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xt.sagh\Desktop\tidsrapport\"/>
    </mc:Choice>
  </mc:AlternateContent>
  <bookViews>
    <workbookView xWindow="0" yWindow="0" windowWidth="11580" windowHeight="3390" activeTab="2"/>
  </bookViews>
  <sheets>
    <sheet name="2016 old" sheetId="3" r:id="rId1"/>
    <sheet name="2017 old" sheetId="4" r:id="rId2"/>
    <sheet name="2017" sheetId="1" r:id="rId3"/>
    <sheet name="2018" sheetId="2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31" i="1" l="1"/>
  <c r="AH546" i="1"/>
  <c r="AH539" i="1"/>
  <c r="AH548" i="1"/>
  <c r="AH525" i="1"/>
  <c r="AH527" i="1" s="1"/>
  <c r="AH532" i="1"/>
  <c r="AH534" i="1" s="1"/>
  <c r="AH541" i="1"/>
  <c r="Y723" i="1" l="1"/>
  <c r="U722" i="1"/>
  <c r="T722" i="1"/>
  <c r="W722" i="1" s="1"/>
  <c r="W721" i="1"/>
  <c r="U721" i="1"/>
  <c r="T721" i="1"/>
  <c r="U720" i="1"/>
  <c r="W720" i="1" s="1"/>
  <c r="T720" i="1"/>
  <c r="U719" i="1"/>
  <c r="T719" i="1"/>
  <c r="W719" i="1" s="1"/>
  <c r="U718" i="1"/>
  <c r="T718" i="1"/>
  <c r="W718" i="1" s="1"/>
  <c r="Y716" i="1"/>
  <c r="U715" i="1"/>
  <c r="T715" i="1"/>
  <c r="W715" i="1" s="1"/>
  <c r="U714" i="1"/>
  <c r="T714" i="1"/>
  <c r="W714" i="1" s="1"/>
  <c r="W713" i="1"/>
  <c r="U713" i="1"/>
  <c r="T713" i="1"/>
  <c r="U712" i="1"/>
  <c r="T712" i="1"/>
  <c r="W712" i="1" s="1"/>
  <c r="U711" i="1"/>
  <c r="T711" i="1"/>
  <c r="W711" i="1" s="1"/>
  <c r="Y709" i="1"/>
  <c r="U708" i="1"/>
  <c r="T708" i="1"/>
  <c r="W708" i="1" s="1"/>
  <c r="W707" i="1"/>
  <c r="U707" i="1"/>
  <c r="T707" i="1"/>
  <c r="U706" i="1"/>
  <c r="W706" i="1" s="1"/>
  <c r="T706" i="1"/>
  <c r="U705" i="1"/>
  <c r="T705" i="1"/>
  <c r="W705" i="1" s="1"/>
  <c r="U704" i="1"/>
  <c r="T704" i="1"/>
  <c r="W704" i="1" s="1"/>
  <c r="Y702" i="1"/>
  <c r="U701" i="1"/>
  <c r="T701" i="1"/>
  <c r="W701" i="1" s="1"/>
  <c r="U700" i="1"/>
  <c r="T700" i="1"/>
  <c r="W700" i="1" s="1"/>
  <c r="W699" i="1"/>
  <c r="U699" i="1"/>
  <c r="T699" i="1"/>
  <c r="U698" i="1"/>
  <c r="T698" i="1"/>
  <c r="W698" i="1" s="1"/>
  <c r="U697" i="1"/>
  <c r="T697" i="1"/>
  <c r="W697" i="1" s="1"/>
  <c r="Y695" i="1"/>
  <c r="U694" i="1"/>
  <c r="T694" i="1"/>
  <c r="W694" i="1" s="1"/>
  <c r="U693" i="1"/>
  <c r="W693" i="1" s="1"/>
  <c r="T693" i="1"/>
  <c r="U692" i="1"/>
  <c r="T692" i="1"/>
  <c r="W692" i="1" s="1"/>
  <c r="U691" i="1"/>
  <c r="W691" i="1" s="1"/>
  <c r="Y694" i="1" s="1"/>
  <c r="Z694" i="1" s="1"/>
  <c r="T691" i="1"/>
  <c r="W690" i="1"/>
  <c r="U690" i="1"/>
  <c r="T690" i="1"/>
  <c r="Y688" i="1"/>
  <c r="W687" i="1"/>
  <c r="U687" i="1"/>
  <c r="T687" i="1"/>
  <c r="U686" i="1"/>
  <c r="T686" i="1"/>
  <c r="W686" i="1" s="1"/>
  <c r="W685" i="1"/>
  <c r="U685" i="1"/>
  <c r="T685" i="1"/>
  <c r="U684" i="1"/>
  <c r="T684" i="1"/>
  <c r="W684" i="1" s="1"/>
  <c r="U683" i="1"/>
  <c r="T683" i="1"/>
  <c r="W683" i="1" s="1"/>
  <c r="Y681" i="1"/>
  <c r="U680" i="1"/>
  <c r="T680" i="1"/>
  <c r="W680" i="1" s="1"/>
  <c r="U679" i="1"/>
  <c r="W679" i="1" s="1"/>
  <c r="T679" i="1"/>
  <c r="U678" i="1"/>
  <c r="T678" i="1"/>
  <c r="W678" i="1" s="1"/>
  <c r="U677" i="1"/>
  <c r="W677" i="1" s="1"/>
  <c r="T677" i="1"/>
  <c r="W676" i="1"/>
  <c r="U676" i="1"/>
  <c r="T676" i="1"/>
  <c r="Y674" i="1"/>
  <c r="W673" i="1"/>
  <c r="U673" i="1"/>
  <c r="T673" i="1"/>
  <c r="U672" i="1"/>
  <c r="T672" i="1"/>
  <c r="W672" i="1" s="1"/>
  <c r="W671" i="1"/>
  <c r="U671" i="1"/>
  <c r="T671" i="1"/>
  <c r="U670" i="1"/>
  <c r="T670" i="1"/>
  <c r="W670" i="1" s="1"/>
  <c r="U669" i="1"/>
  <c r="T669" i="1"/>
  <c r="W669" i="1" s="1"/>
  <c r="Y673" i="1" s="1"/>
  <c r="Z673" i="1" s="1"/>
  <c r="Y667" i="1"/>
  <c r="U666" i="1"/>
  <c r="T666" i="1"/>
  <c r="W666" i="1" s="1"/>
  <c r="W665" i="1"/>
  <c r="U665" i="1"/>
  <c r="T665" i="1"/>
  <c r="W664" i="1"/>
  <c r="U664" i="1"/>
  <c r="T664" i="1"/>
  <c r="U663" i="1"/>
  <c r="T663" i="1"/>
  <c r="W663" i="1" s="1"/>
  <c r="U662" i="1"/>
  <c r="T662" i="1"/>
  <c r="W662" i="1" s="1"/>
  <c r="Y666" i="1" s="1"/>
  <c r="Z666" i="1" s="1"/>
  <c r="Y660" i="1"/>
  <c r="U659" i="1"/>
  <c r="T659" i="1"/>
  <c r="W659" i="1" s="1"/>
  <c r="U658" i="1"/>
  <c r="T658" i="1"/>
  <c r="W658" i="1" s="1"/>
  <c r="U657" i="1"/>
  <c r="W657" i="1" s="1"/>
  <c r="T657" i="1"/>
  <c r="U656" i="1"/>
  <c r="T656" i="1"/>
  <c r="W656" i="1" s="1"/>
  <c r="U655" i="1"/>
  <c r="T655" i="1"/>
  <c r="W655" i="1" s="1"/>
  <c r="Y659" i="1" s="1"/>
  <c r="Z659" i="1" s="1"/>
  <c r="Y653" i="1"/>
  <c r="U652" i="1"/>
  <c r="T652" i="1"/>
  <c r="W652" i="1" s="1"/>
  <c r="W651" i="1"/>
  <c r="U651" i="1"/>
  <c r="T651" i="1"/>
  <c r="W650" i="1"/>
  <c r="U650" i="1"/>
  <c r="T650" i="1"/>
  <c r="U649" i="1"/>
  <c r="T649" i="1"/>
  <c r="W649" i="1" s="1"/>
  <c r="U648" i="1"/>
  <c r="T648" i="1"/>
  <c r="W648" i="1" s="1"/>
  <c r="Y652" i="1" s="1"/>
  <c r="Z652" i="1" s="1"/>
  <c r="Y646" i="1"/>
  <c r="U645" i="1"/>
  <c r="T645" i="1"/>
  <c r="W645" i="1" s="1"/>
  <c r="U644" i="1"/>
  <c r="T644" i="1"/>
  <c r="W644" i="1" s="1"/>
  <c r="U643" i="1"/>
  <c r="W643" i="1" s="1"/>
  <c r="T643" i="1"/>
  <c r="U642" i="1"/>
  <c r="W642" i="1" s="1"/>
  <c r="T642" i="1"/>
  <c r="U641" i="1"/>
  <c r="T641" i="1"/>
  <c r="W641" i="1" s="1"/>
  <c r="Y645" i="1" s="1"/>
  <c r="Z645" i="1" s="1"/>
  <c r="Y639" i="1"/>
  <c r="U638" i="1"/>
  <c r="T638" i="1"/>
  <c r="W638" i="1" s="1"/>
  <c r="U637" i="1"/>
  <c r="T637" i="1"/>
  <c r="W637" i="1" s="1"/>
  <c r="U636" i="1"/>
  <c r="T636" i="1"/>
  <c r="W636" i="1" s="1"/>
  <c r="U635" i="1"/>
  <c r="W635" i="1" s="1"/>
  <c r="T635" i="1"/>
  <c r="U634" i="1"/>
  <c r="T634" i="1"/>
  <c r="W634" i="1" s="1"/>
  <c r="Y638" i="1" s="1"/>
  <c r="Z638" i="1" s="1"/>
  <c r="Y632" i="1"/>
  <c r="U631" i="1"/>
  <c r="T631" i="1"/>
  <c r="W631" i="1" s="1"/>
  <c r="U630" i="1"/>
  <c r="T630" i="1"/>
  <c r="W630" i="1" s="1"/>
  <c r="W629" i="1"/>
  <c r="U629" i="1"/>
  <c r="T629" i="1"/>
  <c r="U628" i="1"/>
  <c r="T628" i="1"/>
  <c r="W628" i="1" s="1"/>
  <c r="U627" i="1"/>
  <c r="T627" i="1"/>
  <c r="W627" i="1" s="1"/>
  <c r="Y625" i="1"/>
  <c r="U624" i="1"/>
  <c r="T624" i="1"/>
  <c r="W624" i="1" s="1"/>
  <c r="U623" i="1"/>
  <c r="T623" i="1"/>
  <c r="W623" i="1" s="1"/>
  <c r="U622" i="1"/>
  <c r="T622" i="1"/>
  <c r="W622" i="1" s="1"/>
  <c r="U621" i="1"/>
  <c r="W621" i="1" s="1"/>
  <c r="T621" i="1"/>
  <c r="U620" i="1"/>
  <c r="T620" i="1"/>
  <c r="W620" i="1" s="1"/>
  <c r="Y624" i="1" s="1"/>
  <c r="Z624" i="1" s="1"/>
  <c r="Y618" i="1"/>
  <c r="U617" i="1"/>
  <c r="T617" i="1"/>
  <c r="W617" i="1" s="1"/>
  <c r="U616" i="1"/>
  <c r="T616" i="1"/>
  <c r="W616" i="1" s="1"/>
  <c r="W615" i="1"/>
  <c r="U615" i="1"/>
  <c r="T615" i="1"/>
  <c r="U614" i="1"/>
  <c r="T614" i="1"/>
  <c r="W614" i="1" s="1"/>
  <c r="U613" i="1"/>
  <c r="T613" i="1"/>
  <c r="W613" i="1" s="1"/>
  <c r="Y617" i="1" s="1"/>
  <c r="Z617" i="1" s="1"/>
  <c r="Y611" i="1"/>
  <c r="U610" i="1"/>
  <c r="T610" i="1"/>
  <c r="W610" i="1" s="1"/>
  <c r="W609" i="1"/>
  <c r="U609" i="1"/>
  <c r="T609" i="1"/>
  <c r="W608" i="1"/>
  <c r="U608" i="1"/>
  <c r="T608" i="1"/>
  <c r="U607" i="1"/>
  <c r="T607" i="1"/>
  <c r="W607" i="1" s="1"/>
  <c r="U606" i="1"/>
  <c r="T606" i="1"/>
  <c r="W606" i="1" s="1"/>
  <c r="Y604" i="1"/>
  <c r="U603" i="1"/>
  <c r="T603" i="1"/>
  <c r="W603" i="1" s="1"/>
  <c r="U602" i="1"/>
  <c r="W602" i="1" s="1"/>
  <c r="T602" i="1"/>
  <c r="U601" i="1"/>
  <c r="W601" i="1" s="1"/>
  <c r="T601" i="1"/>
  <c r="U600" i="1"/>
  <c r="T600" i="1"/>
  <c r="W600" i="1" s="1"/>
  <c r="U599" i="1"/>
  <c r="T599" i="1"/>
  <c r="W599" i="1" s="1"/>
  <c r="Y597" i="1"/>
  <c r="U596" i="1"/>
  <c r="T596" i="1"/>
  <c r="W596" i="1" s="1"/>
  <c r="W595" i="1"/>
  <c r="U595" i="1"/>
  <c r="T595" i="1"/>
  <c r="W594" i="1"/>
  <c r="U594" i="1"/>
  <c r="T594" i="1"/>
  <c r="U593" i="1"/>
  <c r="T593" i="1"/>
  <c r="W593" i="1" s="1"/>
  <c r="U592" i="1"/>
  <c r="T592" i="1"/>
  <c r="W592" i="1" s="1"/>
  <c r="Y590" i="1"/>
  <c r="U589" i="1"/>
  <c r="T589" i="1"/>
  <c r="W589" i="1" s="1"/>
  <c r="W588" i="1"/>
  <c r="U588" i="1"/>
  <c r="T588" i="1"/>
  <c r="U587" i="1"/>
  <c r="T587" i="1"/>
  <c r="U586" i="1"/>
  <c r="T586" i="1"/>
  <c r="W586" i="1" s="1"/>
  <c r="U585" i="1"/>
  <c r="T585" i="1"/>
  <c r="W585" i="1" s="1"/>
  <c r="Y583" i="1"/>
  <c r="U582" i="1"/>
  <c r="T582" i="1"/>
  <c r="W582" i="1" s="1"/>
  <c r="U581" i="1"/>
  <c r="T581" i="1"/>
  <c r="W581" i="1" s="1"/>
  <c r="U580" i="1"/>
  <c r="T580" i="1"/>
  <c r="W580" i="1" s="1"/>
  <c r="U579" i="1"/>
  <c r="T579" i="1"/>
  <c r="U578" i="1"/>
  <c r="T578" i="1"/>
  <c r="W578" i="1" s="1"/>
  <c r="Y576" i="1"/>
  <c r="U575" i="1"/>
  <c r="T575" i="1"/>
  <c r="W575" i="1" s="1"/>
  <c r="U574" i="1"/>
  <c r="T574" i="1"/>
  <c r="W574" i="1" s="1"/>
  <c r="W573" i="1"/>
  <c r="U573" i="1"/>
  <c r="T573" i="1"/>
  <c r="U572" i="1"/>
  <c r="T572" i="1"/>
  <c r="W572" i="1" s="1"/>
  <c r="U571" i="1"/>
  <c r="T571" i="1"/>
  <c r="W571" i="1" s="1"/>
  <c r="Y569" i="1"/>
  <c r="U568" i="1"/>
  <c r="T568" i="1"/>
  <c r="W568" i="1" s="1"/>
  <c r="W567" i="1"/>
  <c r="U567" i="1"/>
  <c r="T567" i="1"/>
  <c r="U566" i="1"/>
  <c r="T566" i="1"/>
  <c r="W566" i="1" s="1"/>
  <c r="U565" i="1"/>
  <c r="W565" i="1" s="1"/>
  <c r="T565" i="1"/>
  <c r="U564" i="1"/>
  <c r="T564" i="1"/>
  <c r="W564" i="1" s="1"/>
  <c r="Y562" i="1"/>
  <c r="U561" i="1"/>
  <c r="T561" i="1"/>
  <c r="W561" i="1" s="1"/>
  <c r="U560" i="1"/>
  <c r="T560" i="1"/>
  <c r="W560" i="1" s="1"/>
  <c r="W559" i="1"/>
  <c r="U559" i="1"/>
  <c r="T559" i="1"/>
  <c r="U558" i="1"/>
  <c r="T558" i="1"/>
  <c r="W558" i="1" s="1"/>
  <c r="U557" i="1"/>
  <c r="T557" i="1"/>
  <c r="W557" i="1" s="1"/>
  <c r="Y555" i="1"/>
  <c r="U554" i="1"/>
  <c r="T554" i="1"/>
  <c r="W554" i="1" s="1"/>
  <c r="U553" i="1"/>
  <c r="T553" i="1"/>
  <c r="W553" i="1" s="1"/>
  <c r="U552" i="1"/>
  <c r="T552" i="1"/>
  <c r="W552" i="1" s="1"/>
  <c r="U551" i="1"/>
  <c r="W551" i="1" s="1"/>
  <c r="T551" i="1"/>
  <c r="U550" i="1"/>
  <c r="T550" i="1"/>
  <c r="W550" i="1" s="1"/>
  <c r="Y548" i="1"/>
  <c r="U547" i="1"/>
  <c r="T547" i="1"/>
  <c r="W547" i="1" s="1"/>
  <c r="U546" i="1"/>
  <c r="T546" i="1"/>
  <c r="W546" i="1" s="1"/>
  <c r="U545" i="1"/>
  <c r="T545" i="1"/>
  <c r="W545" i="1" s="1"/>
  <c r="U544" i="1"/>
  <c r="W544" i="1" s="1"/>
  <c r="T544" i="1"/>
  <c r="U543" i="1"/>
  <c r="T543" i="1"/>
  <c r="W543" i="1" s="1"/>
  <c r="Y547" i="1" s="1"/>
  <c r="Z547" i="1" s="1"/>
  <c r="Y541" i="1"/>
  <c r="U540" i="1"/>
  <c r="T540" i="1"/>
  <c r="W540" i="1" s="1"/>
  <c r="U539" i="1"/>
  <c r="T539" i="1"/>
  <c r="U538" i="1"/>
  <c r="T538" i="1"/>
  <c r="W538" i="1" s="1"/>
  <c r="U537" i="1"/>
  <c r="T537" i="1"/>
  <c r="W537" i="1" s="1"/>
  <c r="U536" i="1"/>
  <c r="T536" i="1"/>
  <c r="W536" i="1" s="1"/>
  <c r="W587" i="1" l="1"/>
  <c r="Y589" i="1" s="1"/>
  <c r="Z589" i="1" s="1"/>
  <c r="W579" i="1"/>
  <c r="Y582" i="1" s="1"/>
  <c r="Z582" i="1" s="1"/>
  <c r="W539" i="1"/>
  <c r="Y540" i="1"/>
  <c r="Z540" i="1" s="1"/>
  <c r="Y715" i="1"/>
  <c r="Z715" i="1" s="1"/>
  <c r="Y701" i="1"/>
  <c r="Z701" i="1" s="1"/>
  <c r="Y708" i="1"/>
  <c r="Z708" i="1" s="1"/>
  <c r="Y722" i="1"/>
  <c r="Z722" i="1" s="1"/>
  <c r="Y687" i="1"/>
  <c r="Z687" i="1" s="1"/>
  <c r="Y680" i="1"/>
  <c r="Z680" i="1" s="1"/>
  <c r="Y631" i="1"/>
  <c r="Z631" i="1" s="1"/>
  <c r="Y603" i="1"/>
  <c r="Z603" i="1" s="1"/>
  <c r="Y596" i="1"/>
  <c r="Z596" i="1" s="1"/>
  <c r="Y610" i="1"/>
  <c r="Z610" i="1" s="1"/>
  <c r="Y561" i="1"/>
  <c r="Z561" i="1" s="1"/>
  <c r="Y575" i="1"/>
  <c r="Z575" i="1" s="1"/>
  <c r="Y568" i="1"/>
  <c r="Z568" i="1" s="1"/>
  <c r="Y554" i="1"/>
  <c r="Z554" i="1" s="1"/>
  <c r="Y534" i="1"/>
  <c r="U533" i="1"/>
  <c r="T533" i="1"/>
  <c r="W533" i="1" s="1"/>
  <c r="U532" i="1"/>
  <c r="T532" i="1"/>
  <c r="U531" i="1"/>
  <c r="T531" i="1"/>
  <c r="W531" i="1" s="1"/>
  <c r="U530" i="1"/>
  <c r="T530" i="1"/>
  <c r="W530" i="1" s="1"/>
  <c r="U529" i="1"/>
  <c r="T529" i="1"/>
  <c r="W529" i="1" s="1"/>
  <c r="W532" i="1" l="1"/>
  <c r="Y533" i="1" s="1"/>
  <c r="Z533" i="1" s="1"/>
  <c r="Y527" i="1"/>
  <c r="U526" i="1"/>
  <c r="T526" i="1"/>
  <c r="U525" i="1"/>
  <c r="T525" i="1"/>
  <c r="W525" i="1" s="1"/>
  <c r="U524" i="1"/>
  <c r="T524" i="1"/>
  <c r="U523" i="1"/>
  <c r="T523" i="1"/>
  <c r="W523" i="1" s="1"/>
  <c r="U522" i="1"/>
  <c r="T522" i="1"/>
  <c r="W522" i="1" s="1"/>
  <c r="W526" i="1" l="1"/>
  <c r="W524" i="1"/>
  <c r="Y526" i="1" l="1"/>
  <c r="Z526" i="1" s="1"/>
  <c r="AA526" i="1" s="1"/>
  <c r="AA533" i="1" s="1"/>
  <c r="AA540" i="1" s="1"/>
  <c r="AA547" i="1" s="1"/>
  <c r="AA554" i="1" s="1"/>
  <c r="AA561" i="1" s="1"/>
  <c r="AA568" i="1" s="1"/>
  <c r="AA575" i="1" s="1"/>
  <c r="AA582" i="1" s="1"/>
  <c r="AA589" i="1" s="1"/>
  <c r="AA596" i="1" s="1"/>
  <c r="AA603" i="1" s="1"/>
  <c r="AA610" i="1" s="1"/>
  <c r="AA617" i="1" s="1"/>
  <c r="AA624" i="1" s="1"/>
  <c r="AA631" i="1" s="1"/>
  <c r="AA638" i="1" s="1"/>
  <c r="AA645" i="1" s="1"/>
  <c r="AA652" i="1" s="1"/>
  <c r="AA659" i="1" s="1"/>
  <c r="AA666" i="1" s="1"/>
  <c r="AA673" i="1" s="1"/>
  <c r="AA680" i="1" s="1"/>
  <c r="AA687" i="1" s="1"/>
  <c r="AA694" i="1" s="1"/>
  <c r="AA701" i="1" s="1"/>
  <c r="AA708" i="1" s="1"/>
  <c r="AA715" i="1" s="1"/>
  <c r="AA722" i="1" s="1"/>
  <c r="Z482" i="1"/>
  <c r="AB526" i="1" l="1"/>
  <c r="T460" i="1"/>
  <c r="Y520" i="1" l="1"/>
  <c r="U519" i="1"/>
  <c r="T519" i="1"/>
  <c r="W519" i="1" s="1"/>
  <c r="U518" i="1"/>
  <c r="T518" i="1"/>
  <c r="W518" i="1" s="1"/>
  <c r="U517" i="1"/>
  <c r="T517" i="1"/>
  <c r="U516" i="1"/>
  <c r="T516" i="1"/>
  <c r="U515" i="1"/>
  <c r="T515" i="1"/>
  <c r="W515" i="1" s="1"/>
  <c r="Y513" i="1"/>
  <c r="U512" i="1"/>
  <c r="T512" i="1"/>
  <c r="W512" i="1" s="1"/>
  <c r="U511" i="1"/>
  <c r="T511" i="1"/>
  <c r="U510" i="1"/>
  <c r="T510" i="1"/>
  <c r="W510" i="1" s="1"/>
  <c r="U509" i="1"/>
  <c r="T509" i="1"/>
  <c r="U508" i="1"/>
  <c r="T508" i="1"/>
  <c r="W508" i="1" s="1"/>
  <c r="Y506" i="1"/>
  <c r="U505" i="1"/>
  <c r="T505" i="1"/>
  <c r="W505" i="1" s="1"/>
  <c r="U504" i="1"/>
  <c r="T504" i="1"/>
  <c r="W504" i="1" s="1"/>
  <c r="U503" i="1"/>
  <c r="T503" i="1"/>
  <c r="W503" i="1" s="1"/>
  <c r="U502" i="1"/>
  <c r="W502" i="1" s="1"/>
  <c r="T502" i="1"/>
  <c r="U501" i="1"/>
  <c r="T501" i="1"/>
  <c r="W501" i="1" s="1"/>
  <c r="Y499" i="1"/>
  <c r="U498" i="1"/>
  <c r="T498" i="1"/>
  <c r="U497" i="1"/>
  <c r="T497" i="1"/>
  <c r="W497" i="1" s="1"/>
  <c r="U496" i="1"/>
  <c r="T496" i="1"/>
  <c r="U495" i="1"/>
  <c r="T495" i="1"/>
  <c r="U494" i="1"/>
  <c r="T494" i="1"/>
  <c r="Y492" i="1"/>
  <c r="U491" i="1"/>
  <c r="T491" i="1"/>
  <c r="U490" i="1"/>
  <c r="T490" i="1"/>
  <c r="W490" i="1" s="1"/>
  <c r="U489" i="1"/>
  <c r="T489" i="1"/>
  <c r="W489" i="1" s="1"/>
  <c r="U488" i="1"/>
  <c r="T488" i="1"/>
  <c r="W488" i="1" s="1"/>
  <c r="U487" i="1"/>
  <c r="T487" i="1"/>
  <c r="Y485" i="1"/>
  <c r="U484" i="1"/>
  <c r="T484" i="1"/>
  <c r="U483" i="1"/>
  <c r="T483" i="1"/>
  <c r="U482" i="1"/>
  <c r="T482" i="1"/>
  <c r="W482" i="1" s="1"/>
  <c r="U481" i="1"/>
  <c r="T481" i="1"/>
  <c r="U480" i="1"/>
  <c r="T480" i="1"/>
  <c r="Y478" i="1"/>
  <c r="U477" i="1"/>
  <c r="T477" i="1"/>
  <c r="W477" i="1" s="1"/>
  <c r="U476" i="1"/>
  <c r="T476" i="1"/>
  <c r="U475" i="1"/>
  <c r="T475" i="1"/>
  <c r="W475" i="1" s="1"/>
  <c r="U474" i="1"/>
  <c r="T474" i="1"/>
  <c r="U473" i="1"/>
  <c r="T473" i="1"/>
  <c r="W473" i="1" s="1"/>
  <c r="Y471" i="1"/>
  <c r="U470" i="1"/>
  <c r="T470" i="1"/>
  <c r="U469" i="1"/>
  <c r="T469" i="1"/>
  <c r="U468" i="1"/>
  <c r="T468" i="1"/>
  <c r="U467" i="1"/>
  <c r="T467" i="1"/>
  <c r="U466" i="1"/>
  <c r="T466" i="1"/>
  <c r="Y464" i="1"/>
  <c r="U463" i="1"/>
  <c r="T463" i="1"/>
  <c r="W463" i="1" s="1"/>
  <c r="U462" i="1"/>
  <c r="T462" i="1"/>
  <c r="U461" i="1"/>
  <c r="T461" i="1"/>
  <c r="U460" i="1"/>
  <c r="U459" i="1"/>
  <c r="T459" i="1"/>
  <c r="Y457" i="1"/>
  <c r="U456" i="1"/>
  <c r="T456" i="1"/>
  <c r="W456" i="1" s="1"/>
  <c r="U455" i="1"/>
  <c r="T455" i="1"/>
  <c r="U454" i="1"/>
  <c r="T454" i="1"/>
  <c r="W454" i="1" s="1"/>
  <c r="U453" i="1"/>
  <c r="T453" i="1"/>
  <c r="W453" i="1" s="1"/>
  <c r="U452" i="1"/>
  <c r="T452" i="1"/>
  <c r="W452" i="1" s="1"/>
  <c r="Y450" i="1"/>
  <c r="U449" i="1"/>
  <c r="T449" i="1"/>
  <c r="U448" i="1"/>
  <c r="T448" i="1"/>
  <c r="U447" i="1"/>
  <c r="T447" i="1"/>
  <c r="U446" i="1"/>
  <c r="T446" i="1"/>
  <c r="U445" i="1"/>
  <c r="T445" i="1"/>
  <c r="W455" i="1" l="1"/>
  <c r="W461" i="1"/>
  <c r="W476" i="1"/>
  <c r="W487" i="1"/>
  <c r="W491" i="1"/>
  <c r="W517" i="1"/>
  <c r="W447" i="1"/>
  <c r="W468" i="1"/>
  <c r="W483" i="1"/>
  <c r="W494" i="1"/>
  <c r="W498" i="1"/>
  <c r="W446" i="1"/>
  <c r="Y449" i="1" s="1"/>
  <c r="Z449" i="1" s="1"/>
  <c r="W448" i="1"/>
  <c r="W459" i="1"/>
  <c r="W469" i="1"/>
  <c r="W480" i="1"/>
  <c r="Y484" i="1" s="1"/>
  <c r="Z484" i="1" s="1"/>
  <c r="W484" i="1"/>
  <c r="W445" i="1"/>
  <c r="W449" i="1"/>
  <c r="W466" i="1"/>
  <c r="W470" i="1"/>
  <c r="W481" i="1"/>
  <c r="W496" i="1"/>
  <c r="W511" i="1"/>
  <c r="W516" i="1"/>
  <c r="W509" i="1"/>
  <c r="Y505" i="1"/>
  <c r="Z505" i="1" s="1"/>
  <c r="W495" i="1"/>
  <c r="Y491" i="1"/>
  <c r="Z491" i="1" s="1"/>
  <c r="W474" i="1"/>
  <c r="Y477" i="1" s="1"/>
  <c r="Z477" i="1" s="1"/>
  <c r="W467" i="1"/>
  <c r="Y470" i="1" s="1"/>
  <c r="Z470" i="1" s="1"/>
  <c r="Y456" i="1"/>
  <c r="Z456" i="1" s="1"/>
  <c r="W460" i="1"/>
  <c r="W462" i="1"/>
  <c r="Y443" i="1"/>
  <c r="U442" i="1"/>
  <c r="T442" i="1"/>
  <c r="W442" i="1" s="1"/>
  <c r="U441" i="1"/>
  <c r="T441" i="1"/>
  <c r="U440" i="1"/>
  <c r="T440" i="1"/>
  <c r="W440" i="1" s="1"/>
  <c r="U439" i="1"/>
  <c r="T439" i="1"/>
  <c r="U438" i="1"/>
  <c r="T438" i="1"/>
  <c r="W438" i="1" s="1"/>
  <c r="Y498" i="1" l="1"/>
  <c r="Z498" i="1" s="1"/>
  <c r="Y463" i="1"/>
  <c r="Z463" i="1" s="1"/>
  <c r="Y512" i="1"/>
  <c r="Z512" i="1" s="1"/>
  <c r="W441" i="1"/>
  <c r="Y519" i="1"/>
  <c r="Z519" i="1" s="1"/>
  <c r="W439" i="1"/>
  <c r="Y442" i="1" s="1"/>
  <c r="Z442" i="1" s="1"/>
  <c r="AD425" i="1"/>
  <c r="AD429" i="1" s="1"/>
  <c r="AC428" i="1"/>
  <c r="AC429" i="1" s="1"/>
  <c r="AC427" i="1"/>
  <c r="AD424" i="1"/>
  <c r="AE429" i="1"/>
  <c r="AB423" i="1" l="1"/>
  <c r="Y415" i="1"/>
  <c r="Y387" i="1"/>
  <c r="Y436" i="1"/>
  <c r="Y429" i="1"/>
  <c r="Y422" i="1"/>
  <c r="Y408" i="1"/>
  <c r="Y401" i="1"/>
  <c r="Y394" i="1"/>
  <c r="U435" i="1" l="1"/>
  <c r="T435" i="1"/>
  <c r="W435" i="1" s="1"/>
  <c r="U434" i="1"/>
  <c r="T434" i="1"/>
  <c r="U433" i="1"/>
  <c r="T433" i="1"/>
  <c r="W433" i="1" s="1"/>
  <c r="U432" i="1"/>
  <c r="T432" i="1"/>
  <c r="U431" i="1"/>
  <c r="T431" i="1"/>
  <c r="U428" i="1"/>
  <c r="T428" i="1"/>
  <c r="W428" i="1" s="1"/>
  <c r="U427" i="1"/>
  <c r="T427" i="1"/>
  <c r="W427" i="1" s="1"/>
  <c r="U426" i="1"/>
  <c r="T426" i="1"/>
  <c r="U425" i="1"/>
  <c r="T425" i="1"/>
  <c r="W425" i="1" s="1"/>
  <c r="U424" i="1"/>
  <c r="T424" i="1"/>
  <c r="U421" i="1"/>
  <c r="T421" i="1"/>
  <c r="W421" i="1" s="1"/>
  <c r="U420" i="1"/>
  <c r="T420" i="1"/>
  <c r="U419" i="1"/>
  <c r="T419" i="1"/>
  <c r="W419" i="1" s="1"/>
  <c r="U418" i="1"/>
  <c r="T418" i="1"/>
  <c r="W418" i="1" s="1"/>
  <c r="U417" i="1"/>
  <c r="T417" i="1"/>
  <c r="W417" i="1" s="1"/>
  <c r="U414" i="1"/>
  <c r="T414" i="1"/>
  <c r="U413" i="1"/>
  <c r="T413" i="1"/>
  <c r="W413" i="1" s="1"/>
  <c r="U412" i="1"/>
  <c r="T412" i="1"/>
  <c r="U411" i="1"/>
  <c r="T411" i="1"/>
  <c r="U410" i="1"/>
  <c r="T410" i="1"/>
  <c r="U407" i="1"/>
  <c r="T407" i="1"/>
  <c r="W407" i="1" s="1"/>
  <c r="U406" i="1"/>
  <c r="T406" i="1"/>
  <c r="U405" i="1"/>
  <c r="T405" i="1"/>
  <c r="W405" i="1" s="1"/>
  <c r="U404" i="1"/>
  <c r="T404" i="1"/>
  <c r="U403" i="1"/>
  <c r="T403" i="1"/>
  <c r="U400" i="1"/>
  <c r="T400" i="1"/>
  <c r="U399" i="1"/>
  <c r="T399" i="1"/>
  <c r="W399" i="1" s="1"/>
  <c r="U398" i="1"/>
  <c r="T398" i="1"/>
  <c r="U397" i="1"/>
  <c r="T397" i="1"/>
  <c r="W397" i="1" s="1"/>
  <c r="U396" i="1"/>
  <c r="T396" i="1"/>
  <c r="U393" i="1"/>
  <c r="T393" i="1"/>
  <c r="U392" i="1"/>
  <c r="T392" i="1"/>
  <c r="U391" i="1"/>
  <c r="T391" i="1"/>
  <c r="W391" i="1" s="1"/>
  <c r="U390" i="1"/>
  <c r="T390" i="1"/>
  <c r="U389" i="1"/>
  <c r="T389" i="1"/>
  <c r="W392" i="1" l="1"/>
  <c r="W426" i="1"/>
  <c r="W434" i="1"/>
  <c r="W431" i="1"/>
  <c r="W432" i="1"/>
  <c r="W410" i="1"/>
  <c r="W420" i="1"/>
  <c r="Y421" i="1" s="1"/>
  <c r="Z421" i="1" s="1"/>
  <c r="W411" i="1"/>
  <c r="W424" i="1"/>
  <c r="W398" i="1"/>
  <c r="W400" i="1"/>
  <c r="W404" i="1"/>
  <c r="W406" i="1"/>
  <c r="W412" i="1"/>
  <c r="W414" i="1"/>
  <c r="W403" i="1"/>
  <c r="W396" i="1"/>
  <c r="Y393" i="1"/>
  <c r="Y428" i="1" l="1"/>
  <c r="Z428" i="1" s="1"/>
  <c r="Y435" i="1"/>
  <c r="Z435" i="1" s="1"/>
  <c r="Y407" i="1"/>
  <c r="Z407" i="1" s="1"/>
  <c r="Y414" i="1"/>
  <c r="Z414" i="1" s="1"/>
  <c r="Y400" i="1"/>
  <c r="Z400" i="1" s="1"/>
  <c r="Z393" i="1"/>
  <c r="U386" i="1" l="1"/>
  <c r="T386" i="1"/>
  <c r="W386" i="1" s="1"/>
  <c r="U385" i="1"/>
  <c r="T385" i="1"/>
  <c r="W385" i="1" s="1"/>
  <c r="U384" i="1"/>
  <c r="T384" i="1"/>
  <c r="W384" i="1" s="1"/>
  <c r="U383" i="1"/>
  <c r="T383" i="1"/>
  <c r="U382" i="1"/>
  <c r="T382" i="1"/>
  <c r="W382" i="1" s="1"/>
  <c r="U379" i="1"/>
  <c r="T379" i="1"/>
  <c r="W379" i="1" s="1"/>
  <c r="U378" i="1"/>
  <c r="T378" i="1"/>
  <c r="W378" i="1" s="1"/>
  <c r="U377" i="1"/>
  <c r="T377" i="1"/>
  <c r="U376" i="1"/>
  <c r="T376" i="1"/>
  <c r="W376" i="1" s="1"/>
  <c r="U375" i="1"/>
  <c r="T375" i="1"/>
  <c r="W375" i="1" s="1"/>
  <c r="U372" i="1"/>
  <c r="T372" i="1"/>
  <c r="W372" i="1" s="1"/>
  <c r="U371" i="1"/>
  <c r="T371" i="1"/>
  <c r="U370" i="1"/>
  <c r="T370" i="1"/>
  <c r="W370" i="1" s="1"/>
  <c r="U369" i="1"/>
  <c r="T369" i="1"/>
  <c r="W369" i="1" s="1"/>
  <c r="U368" i="1"/>
  <c r="T368" i="1"/>
  <c r="W368" i="1" s="1"/>
  <c r="U365" i="1"/>
  <c r="T365" i="1"/>
  <c r="U364" i="1"/>
  <c r="T364" i="1"/>
  <c r="W364" i="1" s="1"/>
  <c r="U363" i="1"/>
  <c r="T363" i="1"/>
  <c r="W363" i="1" s="1"/>
  <c r="U362" i="1"/>
  <c r="T362" i="1"/>
  <c r="W362" i="1" s="1"/>
  <c r="U361" i="1"/>
  <c r="T361" i="1"/>
  <c r="U358" i="1"/>
  <c r="T358" i="1"/>
  <c r="W358" i="1" s="1"/>
  <c r="U357" i="1"/>
  <c r="T357" i="1"/>
  <c r="W357" i="1" s="1"/>
  <c r="U356" i="1"/>
  <c r="T356" i="1"/>
  <c r="W356" i="1" s="1"/>
  <c r="U355" i="1"/>
  <c r="T355" i="1"/>
  <c r="U354" i="1"/>
  <c r="T354" i="1"/>
  <c r="W354" i="1" s="1"/>
  <c r="U351" i="1"/>
  <c r="T351" i="1"/>
  <c r="U350" i="1"/>
  <c r="T350" i="1"/>
  <c r="U349" i="1"/>
  <c r="T349" i="1"/>
  <c r="U348" i="1"/>
  <c r="T348" i="1"/>
  <c r="W348" i="1" s="1"/>
  <c r="U347" i="1"/>
  <c r="T347" i="1"/>
  <c r="W347" i="1" s="1"/>
  <c r="W355" i="1" l="1"/>
  <c r="W361" i="1"/>
  <c r="W365" i="1"/>
  <c r="W371" i="1"/>
  <c r="X372" i="1" s="1"/>
  <c r="Y372" i="1" s="1"/>
  <c r="W377" i="1"/>
  <c r="W383" i="1"/>
  <c r="Y386" i="1" s="1"/>
  <c r="Z386" i="1" s="1"/>
  <c r="AA386" i="1" s="1"/>
  <c r="W349" i="1"/>
  <c r="W350" i="1"/>
  <c r="W351" i="1"/>
  <c r="X365" i="1"/>
  <c r="Y365" i="1" s="1"/>
  <c r="X379" i="1"/>
  <c r="U344" i="1"/>
  <c r="T344" i="1"/>
  <c r="U343" i="1"/>
  <c r="T343" i="1"/>
  <c r="U342" i="1"/>
  <c r="T342" i="1"/>
  <c r="U341" i="1"/>
  <c r="T341" i="1"/>
  <c r="U340" i="1"/>
  <c r="T340" i="1"/>
  <c r="AH337" i="1"/>
  <c r="U337" i="1"/>
  <c r="T337" i="1"/>
  <c r="U336" i="1"/>
  <c r="T336" i="1"/>
  <c r="U335" i="1"/>
  <c r="T335" i="1"/>
  <c r="U334" i="1"/>
  <c r="T334" i="1"/>
  <c r="U333" i="1"/>
  <c r="T333" i="1"/>
  <c r="AE330" i="1"/>
  <c r="U330" i="1"/>
  <c r="T330" i="1"/>
  <c r="W330" i="1" s="1"/>
  <c r="U329" i="1"/>
  <c r="T329" i="1"/>
  <c r="U328" i="1"/>
  <c r="T328" i="1"/>
  <c r="U327" i="1"/>
  <c r="T327" i="1"/>
  <c r="U326" i="1"/>
  <c r="T326" i="1"/>
  <c r="AE323" i="1"/>
  <c r="AI323" i="1" s="1"/>
  <c r="U323" i="1"/>
  <c r="T323" i="1"/>
  <c r="U322" i="1"/>
  <c r="T322" i="1"/>
  <c r="U321" i="1"/>
  <c r="T321" i="1"/>
  <c r="U320" i="1"/>
  <c r="T320" i="1"/>
  <c r="U319" i="1"/>
  <c r="T319" i="1"/>
  <c r="AE316" i="1"/>
  <c r="AI316" i="1" s="1"/>
  <c r="U316" i="1"/>
  <c r="T316" i="1"/>
  <c r="U315" i="1"/>
  <c r="T315" i="1"/>
  <c r="U314" i="1"/>
  <c r="T314" i="1"/>
  <c r="U313" i="1"/>
  <c r="T313" i="1"/>
  <c r="U312" i="1"/>
  <c r="T312" i="1"/>
  <c r="AI204" i="1"/>
  <c r="AI211" i="1"/>
  <c r="AI218" i="1"/>
  <c r="AI225" i="1"/>
  <c r="AI232" i="1"/>
  <c r="AI239" i="1"/>
  <c r="AI246" i="1"/>
  <c r="AI253" i="1"/>
  <c r="AI260" i="1"/>
  <c r="AI266" i="1"/>
  <c r="AE204" i="1"/>
  <c r="AE211" i="1"/>
  <c r="AI273" i="1"/>
  <c r="AI295" i="1"/>
  <c r="AI288" i="1"/>
  <c r="AI281" i="1"/>
  <c r="W322" i="1" l="1"/>
  <c r="W313" i="1"/>
  <c r="W328" i="1"/>
  <c r="Y379" i="1"/>
  <c r="AB379" i="1"/>
  <c r="X358" i="1"/>
  <c r="Y358" i="1" s="1"/>
  <c r="X351" i="1"/>
  <c r="Y351" i="1" s="1"/>
  <c r="W319" i="1"/>
  <c r="AJ295" i="1"/>
  <c r="W312" i="1"/>
  <c r="W340" i="1"/>
  <c r="W341" i="1"/>
  <c r="W337" i="1"/>
  <c r="W334" i="1"/>
  <c r="W329" i="1"/>
  <c r="W321" i="1"/>
  <c r="W320" i="1"/>
  <c r="W316" i="1"/>
  <c r="W333" i="1"/>
  <c r="W342" i="1"/>
  <c r="W314" i="1"/>
  <c r="W323" i="1"/>
  <c r="W343" i="1"/>
  <c r="W327" i="1"/>
  <c r="W315" i="1"/>
  <c r="W335" i="1"/>
  <c r="W344" i="1"/>
  <c r="W326" i="1"/>
  <c r="W336" i="1"/>
  <c r="AE309" i="1"/>
  <c r="AI309" i="1" s="1"/>
  <c r="AE302" i="1"/>
  <c r="AI302" i="1" s="1"/>
  <c r="AJ302" i="1" s="1"/>
  <c r="AE295" i="1"/>
  <c r="AE288" i="1"/>
  <c r="AE281" i="1"/>
  <c r="X344" i="1" l="1"/>
  <c r="Y344" i="1" s="1"/>
  <c r="X337" i="1"/>
  <c r="Y337" i="1" s="1"/>
  <c r="X330" i="1"/>
  <c r="Y330" i="1" s="1"/>
  <c r="X323" i="1"/>
  <c r="Y323" i="1" s="1"/>
  <c r="X316" i="1"/>
  <c r="Y316" i="1" s="1"/>
  <c r="AJ309" i="1"/>
  <c r="AJ316" i="1" s="1"/>
  <c r="AJ323" i="1" s="1"/>
  <c r="AE273" i="1"/>
  <c r="AE266" i="1" l="1"/>
  <c r="AE260" i="1" l="1"/>
  <c r="AE253" i="1" l="1"/>
  <c r="AE246" i="1" l="1"/>
  <c r="AE239" i="1" l="1"/>
  <c r="AE232" i="1" l="1"/>
  <c r="AE225" i="1" l="1"/>
  <c r="AE218" i="1"/>
  <c r="U309" i="1" l="1"/>
  <c r="T309" i="1"/>
  <c r="W309" i="1" s="1"/>
  <c r="U308" i="1"/>
  <c r="T308" i="1"/>
  <c r="U307" i="1"/>
  <c r="T307" i="1"/>
  <c r="W307" i="1" s="1"/>
  <c r="U306" i="1"/>
  <c r="T306" i="1"/>
  <c r="U305" i="1"/>
  <c r="T305" i="1"/>
  <c r="U302" i="1"/>
  <c r="T302" i="1"/>
  <c r="W302" i="1" s="1"/>
  <c r="U301" i="1"/>
  <c r="T301" i="1"/>
  <c r="U300" i="1"/>
  <c r="T300" i="1"/>
  <c r="U299" i="1"/>
  <c r="T299" i="1"/>
  <c r="U298" i="1"/>
  <c r="T298" i="1"/>
  <c r="W298" i="1" s="1"/>
  <c r="U295" i="1"/>
  <c r="T295" i="1"/>
  <c r="U294" i="1"/>
  <c r="T294" i="1"/>
  <c r="U293" i="1"/>
  <c r="T293" i="1"/>
  <c r="W293" i="1" s="1"/>
  <c r="U292" i="1"/>
  <c r="T292" i="1"/>
  <c r="U291" i="1"/>
  <c r="T291" i="1"/>
  <c r="U288" i="1"/>
  <c r="T288" i="1"/>
  <c r="U287" i="1"/>
  <c r="T287" i="1"/>
  <c r="U286" i="1"/>
  <c r="T286" i="1"/>
  <c r="U285" i="1"/>
  <c r="T285" i="1"/>
  <c r="U284" i="1"/>
  <c r="T284" i="1"/>
  <c r="U281" i="1"/>
  <c r="T281" i="1"/>
  <c r="W281" i="1" s="1"/>
  <c r="U280" i="1"/>
  <c r="T280" i="1"/>
  <c r="W280" i="1" s="1"/>
  <c r="U279" i="1"/>
  <c r="T279" i="1"/>
  <c r="U278" i="1"/>
  <c r="T278" i="1"/>
  <c r="U277" i="1"/>
  <c r="T277" i="1"/>
  <c r="W277" i="1" s="1"/>
  <c r="U274" i="1"/>
  <c r="T274" i="1"/>
  <c r="W274" i="1" s="1"/>
  <c r="U273" i="1"/>
  <c r="T273" i="1"/>
  <c r="U272" i="1"/>
  <c r="T272" i="1"/>
  <c r="U271" i="1"/>
  <c r="T271" i="1"/>
  <c r="U270" i="1"/>
  <c r="T270" i="1"/>
  <c r="W270" i="1" s="1"/>
  <c r="U267" i="1"/>
  <c r="T267" i="1"/>
  <c r="U266" i="1"/>
  <c r="T266" i="1"/>
  <c r="U265" i="1"/>
  <c r="T265" i="1"/>
  <c r="U264" i="1"/>
  <c r="T264" i="1"/>
  <c r="U263" i="1"/>
  <c r="T263" i="1"/>
  <c r="W263" i="1" s="1"/>
  <c r="U260" i="1"/>
  <c r="T260" i="1"/>
  <c r="U259" i="1"/>
  <c r="T259" i="1"/>
  <c r="U258" i="1"/>
  <c r="T258" i="1"/>
  <c r="U257" i="1"/>
  <c r="T257" i="1"/>
  <c r="U256" i="1"/>
  <c r="T256" i="1"/>
  <c r="U253" i="1"/>
  <c r="T253" i="1"/>
  <c r="W253" i="1" s="1"/>
  <c r="U252" i="1"/>
  <c r="T252" i="1"/>
  <c r="W252" i="1" s="1"/>
  <c r="U251" i="1"/>
  <c r="T251" i="1"/>
  <c r="U250" i="1"/>
  <c r="T250" i="1"/>
  <c r="U249" i="1"/>
  <c r="T249" i="1"/>
  <c r="U246" i="1"/>
  <c r="T246" i="1"/>
  <c r="W246" i="1" s="1"/>
  <c r="U245" i="1"/>
  <c r="T245" i="1"/>
  <c r="U244" i="1"/>
  <c r="T244" i="1"/>
  <c r="U243" i="1"/>
  <c r="T243" i="1"/>
  <c r="W243" i="1" s="1"/>
  <c r="U242" i="1"/>
  <c r="T242" i="1"/>
  <c r="W242" i="1" s="1"/>
  <c r="U239" i="1"/>
  <c r="T239" i="1"/>
  <c r="U238" i="1"/>
  <c r="T238" i="1"/>
  <c r="U237" i="1"/>
  <c r="T237" i="1"/>
  <c r="W237" i="1" s="1"/>
  <c r="U236" i="1"/>
  <c r="T236" i="1"/>
  <c r="W236" i="1" s="1"/>
  <c r="U235" i="1"/>
  <c r="T235" i="1"/>
  <c r="U232" i="1"/>
  <c r="T232" i="1"/>
  <c r="U231" i="1"/>
  <c r="T231" i="1"/>
  <c r="U230" i="1"/>
  <c r="T230" i="1"/>
  <c r="W230" i="1" s="1"/>
  <c r="U229" i="1"/>
  <c r="T229" i="1"/>
  <c r="U228" i="1"/>
  <c r="T228" i="1"/>
  <c r="W228" i="1" s="1"/>
  <c r="W232" i="1" l="1"/>
  <c r="W238" i="1"/>
  <c r="W244" i="1"/>
  <c r="W250" i="1"/>
  <c r="W266" i="1"/>
  <c r="W294" i="1"/>
  <c r="W300" i="1"/>
  <c r="W306" i="1"/>
  <c r="W308" i="1"/>
  <c r="W285" i="1"/>
  <c r="W299" i="1"/>
  <c r="W279" i="1"/>
  <c r="W273" i="1"/>
  <c r="W235" i="1"/>
  <c r="W239" i="1"/>
  <c r="X239" i="1" s="1"/>
  <c r="Y239" i="1" s="1"/>
  <c r="W267" i="1"/>
  <c r="W305" i="1"/>
  <c r="W288" i="1"/>
  <c r="W256" i="1"/>
  <c r="W271" i="1"/>
  <c r="W287" i="1"/>
  <c r="W251" i="1"/>
  <c r="W257" i="1"/>
  <c r="W272" i="1"/>
  <c r="W278" i="1"/>
  <c r="W284" i="1"/>
  <c r="W258" i="1"/>
  <c r="W264" i="1"/>
  <c r="W259" i="1"/>
  <c r="W265" i="1"/>
  <c r="W286" i="1"/>
  <c r="W291" i="1"/>
  <c r="W295" i="1"/>
  <c r="W231" i="1"/>
  <c r="W292" i="1"/>
  <c r="W301" i="1"/>
  <c r="W260" i="1"/>
  <c r="W249" i="1"/>
  <c r="W245" i="1"/>
  <c r="X246" i="1" s="1"/>
  <c r="Y246" i="1" s="1"/>
  <c r="W229" i="1"/>
  <c r="U225" i="1"/>
  <c r="T225" i="1"/>
  <c r="U224" i="1"/>
  <c r="T224" i="1"/>
  <c r="U223" i="1"/>
  <c r="T223" i="1"/>
  <c r="W223" i="1" s="1"/>
  <c r="U222" i="1"/>
  <c r="T222" i="1"/>
  <c r="U221" i="1"/>
  <c r="T221" i="1"/>
  <c r="U218" i="1"/>
  <c r="T218" i="1"/>
  <c r="U217" i="1"/>
  <c r="T217" i="1"/>
  <c r="W217" i="1" s="1"/>
  <c r="U216" i="1"/>
  <c r="T216" i="1"/>
  <c r="U215" i="1"/>
  <c r="T215" i="1"/>
  <c r="U214" i="1"/>
  <c r="T214" i="1"/>
  <c r="U211" i="1"/>
  <c r="T211" i="1"/>
  <c r="U210" i="1"/>
  <c r="T210" i="1"/>
  <c r="U209" i="1"/>
  <c r="T209" i="1"/>
  <c r="U208" i="1"/>
  <c r="T208" i="1"/>
  <c r="U207" i="1"/>
  <c r="T207" i="1"/>
  <c r="U204" i="1"/>
  <c r="T204" i="1"/>
  <c r="U203" i="1"/>
  <c r="T203" i="1"/>
  <c r="U202" i="1"/>
  <c r="T202" i="1"/>
  <c r="U201" i="1"/>
  <c r="T201" i="1"/>
  <c r="W201" i="1" s="1"/>
  <c r="U200" i="1"/>
  <c r="T200" i="1"/>
  <c r="X295" i="1" l="1"/>
  <c r="Y295" i="1" s="1"/>
  <c r="X309" i="1"/>
  <c r="Y309" i="1" s="1"/>
  <c r="X302" i="1"/>
  <c r="Y302" i="1" s="1"/>
  <c r="X281" i="1"/>
  <c r="Y281" i="1" s="1"/>
  <c r="X267" i="1"/>
  <c r="Y267" i="1" s="1"/>
  <c r="X288" i="1"/>
  <c r="Y288" i="1" s="1"/>
  <c r="X274" i="1"/>
  <c r="Y274" i="1" s="1"/>
  <c r="W202" i="1"/>
  <c r="W208" i="1"/>
  <c r="W224" i="1"/>
  <c r="X253" i="1"/>
  <c r="Y253" i="1" s="1"/>
  <c r="X260" i="1"/>
  <c r="Y260" i="1" s="1"/>
  <c r="W225" i="1"/>
  <c r="X232" i="1"/>
  <c r="Y232" i="1" s="1"/>
  <c r="W207" i="1"/>
  <c r="W222" i="1"/>
  <c r="W200" i="1"/>
  <c r="W204" i="1"/>
  <c r="W210" i="1"/>
  <c r="W216" i="1"/>
  <c r="W214" i="1"/>
  <c r="W218" i="1"/>
  <c r="W215" i="1"/>
  <c r="W221" i="1"/>
  <c r="W211" i="1"/>
  <c r="W209" i="1"/>
  <c r="W203" i="1"/>
  <c r="X225" i="1" l="1"/>
  <c r="Y225" i="1" s="1"/>
  <c r="X218" i="1"/>
  <c r="Y218" i="1" s="1"/>
  <c r="X204" i="1"/>
  <c r="Y204" i="1" s="1"/>
  <c r="Z204" i="1" s="1"/>
  <c r="X211" i="1"/>
  <c r="Y211" i="1" s="1"/>
  <c r="R267" i="4"/>
  <c r="Q267" i="4"/>
  <c r="R266" i="4"/>
  <c r="S266" i="4" s="1"/>
  <c r="Q266" i="4"/>
  <c r="R265" i="4"/>
  <c r="Q265" i="4"/>
  <c r="R264" i="4"/>
  <c r="S264" i="4" s="1"/>
  <c r="Q264" i="4"/>
  <c r="R263" i="4"/>
  <c r="Q263" i="4"/>
  <c r="S261" i="4"/>
  <c r="R261" i="4"/>
  <c r="Q261" i="4"/>
  <c r="R260" i="4"/>
  <c r="Q260" i="4"/>
  <c r="R259" i="4"/>
  <c r="Q259" i="4"/>
  <c r="R258" i="4"/>
  <c r="Q258" i="4"/>
  <c r="R257" i="4"/>
  <c r="Q257" i="4"/>
  <c r="R255" i="4"/>
  <c r="Q255" i="4"/>
  <c r="R254" i="4"/>
  <c r="Q254" i="4"/>
  <c r="R253" i="4"/>
  <c r="Q253" i="4"/>
  <c r="R252" i="4"/>
  <c r="Q252" i="4"/>
  <c r="R251" i="4"/>
  <c r="Q251" i="4"/>
  <c r="R249" i="4"/>
  <c r="Q249" i="4"/>
  <c r="R248" i="4"/>
  <c r="Q248" i="4"/>
  <c r="R247" i="4"/>
  <c r="Q247" i="4"/>
  <c r="R246" i="4"/>
  <c r="Q246" i="4"/>
  <c r="R245" i="4"/>
  <c r="Q245" i="4"/>
  <c r="R243" i="4"/>
  <c r="Q243" i="4"/>
  <c r="R242" i="4"/>
  <c r="Q242" i="4"/>
  <c r="R241" i="4"/>
  <c r="Q241" i="4"/>
  <c r="R240" i="4"/>
  <c r="Q240" i="4"/>
  <c r="R239" i="4"/>
  <c r="Q239" i="4"/>
  <c r="R237" i="4"/>
  <c r="Q237" i="4"/>
  <c r="R236" i="4"/>
  <c r="Q236" i="4"/>
  <c r="R235" i="4"/>
  <c r="Q235" i="4"/>
  <c r="R234" i="4"/>
  <c r="Q234" i="4"/>
  <c r="R233" i="4"/>
  <c r="Q233" i="4"/>
  <c r="R231" i="4"/>
  <c r="S231" i="4" s="1"/>
  <c r="Q231" i="4"/>
  <c r="R230" i="4"/>
  <c r="Q230" i="4"/>
  <c r="R229" i="4"/>
  <c r="S229" i="4" s="1"/>
  <c r="Q229" i="4"/>
  <c r="R228" i="4"/>
  <c r="Q228" i="4"/>
  <c r="R227" i="4"/>
  <c r="Q227" i="4"/>
  <c r="R225" i="4"/>
  <c r="Q225" i="4"/>
  <c r="R224" i="4"/>
  <c r="Q224" i="4"/>
  <c r="R223" i="4"/>
  <c r="S223" i="4" s="1"/>
  <c r="Q223" i="4"/>
  <c r="R222" i="4"/>
  <c r="Q222" i="4"/>
  <c r="R221" i="4"/>
  <c r="S221" i="4" s="1"/>
  <c r="Q221" i="4"/>
  <c r="R219" i="4"/>
  <c r="Q219" i="4"/>
  <c r="S218" i="4"/>
  <c r="R218" i="4"/>
  <c r="Q218" i="4"/>
  <c r="R217" i="4"/>
  <c r="Q217" i="4"/>
  <c r="R216" i="4"/>
  <c r="Q216" i="4"/>
  <c r="R215" i="4"/>
  <c r="S215" i="4" s="1"/>
  <c r="Q215" i="4"/>
  <c r="R213" i="4"/>
  <c r="S213" i="4" s="1"/>
  <c r="Q213" i="4"/>
  <c r="R212" i="4"/>
  <c r="Q212" i="4"/>
  <c r="R211" i="4"/>
  <c r="S211" i="4" s="1"/>
  <c r="Q211" i="4"/>
  <c r="R210" i="4"/>
  <c r="Q210" i="4"/>
  <c r="R209" i="4"/>
  <c r="S209" i="4" s="1"/>
  <c r="Q209" i="4"/>
  <c r="R207" i="4"/>
  <c r="Q207" i="4"/>
  <c r="R206" i="4"/>
  <c r="S206" i="4" s="1"/>
  <c r="Q206" i="4"/>
  <c r="R205" i="4"/>
  <c r="Q205" i="4"/>
  <c r="R204" i="4"/>
  <c r="Q204" i="4"/>
  <c r="R203" i="4"/>
  <c r="Q203" i="4"/>
  <c r="R201" i="4"/>
  <c r="Q201" i="4"/>
  <c r="R200" i="4"/>
  <c r="S200" i="4" s="1"/>
  <c r="Q200" i="4"/>
  <c r="R199" i="4"/>
  <c r="Q199" i="4"/>
  <c r="R198" i="4"/>
  <c r="S198" i="4" s="1"/>
  <c r="Q198" i="4"/>
  <c r="R197" i="4"/>
  <c r="Q197" i="4"/>
  <c r="S195" i="4"/>
  <c r="R195" i="4"/>
  <c r="Q195" i="4"/>
  <c r="R194" i="4"/>
  <c r="Q194" i="4"/>
  <c r="R193" i="4"/>
  <c r="Q193" i="4"/>
  <c r="R192" i="4"/>
  <c r="Q192" i="4"/>
  <c r="R191" i="4"/>
  <c r="Q191" i="4"/>
  <c r="R189" i="4"/>
  <c r="Q189" i="4"/>
  <c r="R188" i="4"/>
  <c r="Q188" i="4"/>
  <c r="R187" i="4"/>
  <c r="Q187" i="4"/>
  <c r="R186" i="4"/>
  <c r="Q186" i="4"/>
  <c r="R185" i="4"/>
  <c r="S185" i="4" s="1"/>
  <c r="Q185" i="4"/>
  <c r="R183" i="4"/>
  <c r="Q183" i="4"/>
  <c r="R182" i="4"/>
  <c r="S182" i="4" s="1"/>
  <c r="Q182" i="4"/>
  <c r="R181" i="4"/>
  <c r="Q181" i="4"/>
  <c r="S180" i="4"/>
  <c r="R180" i="4"/>
  <c r="Q180" i="4"/>
  <c r="R179" i="4"/>
  <c r="Q179" i="4"/>
  <c r="R177" i="4"/>
  <c r="Q177" i="4"/>
  <c r="R176" i="4"/>
  <c r="Q176" i="4"/>
  <c r="R175" i="4"/>
  <c r="S175" i="4" s="1"/>
  <c r="Q175" i="4"/>
  <c r="R174" i="4"/>
  <c r="S174" i="4" s="1"/>
  <c r="Q174" i="4"/>
  <c r="R173" i="4"/>
  <c r="Q173" i="4"/>
  <c r="R171" i="4"/>
  <c r="S171" i="4" s="1"/>
  <c r="Q171" i="4"/>
  <c r="R170" i="4"/>
  <c r="S170" i="4" s="1"/>
  <c r="Q170" i="4"/>
  <c r="R169" i="4"/>
  <c r="Q169" i="4"/>
  <c r="R168" i="4"/>
  <c r="S168" i="4" s="1"/>
  <c r="Q168" i="4"/>
  <c r="R167" i="4"/>
  <c r="Q167" i="4"/>
  <c r="S165" i="4"/>
  <c r="R165" i="4"/>
  <c r="Q165" i="4"/>
  <c r="R164" i="4"/>
  <c r="Q164" i="4"/>
  <c r="R163" i="4"/>
  <c r="S163" i="4" s="1"/>
  <c r="Q163" i="4"/>
  <c r="R162" i="4"/>
  <c r="Q162" i="4"/>
  <c r="R161" i="4"/>
  <c r="S161" i="4" s="1"/>
  <c r="Q161" i="4"/>
  <c r="R159" i="4"/>
  <c r="Q159" i="4"/>
  <c r="R158" i="4"/>
  <c r="S158" i="4" s="1"/>
  <c r="Q158" i="4"/>
  <c r="R157" i="4"/>
  <c r="Q157" i="4"/>
  <c r="R156" i="4"/>
  <c r="S156" i="4" s="1"/>
  <c r="Q156" i="4"/>
  <c r="R155" i="4"/>
  <c r="Q155" i="4"/>
  <c r="R153" i="4"/>
  <c r="S153" i="4" s="1"/>
  <c r="Q153" i="4"/>
  <c r="R152" i="4"/>
  <c r="Q152" i="4"/>
  <c r="R151" i="4"/>
  <c r="S151" i="4" s="1"/>
  <c r="Q151" i="4"/>
  <c r="R150" i="4"/>
  <c r="Q150" i="4"/>
  <c r="R149" i="4"/>
  <c r="S149" i="4" s="1"/>
  <c r="Q149" i="4"/>
  <c r="R147" i="4"/>
  <c r="Q147" i="4"/>
  <c r="R146" i="4"/>
  <c r="S146" i="4" s="1"/>
  <c r="Q146" i="4"/>
  <c r="R145" i="4"/>
  <c r="Q145" i="4"/>
  <c r="R144" i="4"/>
  <c r="S144" i="4" s="1"/>
  <c r="Q144" i="4"/>
  <c r="R143" i="4"/>
  <c r="Q143" i="4"/>
  <c r="R141" i="4"/>
  <c r="S141" i="4" s="1"/>
  <c r="Q141" i="4"/>
  <c r="R140" i="4"/>
  <c r="Q140" i="4"/>
  <c r="R139" i="4"/>
  <c r="S139" i="4" s="1"/>
  <c r="Q139" i="4"/>
  <c r="R138" i="4"/>
  <c r="Q138" i="4"/>
  <c r="S137" i="4"/>
  <c r="R137" i="4"/>
  <c r="Q137" i="4"/>
  <c r="R135" i="4"/>
  <c r="S135" i="4" s="1"/>
  <c r="Q135" i="4"/>
  <c r="R134" i="4"/>
  <c r="Q134" i="4"/>
  <c r="R133" i="4"/>
  <c r="S133" i="4" s="1"/>
  <c r="Q133" i="4"/>
  <c r="R132" i="4"/>
  <c r="Q132" i="4"/>
  <c r="R131" i="4"/>
  <c r="Q131" i="4"/>
  <c r="R129" i="4"/>
  <c r="Q129" i="4"/>
  <c r="R128" i="4"/>
  <c r="S128" i="4" s="1"/>
  <c r="Q128" i="4"/>
  <c r="R127" i="4"/>
  <c r="Q127" i="4"/>
  <c r="R126" i="4"/>
  <c r="S126" i="4" s="1"/>
  <c r="Q126" i="4"/>
  <c r="R125" i="4"/>
  <c r="Q125" i="4"/>
  <c r="R123" i="4"/>
  <c r="S123" i="4" s="1"/>
  <c r="Q123" i="4"/>
  <c r="R122" i="4"/>
  <c r="Q122" i="4"/>
  <c r="R121" i="4"/>
  <c r="S121" i="4" s="1"/>
  <c r="Q121" i="4"/>
  <c r="R120" i="4"/>
  <c r="Q120" i="4"/>
  <c r="R119" i="4"/>
  <c r="S119" i="4" s="1"/>
  <c r="Q119" i="4"/>
  <c r="R117" i="4"/>
  <c r="Q117" i="4"/>
  <c r="S116" i="4"/>
  <c r="R116" i="4"/>
  <c r="Q116" i="4"/>
  <c r="R115" i="4"/>
  <c r="Q115" i="4"/>
  <c r="R114" i="4"/>
  <c r="Q114" i="4"/>
  <c r="R113" i="4"/>
  <c r="Q113" i="4"/>
  <c r="R111" i="4"/>
  <c r="S111" i="4" s="1"/>
  <c r="Q111" i="4"/>
  <c r="R110" i="4"/>
  <c r="S110" i="4" s="1"/>
  <c r="Q110" i="4"/>
  <c r="R109" i="4"/>
  <c r="Q109" i="4"/>
  <c r="R108" i="4"/>
  <c r="S108" i="4" s="1"/>
  <c r="Q108" i="4"/>
  <c r="R107" i="4"/>
  <c r="Q107" i="4"/>
  <c r="R105" i="4"/>
  <c r="S105" i="4" s="1"/>
  <c r="Q105" i="4"/>
  <c r="R104" i="4"/>
  <c r="Q104" i="4"/>
  <c r="R103" i="4"/>
  <c r="S103" i="4" s="1"/>
  <c r="Q103" i="4"/>
  <c r="R102" i="4"/>
  <c r="Q102" i="4"/>
  <c r="R101" i="4"/>
  <c r="S101" i="4" s="1"/>
  <c r="Q101" i="4"/>
  <c r="R99" i="4"/>
  <c r="Q99" i="4"/>
  <c r="R98" i="4"/>
  <c r="S98" i="4" s="1"/>
  <c r="Q98" i="4"/>
  <c r="R97" i="4"/>
  <c r="Q97" i="4"/>
  <c r="R96" i="4"/>
  <c r="S96" i="4" s="1"/>
  <c r="Q96" i="4"/>
  <c r="R95" i="4"/>
  <c r="Q95" i="4"/>
  <c r="S93" i="4"/>
  <c r="R93" i="4"/>
  <c r="Q93" i="4"/>
  <c r="R92" i="4"/>
  <c r="Q92" i="4"/>
  <c r="S92" i="4" s="1"/>
  <c r="R91" i="4"/>
  <c r="Q91" i="4"/>
  <c r="R90" i="4"/>
  <c r="Q90" i="4"/>
  <c r="R89" i="4"/>
  <c r="Q89" i="4"/>
  <c r="R87" i="4"/>
  <c r="Q87" i="4"/>
  <c r="R86" i="4"/>
  <c r="Q86" i="4"/>
  <c r="R85" i="4"/>
  <c r="S85" i="4" s="1"/>
  <c r="Q85" i="4"/>
  <c r="R84" i="4"/>
  <c r="Q84" i="4"/>
  <c r="R83" i="4"/>
  <c r="Q83" i="4"/>
  <c r="R81" i="4"/>
  <c r="Q81" i="4"/>
  <c r="R80" i="4"/>
  <c r="Q80" i="4"/>
  <c r="R79" i="4"/>
  <c r="Q79" i="4"/>
  <c r="R78" i="4"/>
  <c r="Q78" i="4"/>
  <c r="R77" i="4"/>
  <c r="S77" i="4" s="1"/>
  <c r="Q77" i="4"/>
  <c r="R75" i="4"/>
  <c r="Q75" i="4"/>
  <c r="R74" i="4"/>
  <c r="S74" i="4" s="1"/>
  <c r="Q74" i="4"/>
  <c r="R73" i="4"/>
  <c r="Q73" i="4"/>
  <c r="R72" i="4"/>
  <c r="S72" i="4" s="1"/>
  <c r="Q72" i="4"/>
  <c r="R71" i="4"/>
  <c r="Q71" i="4"/>
  <c r="R69" i="4"/>
  <c r="S69" i="4" s="1"/>
  <c r="Q69" i="4"/>
  <c r="R68" i="4"/>
  <c r="Q68" i="4"/>
  <c r="R67" i="4"/>
  <c r="S67" i="4" s="1"/>
  <c r="Q67" i="4"/>
  <c r="R66" i="4"/>
  <c r="Q66" i="4"/>
  <c r="R65" i="4"/>
  <c r="Q65" i="4"/>
  <c r="R63" i="4"/>
  <c r="Q63" i="4"/>
  <c r="R62" i="4"/>
  <c r="S62" i="4" s="1"/>
  <c r="Q62" i="4"/>
  <c r="R61" i="4"/>
  <c r="Q61" i="4"/>
  <c r="R60" i="4"/>
  <c r="Q60" i="4"/>
  <c r="R59" i="4"/>
  <c r="S59" i="4" s="1"/>
  <c r="R57" i="4"/>
  <c r="S57" i="4" s="1"/>
  <c r="Q57" i="4"/>
  <c r="R56" i="4"/>
  <c r="Q56" i="4"/>
  <c r="R55" i="4"/>
  <c r="S55" i="4" s="1"/>
  <c r="Q55" i="4"/>
  <c r="R54" i="4"/>
  <c r="Q54" i="4"/>
  <c r="R53" i="4"/>
  <c r="S53" i="4" s="1"/>
  <c r="Q53" i="4"/>
  <c r="R51" i="4"/>
  <c r="Q51" i="4"/>
  <c r="R50" i="4"/>
  <c r="S50" i="4" s="1"/>
  <c r="Q50" i="4"/>
  <c r="R49" i="4"/>
  <c r="S49" i="4" s="1"/>
  <c r="Q49" i="4"/>
  <c r="R48" i="4"/>
  <c r="Q48" i="4"/>
  <c r="R47" i="4"/>
  <c r="S47" i="4" s="1"/>
  <c r="Q47" i="4"/>
  <c r="R45" i="4"/>
  <c r="Q45" i="4"/>
  <c r="S45" i="4" s="1"/>
  <c r="S44" i="4"/>
  <c r="R44" i="4"/>
  <c r="Q44" i="4"/>
  <c r="R43" i="4"/>
  <c r="Q43" i="4"/>
  <c r="R42" i="4"/>
  <c r="S42" i="4" s="1"/>
  <c r="Q42" i="4"/>
  <c r="R41" i="4"/>
  <c r="Q41" i="4"/>
  <c r="R39" i="4"/>
  <c r="S39" i="4" s="1"/>
  <c r="Q39" i="4"/>
  <c r="R38" i="4"/>
  <c r="Q38" i="4"/>
  <c r="S38" i="4" s="1"/>
  <c r="R37" i="4"/>
  <c r="S37" i="4" s="1"/>
  <c r="Q37" i="4"/>
  <c r="R36" i="4"/>
  <c r="Q36" i="4"/>
  <c r="R35" i="4"/>
  <c r="Q35" i="4"/>
  <c r="R33" i="4"/>
  <c r="Q33" i="4"/>
  <c r="S33" i="4" s="1"/>
  <c r="R32" i="4"/>
  <c r="Q32" i="4"/>
  <c r="R31" i="4"/>
  <c r="Q31" i="4"/>
  <c r="R30" i="4"/>
  <c r="Q30" i="4"/>
  <c r="X29" i="4"/>
  <c r="S29" i="4"/>
  <c r="R29" i="4"/>
  <c r="Q29" i="4"/>
  <c r="R27" i="4"/>
  <c r="Q27" i="4"/>
  <c r="R26" i="4"/>
  <c r="Q26" i="4"/>
  <c r="R25" i="4"/>
  <c r="Q25" i="4"/>
  <c r="R24" i="4"/>
  <c r="Q24" i="4"/>
  <c r="R23" i="4"/>
  <c r="Q23" i="4"/>
  <c r="R21" i="4"/>
  <c r="S21" i="4" s="1"/>
  <c r="Q21" i="4"/>
  <c r="R20" i="4"/>
  <c r="S20" i="4" s="1"/>
  <c r="Q20" i="4"/>
  <c r="R19" i="4"/>
  <c r="S19" i="4" s="1"/>
  <c r="X19" i="4" s="1"/>
  <c r="Q19" i="4"/>
  <c r="R18" i="4"/>
  <c r="Q18" i="4"/>
  <c r="R17" i="4"/>
  <c r="S17" i="4" s="1"/>
  <c r="Q17" i="4"/>
  <c r="R15" i="4"/>
  <c r="Q15" i="4"/>
  <c r="R14" i="4"/>
  <c r="S14" i="4" s="1"/>
  <c r="Q14" i="4"/>
  <c r="R13" i="4"/>
  <c r="Q13" i="4"/>
  <c r="R12" i="4"/>
  <c r="S12" i="4" s="1"/>
  <c r="Q12" i="4"/>
  <c r="R11" i="4"/>
  <c r="Q11" i="4"/>
  <c r="R9" i="4"/>
  <c r="S9" i="4" s="1"/>
  <c r="Q9" i="4"/>
  <c r="R8" i="4"/>
  <c r="Q8" i="4"/>
  <c r="R7" i="4"/>
  <c r="S7" i="4" s="1"/>
  <c r="Q7" i="4"/>
  <c r="R6" i="4"/>
  <c r="Q6" i="4"/>
  <c r="S6" i="4" s="1"/>
  <c r="R5" i="4"/>
  <c r="S5" i="4" s="1"/>
  <c r="Q5" i="4"/>
  <c r="L223" i="3"/>
  <c r="K223" i="3"/>
  <c r="L222" i="3"/>
  <c r="M222" i="3" s="1"/>
  <c r="N222" i="3" s="1"/>
  <c r="K222" i="3"/>
  <c r="L221" i="3"/>
  <c r="K221" i="3"/>
  <c r="L220" i="3"/>
  <c r="M220" i="3" s="1"/>
  <c r="N220" i="3" s="1"/>
  <c r="K220" i="3"/>
  <c r="L219" i="3"/>
  <c r="K219" i="3"/>
  <c r="L217" i="3"/>
  <c r="M217" i="3" s="1"/>
  <c r="N217" i="3" s="1"/>
  <c r="K217" i="3"/>
  <c r="L216" i="3"/>
  <c r="K216" i="3"/>
  <c r="L215" i="3"/>
  <c r="M215" i="3" s="1"/>
  <c r="N215" i="3" s="1"/>
  <c r="K215" i="3"/>
  <c r="L214" i="3"/>
  <c r="K214" i="3"/>
  <c r="L213" i="3"/>
  <c r="M213" i="3" s="1"/>
  <c r="N213" i="3" s="1"/>
  <c r="K213" i="3"/>
  <c r="L211" i="3"/>
  <c r="K211" i="3"/>
  <c r="L210" i="3"/>
  <c r="M210" i="3" s="1"/>
  <c r="N210" i="3" s="1"/>
  <c r="K210" i="3"/>
  <c r="L209" i="3"/>
  <c r="K209" i="3"/>
  <c r="L208" i="3"/>
  <c r="M208" i="3" s="1"/>
  <c r="N208" i="3" s="1"/>
  <c r="K208" i="3"/>
  <c r="L207" i="3"/>
  <c r="K207" i="3"/>
  <c r="L205" i="3"/>
  <c r="M205" i="3" s="1"/>
  <c r="N205" i="3" s="1"/>
  <c r="K205" i="3"/>
  <c r="L204" i="3"/>
  <c r="K204" i="3"/>
  <c r="L203" i="3"/>
  <c r="K203" i="3"/>
  <c r="M203" i="3" s="1"/>
  <c r="N203" i="3" s="1"/>
  <c r="L202" i="3"/>
  <c r="K202" i="3"/>
  <c r="L201" i="3"/>
  <c r="K201" i="3"/>
  <c r="L199" i="3"/>
  <c r="K199" i="3"/>
  <c r="M199" i="3" s="1"/>
  <c r="N199" i="3" s="1"/>
  <c r="L198" i="3"/>
  <c r="K198" i="3"/>
  <c r="L197" i="3"/>
  <c r="K197" i="3"/>
  <c r="L196" i="3"/>
  <c r="K196" i="3"/>
  <c r="L195" i="3"/>
  <c r="K195" i="3"/>
  <c r="L193" i="3"/>
  <c r="K193" i="3"/>
  <c r="L192" i="3"/>
  <c r="K192" i="3"/>
  <c r="L191" i="3"/>
  <c r="K191" i="3"/>
  <c r="L190" i="3"/>
  <c r="K190" i="3"/>
  <c r="L189" i="3"/>
  <c r="K189" i="3"/>
  <c r="L187" i="3"/>
  <c r="K187" i="3"/>
  <c r="L186" i="3"/>
  <c r="K186" i="3"/>
  <c r="L185" i="3"/>
  <c r="M185" i="3" s="1"/>
  <c r="N185" i="3" s="1"/>
  <c r="K185" i="3"/>
  <c r="L184" i="3"/>
  <c r="K184" i="3"/>
  <c r="M183" i="3"/>
  <c r="N183" i="3" s="1"/>
  <c r="L183" i="3"/>
  <c r="K183" i="3"/>
  <c r="L181" i="3"/>
  <c r="K181" i="3"/>
  <c r="L180" i="3"/>
  <c r="K180" i="3"/>
  <c r="L179" i="3"/>
  <c r="K179" i="3"/>
  <c r="L178" i="3"/>
  <c r="K178" i="3"/>
  <c r="L177" i="3"/>
  <c r="K177" i="3"/>
  <c r="L175" i="3"/>
  <c r="K175" i="3"/>
  <c r="L174" i="3"/>
  <c r="M174" i="3" s="1"/>
  <c r="N174" i="3" s="1"/>
  <c r="K174" i="3"/>
  <c r="L173" i="3"/>
  <c r="K173" i="3"/>
  <c r="M172" i="3"/>
  <c r="N172" i="3" s="1"/>
  <c r="L172" i="3"/>
  <c r="K172" i="3"/>
  <c r="L171" i="3"/>
  <c r="K171" i="3"/>
  <c r="L169" i="3"/>
  <c r="K169" i="3"/>
  <c r="L168" i="3"/>
  <c r="K168" i="3"/>
  <c r="L167" i="3"/>
  <c r="K167" i="3"/>
  <c r="L166" i="3"/>
  <c r="K166" i="3"/>
  <c r="L165" i="3"/>
  <c r="K165" i="3"/>
  <c r="L163" i="3"/>
  <c r="K163" i="3"/>
  <c r="L162" i="3"/>
  <c r="K162" i="3"/>
  <c r="M162" i="3" s="1"/>
  <c r="N162" i="3" s="1"/>
  <c r="L161" i="3"/>
  <c r="K161" i="3"/>
  <c r="L160" i="3"/>
  <c r="K160" i="3"/>
  <c r="M160" i="3" s="1"/>
  <c r="N160" i="3" s="1"/>
  <c r="L159" i="3"/>
  <c r="K159" i="3"/>
  <c r="L157" i="3"/>
  <c r="K157" i="3"/>
  <c r="M157" i="3" s="1"/>
  <c r="N157" i="3" s="1"/>
  <c r="L156" i="3"/>
  <c r="K156" i="3"/>
  <c r="L155" i="3"/>
  <c r="K155" i="3"/>
  <c r="M155" i="3" s="1"/>
  <c r="N155" i="3" s="1"/>
  <c r="L154" i="3"/>
  <c r="K154" i="3"/>
  <c r="L153" i="3"/>
  <c r="K153" i="3"/>
  <c r="M153" i="3" s="1"/>
  <c r="N153" i="3" s="1"/>
  <c r="L151" i="3"/>
  <c r="K151" i="3"/>
  <c r="L150" i="3"/>
  <c r="K150" i="3"/>
  <c r="M150" i="3" s="1"/>
  <c r="N150" i="3" s="1"/>
  <c r="L149" i="3"/>
  <c r="K149" i="3"/>
  <c r="L148" i="3"/>
  <c r="K148" i="3"/>
  <c r="M148" i="3" s="1"/>
  <c r="N148" i="3" s="1"/>
  <c r="L147" i="3"/>
  <c r="K147" i="3"/>
  <c r="L145" i="3"/>
  <c r="K145" i="3"/>
  <c r="L144" i="3"/>
  <c r="K144" i="3"/>
  <c r="L143" i="3"/>
  <c r="K143" i="3"/>
  <c r="L142" i="3"/>
  <c r="K142" i="3"/>
  <c r="L141" i="3"/>
  <c r="K141" i="3"/>
  <c r="M139" i="3"/>
  <c r="N139" i="3" s="1"/>
  <c r="L139" i="3"/>
  <c r="K139" i="3"/>
  <c r="L138" i="3"/>
  <c r="K138" i="3"/>
  <c r="L137" i="3"/>
  <c r="M137" i="3" s="1"/>
  <c r="N137" i="3" s="1"/>
  <c r="K137" i="3"/>
  <c r="L136" i="3"/>
  <c r="K136" i="3"/>
  <c r="M135" i="3"/>
  <c r="N135" i="3" s="1"/>
  <c r="L135" i="3"/>
  <c r="K135" i="3"/>
  <c r="L133" i="3"/>
  <c r="K133" i="3"/>
  <c r="L132" i="3"/>
  <c r="K132" i="3"/>
  <c r="L131" i="3"/>
  <c r="K131" i="3"/>
  <c r="L130" i="3"/>
  <c r="K130" i="3"/>
  <c r="L129" i="3"/>
  <c r="K129" i="3"/>
  <c r="L127" i="3"/>
  <c r="K127" i="3"/>
  <c r="L126" i="3"/>
  <c r="K126" i="3"/>
  <c r="L125" i="3"/>
  <c r="K125" i="3"/>
  <c r="L124" i="3"/>
  <c r="K124" i="3"/>
  <c r="L123" i="3"/>
  <c r="K123" i="3"/>
  <c r="L121" i="3"/>
  <c r="K121" i="3"/>
  <c r="L120" i="3"/>
  <c r="K120" i="3"/>
  <c r="M120" i="3" s="1"/>
  <c r="N120" i="3" s="1"/>
  <c r="L119" i="3"/>
  <c r="K119" i="3"/>
  <c r="L118" i="3"/>
  <c r="K118" i="3"/>
  <c r="M118" i="3" s="1"/>
  <c r="N118" i="3" s="1"/>
  <c r="L117" i="3"/>
  <c r="K117" i="3"/>
  <c r="L115" i="3"/>
  <c r="K115" i="3"/>
  <c r="M115" i="3" s="1"/>
  <c r="N115" i="3" s="1"/>
  <c r="L114" i="3"/>
  <c r="M114" i="3" s="1"/>
  <c r="N114" i="3" s="1"/>
  <c r="K114" i="3"/>
  <c r="L113" i="3"/>
  <c r="K113" i="3"/>
  <c r="M113" i="3" s="1"/>
  <c r="N113" i="3" s="1"/>
  <c r="M112" i="3"/>
  <c r="N112" i="3" s="1"/>
  <c r="L112" i="3"/>
  <c r="K112" i="3"/>
  <c r="L111" i="3"/>
  <c r="K111" i="3"/>
  <c r="M111" i="3" s="1"/>
  <c r="N111" i="3" s="1"/>
  <c r="L109" i="3"/>
  <c r="K109" i="3"/>
  <c r="L108" i="3"/>
  <c r="K108" i="3"/>
  <c r="L107" i="3"/>
  <c r="K107" i="3"/>
  <c r="L106" i="3"/>
  <c r="K106" i="3"/>
  <c r="L105" i="3"/>
  <c r="K105" i="3"/>
  <c r="L103" i="3"/>
  <c r="K103" i="3"/>
  <c r="L102" i="3"/>
  <c r="K102" i="3"/>
  <c r="L101" i="3"/>
  <c r="K101" i="3"/>
  <c r="L100" i="3"/>
  <c r="K100" i="3"/>
  <c r="L99" i="3"/>
  <c r="K99" i="3"/>
  <c r="L97" i="3"/>
  <c r="K97" i="3"/>
  <c r="M97" i="3" s="1"/>
  <c r="N97" i="3" s="1"/>
  <c r="L96" i="3"/>
  <c r="K96" i="3"/>
  <c r="L95" i="3"/>
  <c r="K95" i="3"/>
  <c r="L94" i="3"/>
  <c r="M94" i="3" s="1"/>
  <c r="K94" i="3"/>
  <c r="L93" i="3"/>
  <c r="M93" i="3" s="1"/>
  <c r="N93" i="3" s="1"/>
  <c r="K93" i="3"/>
  <c r="L91" i="3"/>
  <c r="K91" i="3"/>
  <c r="L90" i="3"/>
  <c r="K90" i="3"/>
  <c r="L89" i="3"/>
  <c r="K89" i="3"/>
  <c r="L88" i="3"/>
  <c r="K88" i="3"/>
  <c r="L87" i="3"/>
  <c r="K87" i="3"/>
  <c r="L85" i="3"/>
  <c r="K85" i="3"/>
  <c r="L84" i="3"/>
  <c r="K84" i="3"/>
  <c r="L83" i="3"/>
  <c r="K83" i="3"/>
  <c r="L82" i="3"/>
  <c r="M82" i="3" s="1"/>
  <c r="N82" i="3" s="1"/>
  <c r="K82" i="3"/>
  <c r="L81" i="3"/>
  <c r="K81" i="3"/>
  <c r="L79" i="3"/>
  <c r="M79" i="3" s="1"/>
  <c r="N79" i="3" s="1"/>
  <c r="K79" i="3"/>
  <c r="L78" i="3"/>
  <c r="K78" i="3"/>
  <c r="L77" i="3"/>
  <c r="M77" i="3" s="1"/>
  <c r="N77" i="3" s="1"/>
  <c r="K77" i="3"/>
  <c r="L76" i="3"/>
  <c r="M76" i="3" s="1"/>
  <c r="K76" i="3"/>
  <c r="L75" i="3"/>
  <c r="K75" i="3"/>
  <c r="L73" i="3"/>
  <c r="M73" i="3" s="1"/>
  <c r="N73" i="3" s="1"/>
  <c r="K73" i="3"/>
  <c r="L72" i="3"/>
  <c r="K72" i="3"/>
  <c r="L71" i="3"/>
  <c r="M71" i="3" s="1"/>
  <c r="N71" i="3" s="1"/>
  <c r="K71" i="3"/>
  <c r="L70" i="3"/>
  <c r="K70" i="3"/>
  <c r="L69" i="3"/>
  <c r="M69" i="3" s="1"/>
  <c r="N69" i="3" s="1"/>
  <c r="K69" i="3"/>
  <c r="L67" i="3"/>
  <c r="K67" i="3"/>
  <c r="L66" i="3"/>
  <c r="M66" i="3" s="1"/>
  <c r="N66" i="3" s="1"/>
  <c r="K66" i="3"/>
  <c r="L65" i="3"/>
  <c r="K65" i="3"/>
  <c r="L64" i="3"/>
  <c r="M64" i="3" s="1"/>
  <c r="N64" i="3" s="1"/>
  <c r="K64" i="3"/>
  <c r="L63" i="3"/>
  <c r="K63" i="3"/>
  <c r="L61" i="3"/>
  <c r="M61" i="3" s="1"/>
  <c r="N61" i="3" s="1"/>
  <c r="K61" i="3"/>
  <c r="L60" i="3"/>
  <c r="K60" i="3"/>
  <c r="L59" i="3"/>
  <c r="M59" i="3" s="1"/>
  <c r="N59" i="3" s="1"/>
  <c r="K59" i="3"/>
  <c r="L58" i="3"/>
  <c r="K58" i="3"/>
  <c r="L57" i="3"/>
  <c r="M57" i="3" s="1"/>
  <c r="N57" i="3" s="1"/>
  <c r="K57" i="3"/>
  <c r="L55" i="3"/>
  <c r="K55" i="3"/>
  <c r="L54" i="3"/>
  <c r="M54" i="3" s="1"/>
  <c r="N54" i="3" s="1"/>
  <c r="K54" i="3"/>
  <c r="L53" i="3"/>
  <c r="K53" i="3"/>
  <c r="L52" i="3"/>
  <c r="M52" i="3" s="1"/>
  <c r="N52" i="3" s="1"/>
  <c r="K52" i="3"/>
  <c r="L51" i="3"/>
  <c r="K51" i="3"/>
  <c r="L49" i="3"/>
  <c r="M49" i="3" s="1"/>
  <c r="N49" i="3" s="1"/>
  <c r="K49" i="3"/>
  <c r="L48" i="3"/>
  <c r="K48" i="3"/>
  <c r="L47" i="3"/>
  <c r="M47" i="3" s="1"/>
  <c r="N47" i="3" s="1"/>
  <c r="K47" i="3"/>
  <c r="L46" i="3"/>
  <c r="K46" i="3"/>
  <c r="L45" i="3"/>
  <c r="M45" i="3" s="1"/>
  <c r="N45" i="3" s="1"/>
  <c r="K45" i="3"/>
  <c r="L43" i="3"/>
  <c r="K43" i="3"/>
  <c r="L42" i="3"/>
  <c r="K42" i="3"/>
  <c r="L41" i="3"/>
  <c r="K41" i="3"/>
  <c r="L40" i="3"/>
  <c r="K40" i="3"/>
  <c r="L39" i="3"/>
  <c r="K39" i="3"/>
  <c r="M37" i="3"/>
  <c r="N37" i="3" s="1"/>
  <c r="L37" i="3"/>
  <c r="K37" i="3"/>
  <c r="M36" i="3"/>
  <c r="N36" i="3" s="1"/>
  <c r="L36" i="3"/>
  <c r="K36" i="3"/>
  <c r="L35" i="3"/>
  <c r="K35" i="3"/>
  <c r="L34" i="3"/>
  <c r="M34" i="3" s="1"/>
  <c r="N34" i="3" s="1"/>
  <c r="K34" i="3"/>
  <c r="M29" i="3"/>
  <c r="N29" i="3" s="1"/>
  <c r="L29" i="3"/>
  <c r="K29" i="3"/>
  <c r="L28" i="3"/>
  <c r="M28" i="3" s="1"/>
  <c r="N28" i="3" s="1"/>
  <c r="K28" i="3"/>
  <c r="L27" i="3"/>
  <c r="M27" i="3" s="1"/>
  <c r="N27" i="3" s="1"/>
  <c r="K27" i="3"/>
  <c r="L26" i="3"/>
  <c r="K26" i="3"/>
  <c r="M25" i="3"/>
  <c r="N25" i="3" s="1"/>
  <c r="L25" i="3"/>
  <c r="K25" i="3"/>
  <c r="M24" i="3"/>
  <c r="N24" i="3" s="1"/>
  <c r="L24" i="3"/>
  <c r="K24" i="3"/>
  <c r="L22" i="3"/>
  <c r="K22" i="3"/>
  <c r="L21" i="3"/>
  <c r="M21" i="3" s="1"/>
  <c r="N21" i="3" s="1"/>
  <c r="K21" i="3"/>
  <c r="M20" i="3"/>
  <c r="N20" i="3" s="1"/>
  <c r="L20" i="3"/>
  <c r="K20" i="3"/>
  <c r="L19" i="3"/>
  <c r="M19" i="3" s="1"/>
  <c r="N19" i="3" s="1"/>
  <c r="K19" i="3"/>
  <c r="L17" i="3"/>
  <c r="K17" i="3"/>
  <c r="L16" i="3"/>
  <c r="K16" i="3"/>
  <c r="L15" i="3"/>
  <c r="K15" i="3"/>
  <c r="L14" i="3"/>
  <c r="M14" i="3" s="1"/>
  <c r="N14" i="3" s="1"/>
  <c r="K14" i="3"/>
  <c r="L12" i="3"/>
  <c r="K12" i="3"/>
  <c r="L11" i="3"/>
  <c r="M11" i="3" s="1"/>
  <c r="N11" i="3" s="1"/>
  <c r="K11" i="3"/>
  <c r="L10" i="3"/>
  <c r="K10" i="3"/>
  <c r="L9" i="3"/>
  <c r="M9" i="3" s="1"/>
  <c r="N9" i="3" s="1"/>
  <c r="K9" i="3"/>
  <c r="L8" i="3"/>
  <c r="K8" i="3"/>
  <c r="L6" i="3"/>
  <c r="M6" i="3" s="1"/>
  <c r="N6" i="3" s="1"/>
  <c r="K6" i="3"/>
  <c r="L5" i="3"/>
  <c r="K5" i="3"/>
  <c r="L4" i="3"/>
  <c r="M4" i="3" s="1"/>
  <c r="N4" i="3" s="1"/>
  <c r="K4" i="3"/>
  <c r="L3" i="3"/>
  <c r="K3" i="3"/>
  <c r="M22" i="3" l="1"/>
  <c r="N22" i="3" s="1"/>
  <c r="M35" i="3"/>
  <c r="N35" i="3" s="1"/>
  <c r="M138" i="3"/>
  <c r="N138" i="3" s="1"/>
  <c r="M142" i="3"/>
  <c r="N142" i="3" s="1"/>
  <c r="M144" i="3"/>
  <c r="N144" i="3" s="1"/>
  <c r="M147" i="3"/>
  <c r="N147" i="3" s="1"/>
  <c r="M149" i="3"/>
  <c r="N149" i="3" s="1"/>
  <c r="M151" i="3"/>
  <c r="N151" i="3" s="1"/>
  <c r="M154" i="3"/>
  <c r="N154" i="3" s="1"/>
  <c r="M156" i="3"/>
  <c r="N156" i="3" s="1"/>
  <c r="M159" i="3"/>
  <c r="N159" i="3" s="1"/>
  <c r="M161" i="3"/>
  <c r="N161" i="3" s="1"/>
  <c r="P163" i="3" s="1"/>
  <c r="Q163" i="3" s="1"/>
  <c r="M163" i="3"/>
  <c r="N163" i="3" s="1"/>
  <c r="M166" i="3"/>
  <c r="N166" i="3" s="1"/>
  <c r="M168" i="3"/>
  <c r="N168" i="3" s="1"/>
  <c r="M171" i="3"/>
  <c r="N171" i="3" s="1"/>
  <c r="P175" i="3" s="1"/>
  <c r="M177" i="3"/>
  <c r="N177" i="3" s="1"/>
  <c r="M179" i="3"/>
  <c r="N179" i="3" s="1"/>
  <c r="M181" i="3"/>
  <c r="M187" i="3"/>
  <c r="N187" i="3" s="1"/>
  <c r="P187" i="3" s="1"/>
  <c r="Q187" i="3" s="1"/>
  <c r="M190" i="3"/>
  <c r="N190" i="3" s="1"/>
  <c r="M192" i="3"/>
  <c r="N192" i="3" s="1"/>
  <c r="M195" i="3"/>
  <c r="N195" i="3" s="1"/>
  <c r="M197" i="3"/>
  <c r="N197" i="3" s="1"/>
  <c r="M202" i="3"/>
  <c r="N202" i="3" s="1"/>
  <c r="S202" i="3" s="1"/>
  <c r="M204" i="3"/>
  <c r="N204" i="3" s="1"/>
  <c r="S113" i="4"/>
  <c r="S115" i="4"/>
  <c r="S234" i="4"/>
  <c r="S236" i="4"/>
  <c r="S239" i="4"/>
  <c r="S241" i="4"/>
  <c r="S243" i="4"/>
  <c r="S246" i="4"/>
  <c r="M26" i="3"/>
  <c r="N26" i="3" s="1"/>
  <c r="M75" i="3"/>
  <c r="N75" i="3" s="1"/>
  <c r="S248" i="4"/>
  <c r="S253" i="4"/>
  <c r="S258" i="4"/>
  <c r="M3" i="3"/>
  <c r="N3" i="3" s="1"/>
  <c r="M5" i="3"/>
  <c r="N5" i="3" s="1"/>
  <c r="M8" i="3"/>
  <c r="N8" i="3" s="1"/>
  <c r="M10" i="3"/>
  <c r="N10" i="3" s="1"/>
  <c r="M12" i="3"/>
  <c r="N12" i="3" s="1"/>
  <c r="M15" i="3"/>
  <c r="N15" i="3" s="1"/>
  <c r="M17" i="3"/>
  <c r="N17" i="3" s="1"/>
  <c r="M39" i="3"/>
  <c r="N39" i="3" s="1"/>
  <c r="M41" i="3"/>
  <c r="N41" i="3" s="1"/>
  <c r="M43" i="3"/>
  <c r="N43" i="3" s="1"/>
  <c r="M46" i="3"/>
  <c r="N46" i="3" s="1"/>
  <c r="M48" i="3"/>
  <c r="N48" i="3" s="1"/>
  <c r="M51" i="3"/>
  <c r="N51" i="3" s="1"/>
  <c r="M53" i="3"/>
  <c r="N53" i="3" s="1"/>
  <c r="P55" i="3" s="1"/>
  <c r="Q55" i="3" s="1"/>
  <c r="M55" i="3"/>
  <c r="N55" i="3" s="1"/>
  <c r="M58" i="3"/>
  <c r="N58" i="3" s="1"/>
  <c r="M60" i="3"/>
  <c r="N60" i="3" s="1"/>
  <c r="M63" i="3"/>
  <c r="N63" i="3" s="1"/>
  <c r="P67" i="3" s="1"/>
  <c r="Q67" i="3" s="1"/>
  <c r="M65" i="3"/>
  <c r="N65" i="3" s="1"/>
  <c r="M67" i="3"/>
  <c r="N67" i="3" s="1"/>
  <c r="M70" i="3"/>
  <c r="N70" i="3" s="1"/>
  <c r="M72" i="3"/>
  <c r="N72" i="3" s="1"/>
  <c r="P73" i="3" s="1"/>
  <c r="Q73" i="3" s="1"/>
  <c r="M78" i="3"/>
  <c r="N78" i="3" s="1"/>
  <c r="M81" i="3"/>
  <c r="N81" i="3" s="1"/>
  <c r="M83" i="3"/>
  <c r="N83" i="3" s="1"/>
  <c r="M85" i="3"/>
  <c r="N85" i="3" s="1"/>
  <c r="M88" i="3"/>
  <c r="N88" i="3" s="1"/>
  <c r="M90" i="3"/>
  <c r="N90" i="3" s="1"/>
  <c r="M96" i="3"/>
  <c r="N96" i="3" s="1"/>
  <c r="M99" i="3"/>
  <c r="N99" i="3" s="1"/>
  <c r="P103" i="3" s="1"/>
  <c r="Q103" i="3" s="1"/>
  <c r="M101" i="3"/>
  <c r="N101" i="3" s="1"/>
  <c r="M103" i="3"/>
  <c r="N103" i="3" s="1"/>
  <c r="M106" i="3"/>
  <c r="N106" i="3" s="1"/>
  <c r="M108" i="3"/>
  <c r="N108" i="3" s="1"/>
  <c r="M117" i="3"/>
  <c r="N117" i="3" s="1"/>
  <c r="M119" i="3"/>
  <c r="N119" i="3" s="1"/>
  <c r="M121" i="3"/>
  <c r="N121" i="3" s="1"/>
  <c r="M124" i="3"/>
  <c r="N124" i="3" s="1"/>
  <c r="P127" i="3" s="1"/>
  <c r="Q127" i="3" s="1"/>
  <c r="M126" i="3"/>
  <c r="N126" i="3" s="1"/>
  <c r="M129" i="3"/>
  <c r="N129" i="3" s="1"/>
  <c r="M131" i="3"/>
  <c r="N131" i="3" s="1"/>
  <c r="M133" i="3"/>
  <c r="M173" i="3"/>
  <c r="N173" i="3" s="1"/>
  <c r="M184" i="3"/>
  <c r="N184" i="3" s="1"/>
  <c r="M207" i="3"/>
  <c r="N207" i="3" s="1"/>
  <c r="M209" i="3"/>
  <c r="N209" i="3" s="1"/>
  <c r="P211" i="3" s="1"/>
  <c r="Q211" i="3" s="1"/>
  <c r="M211" i="3"/>
  <c r="N211" i="3" s="1"/>
  <c r="M214" i="3"/>
  <c r="N214" i="3" s="1"/>
  <c r="P217" i="3" s="1"/>
  <c r="Q217" i="3" s="1"/>
  <c r="M216" i="3"/>
  <c r="N216" i="3" s="1"/>
  <c r="M219" i="3"/>
  <c r="N219" i="3" s="1"/>
  <c r="U221" i="3" s="1"/>
  <c r="M221" i="3"/>
  <c r="N221" i="3" s="1"/>
  <c r="M223" i="3"/>
  <c r="N223" i="3" s="1"/>
  <c r="S8" i="4"/>
  <c r="U9" i="4" s="1"/>
  <c r="V9" i="4" s="1"/>
  <c r="S11" i="4"/>
  <c r="U15" i="4" s="1"/>
  <c r="V15" i="4" s="1"/>
  <c r="S23" i="4"/>
  <c r="S25" i="4"/>
  <c r="S27" i="4"/>
  <c r="S31" i="4"/>
  <c r="Y34" i="4" s="1"/>
  <c r="S36" i="4"/>
  <c r="S87" i="4"/>
  <c r="S90" i="4"/>
  <c r="S132" i="4"/>
  <c r="S176" i="4"/>
  <c r="S179" i="4"/>
  <c r="S187" i="4"/>
  <c r="S189" i="4"/>
  <c r="S192" i="4"/>
  <c r="S194" i="4"/>
  <c r="S203" i="4"/>
  <c r="S205" i="4"/>
  <c r="U207" i="4" s="1"/>
  <c r="V207" i="4" s="1"/>
  <c r="S210" i="4"/>
  <c r="S251" i="4"/>
  <c r="S255" i="4"/>
  <c r="S260" i="4"/>
  <c r="M16" i="3"/>
  <c r="N16" i="3" s="1"/>
  <c r="M40" i="3"/>
  <c r="N40" i="3" s="1"/>
  <c r="M42" i="3"/>
  <c r="N42" i="3" s="1"/>
  <c r="S79" i="4"/>
  <c r="S81" i="4"/>
  <c r="S84" i="4"/>
  <c r="S217" i="4"/>
  <c r="S225" i="4"/>
  <c r="S228" i="4"/>
  <c r="S233" i="4"/>
  <c r="U237" i="4" s="1"/>
  <c r="V237" i="4" s="1"/>
  <c r="S41" i="4"/>
  <c r="S43" i="4"/>
  <c r="S51" i="4"/>
  <c r="S54" i="4"/>
  <c r="AA55" i="4" s="1"/>
  <c r="AD55" i="4" s="1"/>
  <c r="S56" i="4"/>
  <c r="S61" i="4"/>
  <c r="S63" i="4"/>
  <c r="S66" i="4"/>
  <c r="S68" i="4"/>
  <c r="S71" i="4"/>
  <c r="S73" i="4"/>
  <c r="S75" i="4"/>
  <c r="U75" i="4" s="1"/>
  <c r="V75" i="4" s="1"/>
  <c r="S95" i="4"/>
  <c r="S97" i="4"/>
  <c r="U99" i="4" s="1"/>
  <c r="V99" i="4" s="1"/>
  <c r="S99" i="4"/>
  <c r="S102" i="4"/>
  <c r="U105" i="4" s="1"/>
  <c r="V105" i="4" s="1"/>
  <c r="S104" i="4"/>
  <c r="S107" i="4"/>
  <c r="S109" i="4"/>
  <c r="S117" i="4"/>
  <c r="S120" i="4"/>
  <c r="S122" i="4"/>
  <c r="S125" i="4"/>
  <c r="S127" i="4"/>
  <c r="U129" i="4" s="1"/>
  <c r="S129" i="4"/>
  <c r="S138" i="4"/>
  <c r="U141" i="4" s="1"/>
  <c r="V141" i="4" s="1"/>
  <c r="S140" i="4"/>
  <c r="S143" i="4"/>
  <c r="U147" i="4" s="1"/>
  <c r="V147" i="4" s="1"/>
  <c r="S145" i="4"/>
  <c r="S147" i="4"/>
  <c r="S150" i="4"/>
  <c r="S152" i="4"/>
  <c r="U153" i="4" s="1"/>
  <c r="V153" i="4" s="1"/>
  <c r="S155" i="4"/>
  <c r="S157" i="4"/>
  <c r="S159" i="4"/>
  <c r="S162" i="4"/>
  <c r="U165" i="4" s="1"/>
  <c r="V165" i="4" s="1"/>
  <c r="S164" i="4"/>
  <c r="S173" i="4"/>
  <c r="U177" i="4" s="1"/>
  <c r="V177" i="4" s="1"/>
  <c r="S181" i="4"/>
  <c r="S183" i="4"/>
  <c r="U183" i="4" s="1"/>
  <c r="V183" i="4" s="1"/>
  <c r="S197" i="4"/>
  <c r="S199" i="4"/>
  <c r="U201" i="4" s="1"/>
  <c r="V201" i="4" s="1"/>
  <c r="S207" i="4"/>
  <c r="S219" i="4"/>
  <c r="U219" i="4" s="1"/>
  <c r="V219" i="4" s="1"/>
  <c r="S222" i="4"/>
  <c r="S230" i="4"/>
  <c r="S263" i="4"/>
  <c r="S265" i="4"/>
  <c r="M84" i="3"/>
  <c r="N84" i="3" s="1"/>
  <c r="M87" i="3"/>
  <c r="N87" i="3" s="1"/>
  <c r="P91" i="3" s="1"/>
  <c r="Q91" i="3" s="1"/>
  <c r="M89" i="3"/>
  <c r="N89" i="3" s="1"/>
  <c r="M91" i="3"/>
  <c r="N91" i="3" s="1"/>
  <c r="M95" i="3"/>
  <c r="N95" i="3" s="1"/>
  <c r="M100" i="3"/>
  <c r="N100" i="3" s="1"/>
  <c r="M102" i="3"/>
  <c r="N102" i="3" s="1"/>
  <c r="M105" i="3"/>
  <c r="N105" i="3" s="1"/>
  <c r="M107" i="3"/>
  <c r="N107" i="3" s="1"/>
  <c r="M109" i="3"/>
  <c r="N109" i="3" s="1"/>
  <c r="M123" i="3"/>
  <c r="N123" i="3" s="1"/>
  <c r="M125" i="3"/>
  <c r="N125" i="3" s="1"/>
  <c r="M127" i="3"/>
  <c r="N127" i="3" s="1"/>
  <c r="M130" i="3"/>
  <c r="N130" i="3" s="1"/>
  <c r="M132" i="3"/>
  <c r="N132" i="3" s="1"/>
  <c r="M136" i="3"/>
  <c r="N136" i="3" s="1"/>
  <c r="P139" i="3" s="1"/>
  <c r="Q139" i="3" s="1"/>
  <c r="M141" i="3"/>
  <c r="N141" i="3" s="1"/>
  <c r="M143" i="3"/>
  <c r="N143" i="3" s="1"/>
  <c r="M145" i="3"/>
  <c r="N145" i="3" s="1"/>
  <c r="M165" i="3"/>
  <c r="N165" i="3" s="1"/>
  <c r="P169" i="3" s="1"/>
  <c r="M167" i="3"/>
  <c r="N167" i="3" s="1"/>
  <c r="M169" i="3"/>
  <c r="N169" i="3" s="1"/>
  <c r="M175" i="3"/>
  <c r="N175" i="3" s="1"/>
  <c r="M178" i="3"/>
  <c r="N178" i="3" s="1"/>
  <c r="W193" i="3" s="1"/>
  <c r="M180" i="3"/>
  <c r="N180" i="3" s="1"/>
  <c r="M186" i="3"/>
  <c r="M189" i="3"/>
  <c r="N189" i="3" s="1"/>
  <c r="M191" i="3"/>
  <c r="N191" i="3" s="1"/>
  <c r="P193" i="3" s="1"/>
  <c r="Q193" i="3" s="1"/>
  <c r="M193" i="3"/>
  <c r="N193" i="3" s="1"/>
  <c r="M196" i="3"/>
  <c r="N196" i="3" s="1"/>
  <c r="P199" i="3" s="1"/>
  <c r="Q199" i="3" s="1"/>
  <c r="M198" i="3"/>
  <c r="N198" i="3" s="1"/>
  <c r="M201" i="3"/>
  <c r="N201" i="3" s="1"/>
  <c r="P205" i="3" s="1"/>
  <c r="Q205" i="3" s="1"/>
  <c r="X5" i="4"/>
  <c r="S13" i="4"/>
  <c r="S15" i="4"/>
  <c r="S18" i="4"/>
  <c r="S24" i="4"/>
  <c r="S26" i="4"/>
  <c r="U27" i="4" s="1"/>
  <c r="V27" i="4" s="1"/>
  <c r="S30" i="4"/>
  <c r="S32" i="4"/>
  <c r="S35" i="4"/>
  <c r="S48" i="4"/>
  <c r="U51" i="4" s="1"/>
  <c r="V51" i="4" s="1"/>
  <c r="S60" i="4"/>
  <c r="S65" i="4"/>
  <c r="Y70" i="4" s="1"/>
  <c r="S78" i="4"/>
  <c r="S80" i="4"/>
  <c r="U81" i="4" s="1"/>
  <c r="V81" i="4" s="1"/>
  <c r="S83" i="4"/>
  <c r="S86" i="4"/>
  <c r="S89" i="4"/>
  <c r="S91" i="4"/>
  <c r="S114" i="4"/>
  <c r="S134" i="4"/>
  <c r="S167" i="4"/>
  <c r="S169" i="4"/>
  <c r="U171" i="4" s="1"/>
  <c r="V171" i="4" s="1"/>
  <c r="S177" i="4"/>
  <c r="S186" i="4"/>
  <c r="U189" i="4" s="1"/>
  <c r="V189" i="4" s="1"/>
  <c r="S188" i="4"/>
  <c r="S191" i="4"/>
  <c r="U195" i="4" s="1"/>
  <c r="V195" i="4" s="1"/>
  <c r="S193" i="4"/>
  <c r="S201" i="4"/>
  <c r="S204" i="4"/>
  <c r="S212" i="4"/>
  <c r="U213" i="4" s="1"/>
  <c r="V213" i="4" s="1"/>
  <c r="S216" i="4"/>
  <c r="S224" i="4"/>
  <c r="S227" i="4"/>
  <c r="S235" i="4"/>
  <c r="S237" i="4"/>
  <c r="S240" i="4"/>
  <c r="S242" i="4"/>
  <c r="S245" i="4"/>
  <c r="U249" i="4" s="1"/>
  <c r="V249" i="4" s="1"/>
  <c r="S247" i="4"/>
  <c r="S249" i="4"/>
  <c r="S252" i="4"/>
  <c r="S254" i="4"/>
  <c r="S257" i="4"/>
  <c r="S259" i="4"/>
  <c r="S267" i="4"/>
  <c r="X20" i="4"/>
  <c r="U117" i="4"/>
  <c r="U255" i="4"/>
  <c r="V255" i="4" s="1"/>
  <c r="U123" i="4"/>
  <c r="U225" i="4"/>
  <c r="V225" i="4" s="1"/>
  <c r="U45" i="4"/>
  <c r="V45" i="4" s="1"/>
  <c r="U21" i="4"/>
  <c r="V21" i="4" s="1"/>
  <c r="U243" i="4"/>
  <c r="V243" i="4" s="1"/>
  <c r="U63" i="4"/>
  <c r="V63" i="4" s="1"/>
  <c r="U111" i="4"/>
  <c r="V111" i="4" s="1"/>
  <c r="S131" i="4" s="1"/>
  <c r="U135" i="4" s="1"/>
  <c r="V135" i="4" s="1"/>
  <c r="U267" i="4"/>
  <c r="V267" i="4" s="1"/>
  <c r="Y46" i="4"/>
  <c r="U39" i="4"/>
  <c r="V39" i="4" s="1"/>
  <c r="U93" i="4"/>
  <c r="V93" i="4" s="1"/>
  <c r="U231" i="4"/>
  <c r="V231" i="4" s="1"/>
  <c r="X7" i="4"/>
  <c r="P17" i="3"/>
  <c r="P61" i="3"/>
  <c r="Q61" i="3" s="1"/>
  <c r="P145" i="3"/>
  <c r="Q145" i="3" s="1"/>
  <c r="P157" i="3"/>
  <c r="Q157" i="3" s="1"/>
  <c r="P109" i="3"/>
  <c r="Q109" i="3" s="1"/>
  <c r="P115" i="3"/>
  <c r="Q115" i="3" s="1"/>
  <c r="P49" i="3"/>
  <c r="Q49" i="3" s="1"/>
  <c r="P12" i="3"/>
  <c r="P133" i="3"/>
  <c r="Q133" i="3" s="1"/>
  <c r="U203" i="3"/>
  <c r="P6" i="3"/>
  <c r="P37" i="3"/>
  <c r="Q37" i="3" s="1"/>
  <c r="P79" i="3"/>
  <c r="Q79" i="3" s="1"/>
  <c r="P97" i="3"/>
  <c r="Q97" i="3" s="1"/>
  <c r="W15" i="4" l="1"/>
  <c r="W9" i="4"/>
  <c r="U57" i="4"/>
  <c r="V57" i="4" s="1"/>
  <c r="W165" i="4" s="1"/>
  <c r="P223" i="3"/>
  <c r="Q223" i="3" s="1"/>
  <c r="P181" i="3"/>
  <c r="Q181" i="3" s="1"/>
  <c r="U33" i="4"/>
  <c r="V33" i="4" s="1"/>
  <c r="W63" i="4" s="1"/>
  <c r="U261" i="4"/>
  <c r="V261" i="4" s="1"/>
  <c r="U87" i="4"/>
  <c r="V87" i="4" s="1"/>
  <c r="Z60" i="4"/>
  <c r="U215" i="3"/>
  <c r="P85" i="3"/>
  <c r="Q85" i="3" s="1"/>
  <c r="R199" i="3" s="1"/>
  <c r="P43" i="3"/>
  <c r="Q43" i="3" s="1"/>
  <c r="P151" i="3"/>
  <c r="Q151" i="3" s="1"/>
  <c r="X8" i="4"/>
  <c r="Y58" i="4"/>
  <c r="U69" i="4"/>
  <c r="V69" i="4" s="1"/>
  <c r="X31" i="4"/>
  <c r="U159" i="4"/>
  <c r="V159" i="4" s="1"/>
  <c r="X219" i="4" s="1"/>
  <c r="P121" i="3"/>
  <c r="Q121" i="3" s="1"/>
  <c r="W159" i="4"/>
  <c r="W183" i="4"/>
  <c r="W51" i="4"/>
  <c r="W249" i="4"/>
  <c r="W261" i="4"/>
  <c r="W27" i="4"/>
  <c r="W45" i="4"/>
  <c r="W93" i="4"/>
  <c r="W33" i="4"/>
  <c r="W105" i="4"/>
  <c r="W243" i="4"/>
  <c r="W39" i="4"/>
  <c r="X267" i="4"/>
  <c r="X201" i="4"/>
  <c r="X153" i="4"/>
  <c r="X117" i="4"/>
  <c r="X99" i="4"/>
  <c r="X255" i="4"/>
  <c r="X105" i="4"/>
  <c r="X135" i="4"/>
  <c r="X111" i="4"/>
  <c r="X141" i="4"/>
  <c r="X243" i="4"/>
  <c r="X147" i="4"/>
  <c r="X225" i="4"/>
  <c r="X129" i="4"/>
  <c r="X123" i="4"/>
  <c r="W21" i="4"/>
  <c r="W99" i="4"/>
  <c r="R211" i="3"/>
  <c r="R85" i="3"/>
  <c r="R37" i="3"/>
  <c r="S61" i="3"/>
  <c r="S55" i="3"/>
  <c r="S49" i="3"/>
  <c r="R43" i="3"/>
  <c r="R145" i="3"/>
  <c r="R67" i="3"/>
  <c r="R61" i="3"/>
  <c r="R55" i="3"/>
  <c r="R49" i="3"/>
  <c r="R181" i="3"/>
  <c r="R109" i="3"/>
  <c r="R73" i="3"/>
  <c r="R157" i="3"/>
  <c r="R205" i="3"/>
  <c r="R163" i="3"/>
  <c r="R79" i="3"/>
  <c r="R121" i="3" l="1"/>
  <c r="R115" i="3"/>
  <c r="R151" i="3"/>
  <c r="R97" i="3"/>
  <c r="R133" i="3"/>
  <c r="R127" i="3"/>
  <c r="R217" i="3"/>
  <c r="W135" i="4"/>
  <c r="X207" i="4"/>
  <c r="X159" i="4"/>
  <c r="X165" i="4"/>
  <c r="X183" i="4"/>
  <c r="X249" i="4"/>
  <c r="W189" i="4"/>
  <c r="W177" i="4"/>
  <c r="W141" i="4"/>
  <c r="W129" i="4"/>
  <c r="W123" i="4"/>
  <c r="W87" i="4"/>
  <c r="W213" i="4"/>
  <c r="W201" i="4"/>
  <c r="W153" i="4"/>
  <c r="W237" i="4"/>
  <c r="R223" i="3"/>
  <c r="X189" i="4"/>
  <c r="X231" i="4"/>
  <c r="X171" i="4"/>
  <c r="W219" i="4"/>
  <c r="W147" i="4"/>
  <c r="W171" i="4"/>
  <c r="W69" i="4"/>
  <c r="W255" i="4"/>
  <c r="W225" i="4"/>
  <c r="W207" i="4"/>
  <c r="W117" i="4"/>
  <c r="R139" i="3"/>
  <c r="R91" i="3"/>
  <c r="R193" i="3"/>
  <c r="X213" i="4"/>
  <c r="R187" i="3"/>
  <c r="R103" i="3"/>
  <c r="R175" i="3"/>
  <c r="R169" i="3"/>
  <c r="W267" i="4"/>
  <c r="W195" i="4"/>
  <c r="X177" i="4"/>
  <c r="X195" i="4"/>
  <c r="X237" i="4"/>
  <c r="X261" i="4"/>
  <c r="W75" i="4"/>
  <c r="W111" i="4"/>
  <c r="W57" i="4"/>
  <c r="W81" i="4"/>
  <c r="W231" i="4"/>
  <c r="U198" i="1"/>
  <c r="T198" i="1"/>
  <c r="U197" i="1"/>
  <c r="T197" i="1"/>
  <c r="U196" i="1"/>
  <c r="T196" i="1"/>
  <c r="U195" i="1"/>
  <c r="T195" i="1"/>
  <c r="U194" i="1"/>
  <c r="T194" i="1"/>
  <c r="U192" i="1"/>
  <c r="T192" i="1"/>
  <c r="U191" i="1"/>
  <c r="T191" i="1"/>
  <c r="U190" i="1"/>
  <c r="T190" i="1"/>
  <c r="U189" i="1"/>
  <c r="T189" i="1"/>
  <c r="U188" i="1"/>
  <c r="T188" i="1"/>
  <c r="U186" i="1"/>
  <c r="T186" i="1"/>
  <c r="U185" i="1"/>
  <c r="T185" i="1"/>
  <c r="U184" i="1"/>
  <c r="T184" i="1"/>
  <c r="U183" i="1"/>
  <c r="T183" i="1"/>
  <c r="W183" i="1" s="1"/>
  <c r="U182" i="1"/>
  <c r="T182" i="1"/>
  <c r="U180" i="1"/>
  <c r="T180" i="1"/>
  <c r="U179" i="1"/>
  <c r="T179" i="1"/>
  <c r="U178" i="1"/>
  <c r="T178" i="1"/>
  <c r="W178" i="1" s="1"/>
  <c r="U177" i="1"/>
  <c r="T177" i="1"/>
  <c r="U176" i="1"/>
  <c r="T176" i="1"/>
  <c r="U174" i="1"/>
  <c r="T174" i="1"/>
  <c r="U173" i="1"/>
  <c r="T173" i="1"/>
  <c r="U172" i="1"/>
  <c r="T172" i="1"/>
  <c r="U171" i="1"/>
  <c r="T171" i="1"/>
  <c r="U170" i="1"/>
  <c r="T170" i="1"/>
  <c r="U168" i="1"/>
  <c r="T168" i="1"/>
  <c r="U167" i="1"/>
  <c r="T167" i="1"/>
  <c r="U166" i="1"/>
  <c r="T166" i="1"/>
  <c r="U165" i="1"/>
  <c r="T165" i="1"/>
  <c r="U164" i="1"/>
  <c r="T164" i="1"/>
  <c r="X168" i="1" s="1"/>
  <c r="Y168" i="1" s="1"/>
  <c r="U162" i="1"/>
  <c r="T162" i="1"/>
  <c r="U161" i="1"/>
  <c r="T161" i="1"/>
  <c r="U160" i="1"/>
  <c r="T160" i="1"/>
  <c r="U159" i="1"/>
  <c r="T159" i="1"/>
  <c r="W159" i="1" s="1"/>
  <c r="U158" i="1"/>
  <c r="T158" i="1"/>
  <c r="U156" i="1"/>
  <c r="T156" i="1"/>
  <c r="U155" i="1"/>
  <c r="T155" i="1"/>
  <c r="U154" i="1"/>
  <c r="T154" i="1"/>
  <c r="W154" i="1" s="1"/>
  <c r="U153" i="1"/>
  <c r="T153" i="1"/>
  <c r="U152" i="1"/>
  <c r="T152" i="1"/>
  <c r="U150" i="1"/>
  <c r="T150" i="1"/>
  <c r="U149" i="1"/>
  <c r="T149" i="1"/>
  <c r="W149" i="1" s="1"/>
  <c r="U148" i="1"/>
  <c r="T148" i="1"/>
  <c r="U147" i="1"/>
  <c r="T147" i="1"/>
  <c r="U146" i="1"/>
  <c r="T146" i="1"/>
  <c r="U144" i="1"/>
  <c r="T144" i="1"/>
  <c r="W144" i="1" s="1"/>
  <c r="U143" i="1"/>
  <c r="T143" i="1"/>
  <c r="U142" i="1"/>
  <c r="T142" i="1"/>
  <c r="U141" i="1"/>
  <c r="T141" i="1"/>
  <c r="U140" i="1"/>
  <c r="T140" i="1"/>
  <c r="W140" i="1" s="1"/>
  <c r="U138" i="1"/>
  <c r="T138" i="1"/>
  <c r="U137" i="1"/>
  <c r="T137" i="1"/>
  <c r="U136" i="1"/>
  <c r="T136" i="1"/>
  <c r="U135" i="1"/>
  <c r="T135" i="1"/>
  <c r="W135" i="1" s="1"/>
  <c r="U134" i="1"/>
  <c r="T134" i="1"/>
  <c r="U132" i="1"/>
  <c r="T132" i="1"/>
  <c r="U131" i="1"/>
  <c r="T131" i="1"/>
  <c r="U130" i="1"/>
  <c r="T130" i="1"/>
  <c r="W130" i="1" s="1"/>
  <c r="U129" i="1"/>
  <c r="T129" i="1"/>
  <c r="U128" i="1"/>
  <c r="T128" i="1"/>
  <c r="U126" i="1"/>
  <c r="T126" i="1"/>
  <c r="U125" i="1"/>
  <c r="T125" i="1"/>
  <c r="U124" i="1"/>
  <c r="T124" i="1"/>
  <c r="U123" i="1"/>
  <c r="T123" i="1"/>
  <c r="U122" i="1"/>
  <c r="T122" i="1"/>
  <c r="U120" i="1"/>
  <c r="T120" i="1"/>
  <c r="U119" i="1"/>
  <c r="T119" i="1"/>
  <c r="U118" i="1"/>
  <c r="T118" i="1"/>
  <c r="U117" i="1"/>
  <c r="T117" i="1"/>
  <c r="U116" i="1"/>
  <c r="T116" i="1"/>
  <c r="U114" i="1"/>
  <c r="T114" i="1"/>
  <c r="U113" i="1"/>
  <c r="T113" i="1"/>
  <c r="U112" i="1"/>
  <c r="T112" i="1"/>
  <c r="U111" i="1"/>
  <c r="T111" i="1"/>
  <c r="U110" i="1"/>
  <c r="T110" i="1"/>
  <c r="U108" i="1"/>
  <c r="T108" i="1"/>
  <c r="U107" i="1"/>
  <c r="T107" i="1"/>
  <c r="U106" i="1"/>
  <c r="T106" i="1"/>
  <c r="U105" i="1"/>
  <c r="T105" i="1"/>
  <c r="U104" i="1"/>
  <c r="T104" i="1"/>
  <c r="U102" i="1"/>
  <c r="T102" i="1"/>
  <c r="U101" i="1"/>
  <c r="T101" i="1"/>
  <c r="U100" i="1"/>
  <c r="T100" i="1"/>
  <c r="U99" i="1"/>
  <c r="T99" i="1"/>
  <c r="U98" i="1"/>
  <c r="T98" i="1"/>
  <c r="U96" i="1"/>
  <c r="T96" i="1"/>
  <c r="U95" i="1"/>
  <c r="T95" i="1"/>
  <c r="U94" i="1"/>
  <c r="T94" i="1"/>
  <c r="U93" i="1"/>
  <c r="T93" i="1"/>
  <c r="U92" i="1"/>
  <c r="T92" i="1"/>
  <c r="U90" i="1"/>
  <c r="T90" i="1"/>
  <c r="U89" i="1"/>
  <c r="T89" i="1"/>
  <c r="U88" i="1"/>
  <c r="T88" i="1"/>
  <c r="U87" i="1"/>
  <c r="T87" i="1"/>
  <c r="U86" i="1"/>
  <c r="T86" i="1"/>
  <c r="U84" i="1"/>
  <c r="T84" i="1"/>
  <c r="U83" i="1"/>
  <c r="T83" i="1"/>
  <c r="W83" i="1" s="1"/>
  <c r="U82" i="1"/>
  <c r="T82" i="1"/>
  <c r="U81" i="1"/>
  <c r="T81" i="1"/>
  <c r="U80" i="1"/>
  <c r="T80" i="1"/>
  <c r="U78" i="1"/>
  <c r="T78" i="1"/>
  <c r="W78" i="1" s="1"/>
  <c r="U77" i="1"/>
  <c r="T77" i="1"/>
  <c r="U76" i="1"/>
  <c r="T76" i="1"/>
  <c r="U75" i="1"/>
  <c r="T75" i="1"/>
  <c r="U74" i="1"/>
  <c r="T74" i="1"/>
  <c r="W74" i="1" s="1"/>
  <c r="U72" i="1"/>
  <c r="T72" i="1"/>
  <c r="U71" i="1"/>
  <c r="T71" i="1"/>
  <c r="U70" i="1"/>
  <c r="T70" i="1"/>
  <c r="U69" i="1"/>
  <c r="T69" i="1"/>
  <c r="U68" i="1"/>
  <c r="T68" i="1"/>
  <c r="U66" i="1"/>
  <c r="T66" i="1"/>
  <c r="U65" i="1"/>
  <c r="T65" i="1"/>
  <c r="U64" i="1"/>
  <c r="T64" i="1"/>
  <c r="W64" i="1" s="1"/>
  <c r="U63" i="1"/>
  <c r="T63" i="1"/>
  <c r="U62" i="1"/>
  <c r="T62" i="1"/>
  <c r="U60" i="1"/>
  <c r="T60" i="1"/>
  <c r="U59" i="1"/>
  <c r="T59" i="1"/>
  <c r="W59" i="1" s="1"/>
  <c r="U58" i="1"/>
  <c r="T58" i="1"/>
  <c r="U57" i="1"/>
  <c r="T57" i="1"/>
  <c r="U56" i="1"/>
  <c r="T56" i="1"/>
  <c r="U54" i="1"/>
  <c r="T54" i="1"/>
  <c r="W54" i="1" s="1"/>
  <c r="U53" i="1"/>
  <c r="T53" i="1"/>
  <c r="U52" i="1"/>
  <c r="T52" i="1"/>
  <c r="U51" i="1"/>
  <c r="T51" i="1"/>
  <c r="U50" i="1"/>
  <c r="T50" i="1"/>
  <c r="W50" i="1" s="1"/>
  <c r="U48" i="1"/>
  <c r="T48" i="1"/>
  <c r="U47" i="1"/>
  <c r="T47" i="1"/>
  <c r="U46" i="1"/>
  <c r="T46" i="1"/>
  <c r="U45" i="1"/>
  <c r="T45" i="1"/>
  <c r="W45" i="1" s="1"/>
  <c r="U44" i="1"/>
  <c r="T44" i="1"/>
  <c r="U42" i="1"/>
  <c r="T42" i="1"/>
  <c r="U41" i="1"/>
  <c r="T41" i="1"/>
  <c r="U40" i="1"/>
  <c r="T40" i="1"/>
  <c r="U39" i="1"/>
  <c r="T39" i="1"/>
  <c r="U38" i="1"/>
  <c r="T38" i="1"/>
  <c r="U36" i="1"/>
  <c r="T36" i="1"/>
  <c r="U35" i="1"/>
  <c r="T35" i="1"/>
  <c r="W35" i="1" s="1"/>
  <c r="U34" i="1"/>
  <c r="T34" i="1"/>
  <c r="U33" i="1"/>
  <c r="T33" i="1"/>
  <c r="U32" i="1"/>
  <c r="T32" i="1"/>
  <c r="W88" i="1" l="1"/>
  <c r="W98" i="1"/>
  <c r="W38" i="1"/>
  <c r="W42" i="1"/>
  <c r="W47" i="1"/>
  <c r="W52" i="1"/>
  <c r="W62" i="1"/>
  <c r="W66" i="1"/>
  <c r="W71" i="1"/>
  <c r="W76" i="1"/>
  <c r="W81" i="1"/>
  <c r="W90" i="1"/>
  <c r="W100" i="1"/>
  <c r="W105" i="1"/>
  <c r="W110" i="1"/>
  <c r="W134" i="1"/>
  <c r="W138" i="1"/>
  <c r="W143" i="1"/>
  <c r="W148" i="1"/>
  <c r="W153" i="1"/>
  <c r="W158" i="1"/>
  <c r="W162" i="1"/>
  <c r="W177" i="1"/>
  <c r="W186" i="1"/>
  <c r="W191" i="1"/>
  <c r="W196" i="1"/>
  <c r="W188" i="1"/>
  <c r="W102" i="1"/>
  <c r="W32" i="1"/>
  <c r="W36" i="1"/>
  <c r="W41" i="1"/>
  <c r="W46" i="1"/>
  <c r="W51" i="1"/>
  <c r="W56" i="1"/>
  <c r="W60" i="1"/>
  <c r="W70" i="1"/>
  <c r="W75" i="1"/>
  <c r="W80" i="1"/>
  <c r="W84" i="1"/>
  <c r="W89" i="1"/>
  <c r="W99" i="1"/>
  <c r="W104" i="1"/>
  <c r="W108" i="1"/>
  <c r="W128" i="1"/>
  <c r="W132" i="1"/>
  <c r="W137" i="1"/>
  <c r="W152" i="1"/>
  <c r="W176" i="1"/>
  <c r="W180" i="1"/>
  <c r="W185" i="1"/>
  <c r="W190" i="1"/>
  <c r="W192" i="1"/>
  <c r="W77" i="1"/>
  <c r="W107" i="1"/>
  <c r="W113" i="1"/>
  <c r="W118" i="1"/>
  <c r="W123" i="1"/>
  <c r="W142" i="1"/>
  <c r="W156" i="1"/>
  <c r="W195" i="1"/>
  <c r="W82" i="1"/>
  <c r="W92" i="1"/>
  <c r="W194" i="1"/>
  <c r="W198" i="1"/>
  <c r="W87" i="1"/>
  <c r="W95" i="1"/>
  <c r="W161" i="1"/>
  <c r="W114" i="1"/>
  <c r="W119" i="1"/>
  <c r="W124" i="1"/>
  <c r="W129" i="1"/>
  <c r="W96" i="1"/>
  <c r="W182" i="1"/>
  <c r="W106" i="1"/>
  <c r="W111" i="1"/>
  <c r="W116" i="1"/>
  <c r="W120" i="1"/>
  <c r="W93" i="1"/>
  <c r="W112" i="1"/>
  <c r="W122" i="1"/>
  <c r="W126" i="1"/>
  <c r="W44" i="1"/>
  <c r="W48" i="1"/>
  <c r="W58" i="1"/>
  <c r="W63" i="1"/>
  <c r="W68" i="1"/>
  <c r="W72" i="1"/>
  <c r="W86" i="1"/>
  <c r="W94" i="1"/>
  <c r="W136" i="1"/>
  <c r="W141" i="1"/>
  <c r="W146" i="1"/>
  <c r="W150" i="1"/>
  <c r="W155" i="1"/>
  <c r="W160" i="1"/>
  <c r="W174" i="1"/>
  <c r="X174" i="1" s="1"/>
  <c r="Y174" i="1" s="1"/>
  <c r="W179" i="1"/>
  <c r="W184" i="1"/>
  <c r="W197" i="1"/>
  <c r="W189" i="1"/>
  <c r="W147" i="1"/>
  <c r="W131" i="1"/>
  <c r="W125" i="1"/>
  <c r="W117" i="1"/>
  <c r="W101" i="1"/>
  <c r="W69" i="1"/>
  <c r="W65" i="1"/>
  <c r="W57" i="1"/>
  <c r="W53" i="1"/>
  <c r="W40" i="1"/>
  <c r="W39" i="1"/>
  <c r="W33" i="1"/>
  <c r="W34" i="1"/>
  <c r="U30" i="1"/>
  <c r="T30" i="1"/>
  <c r="U29" i="1"/>
  <c r="T29" i="1"/>
  <c r="U28" i="1"/>
  <c r="T28" i="1"/>
  <c r="U27" i="1"/>
  <c r="T27" i="1"/>
  <c r="U26" i="1"/>
  <c r="T26" i="1"/>
  <c r="U24" i="1"/>
  <c r="T24" i="1"/>
  <c r="U23" i="1"/>
  <c r="T23" i="1"/>
  <c r="U22" i="1"/>
  <c r="T22" i="1"/>
  <c r="U21" i="1"/>
  <c r="T21" i="1"/>
  <c r="U20" i="1"/>
  <c r="T20" i="1"/>
  <c r="U18" i="1"/>
  <c r="T18" i="1"/>
  <c r="U17" i="1"/>
  <c r="T17" i="1"/>
  <c r="U16" i="1"/>
  <c r="T16" i="1"/>
  <c r="U15" i="1"/>
  <c r="T15" i="1"/>
  <c r="U14" i="1"/>
  <c r="T14" i="1"/>
  <c r="U12" i="1"/>
  <c r="U11" i="1"/>
  <c r="U10" i="1"/>
  <c r="U9" i="1"/>
  <c r="U8" i="1"/>
  <c r="T12" i="1"/>
  <c r="T11" i="1"/>
  <c r="T10" i="1"/>
  <c r="T9" i="1"/>
  <c r="T8" i="1"/>
  <c r="X138" i="1" l="1"/>
  <c r="Y138" i="1" s="1"/>
  <c r="W15" i="1"/>
  <c r="W24" i="1"/>
  <c r="X180" i="1"/>
  <c r="Y180" i="1" s="1"/>
  <c r="X144" i="1"/>
  <c r="Y144" i="1" s="1"/>
  <c r="X48" i="1"/>
  <c r="Y48" i="1" s="1"/>
  <c r="X162" i="1"/>
  <c r="Y162" i="1" s="1"/>
  <c r="X156" i="1"/>
  <c r="Y156" i="1" s="1"/>
  <c r="X108" i="1"/>
  <c r="Y108" i="1" s="1"/>
  <c r="Z108" i="1" s="1"/>
  <c r="X186" i="1"/>
  <c r="Y186" i="1" s="1"/>
  <c r="X84" i="1"/>
  <c r="Y84" i="1" s="1"/>
  <c r="X78" i="1"/>
  <c r="Y78" i="1" s="1"/>
  <c r="W17" i="1"/>
  <c r="W22" i="1"/>
  <c r="X192" i="1"/>
  <c r="Y192" i="1" s="1"/>
  <c r="W18" i="1"/>
  <c r="W23" i="1"/>
  <c r="W28" i="1"/>
  <c r="X102" i="1"/>
  <c r="Y102" i="1" s="1"/>
  <c r="AA102" i="1" s="1"/>
  <c r="X54" i="1"/>
  <c r="Y54" i="1" s="1"/>
  <c r="X198" i="1"/>
  <c r="Y198" i="1" s="1"/>
  <c r="W12" i="1"/>
  <c r="W16" i="1"/>
  <c r="X60" i="1"/>
  <c r="Y60" i="1" s="1"/>
  <c r="X90" i="1"/>
  <c r="Y90" i="1" s="1"/>
  <c r="X96" i="1"/>
  <c r="Y96" i="1" s="1"/>
  <c r="X66" i="1"/>
  <c r="Y66" i="1" s="1"/>
  <c r="X114" i="1"/>
  <c r="Y114" i="1" s="1"/>
  <c r="W27" i="1"/>
  <c r="X72" i="1"/>
  <c r="Y72" i="1" s="1"/>
  <c r="X150" i="1"/>
  <c r="Y150" i="1" s="1"/>
  <c r="W10" i="1"/>
  <c r="W14" i="1"/>
  <c r="W11" i="1"/>
  <c r="X120" i="1"/>
  <c r="Y120" i="1" s="1"/>
  <c r="W8" i="1"/>
  <c r="X126" i="1"/>
  <c r="Y126" i="1" s="1"/>
  <c r="W9" i="1"/>
  <c r="X132" i="1"/>
  <c r="Y132" i="1" s="1"/>
  <c r="X42" i="1"/>
  <c r="Y42" i="1" s="1"/>
  <c r="X36" i="1"/>
  <c r="Y36" i="1" s="1"/>
  <c r="W30" i="1"/>
  <c r="W21" i="1"/>
  <c r="W26" i="1"/>
  <c r="W29" i="1"/>
  <c r="W20" i="1"/>
  <c r="AA108" i="1" l="1"/>
  <c r="X12" i="1"/>
  <c r="Y12" i="1" s="1"/>
  <c r="X30" i="1"/>
  <c r="Y30" i="1" s="1"/>
  <c r="X18" i="1"/>
  <c r="Y18" i="1" s="1"/>
  <c r="X24" i="1"/>
  <c r="Y24" i="1" s="1"/>
  <c r="AA114" i="1"/>
  <c r="AA120" i="1" s="1"/>
  <c r="AA126" i="1" s="1"/>
  <c r="AA132" i="1" s="1"/>
  <c r="AA138" i="1" s="1"/>
  <c r="AA144" i="1" s="1"/>
  <c r="AA150" i="1" s="1"/>
  <c r="AA156" i="1" s="1"/>
  <c r="AA162" i="1" s="1"/>
  <c r="AA168" i="1" s="1"/>
  <c r="AA174" i="1" s="1"/>
  <c r="AA180" i="1" s="1"/>
  <c r="AA186" i="1" s="1"/>
  <c r="AA192" i="1" s="1"/>
  <c r="AA198" i="1" s="1"/>
  <c r="AA204" i="1" s="1"/>
  <c r="AA211" i="1" s="1"/>
  <c r="AA218" i="1" s="1"/>
  <c r="AA225" i="1" s="1"/>
  <c r="AA232" i="1" s="1"/>
  <c r="AA239" i="1" s="1"/>
  <c r="AA246" i="1" s="1"/>
  <c r="AA253" i="1" s="1"/>
  <c r="AA260" i="1" s="1"/>
  <c r="AA267" i="1" s="1"/>
  <c r="AA274" i="1" s="1"/>
  <c r="AA281" i="1" s="1"/>
  <c r="AA288" i="1" s="1"/>
  <c r="AA295" i="1" s="1"/>
  <c r="AA302" i="1" s="1"/>
  <c r="AA309" i="1" s="1"/>
  <c r="AA316" i="1" s="1"/>
  <c r="AA323" i="1" s="1"/>
  <c r="AA330" i="1" s="1"/>
  <c r="AA337" i="1" s="1"/>
  <c r="AA344" i="1" s="1"/>
  <c r="AA351" i="1" s="1"/>
  <c r="AA358" i="1" s="1"/>
  <c r="AA365" i="1" s="1"/>
  <c r="AA372" i="1" s="1"/>
  <c r="AA379" i="1" s="1"/>
  <c r="AB386" i="1" s="1"/>
  <c r="AB393" i="1" s="1"/>
  <c r="AB400" i="1" s="1"/>
  <c r="AB407" i="1" s="1"/>
  <c r="AB414" i="1" s="1"/>
  <c r="AB421" i="1" s="1"/>
  <c r="AB428" i="1" s="1"/>
  <c r="AB435" i="1" s="1"/>
  <c r="AB442" i="1" s="1"/>
  <c r="AB449" i="1" s="1"/>
  <c r="AB456" i="1" s="1"/>
  <c r="AB463" i="1" s="1"/>
  <c r="AB470" i="1" s="1"/>
  <c r="AB477" i="1" s="1"/>
  <c r="AB484" i="1" s="1"/>
  <c r="AB491" i="1" s="1"/>
  <c r="AB498" i="1" s="1"/>
  <c r="AB505" i="1" s="1"/>
  <c r="AB512" i="1" s="1"/>
  <c r="AB519" i="1" s="1"/>
  <c r="AB533" i="1" s="1"/>
  <c r="AB540" i="1" s="1"/>
  <c r="AB547" i="1" s="1"/>
  <c r="AB554" i="1" s="1"/>
  <c r="AB561" i="1" s="1"/>
  <c r="AB568" i="1" s="1"/>
  <c r="AB575" i="1" s="1"/>
  <c r="AB582" i="1" s="1"/>
  <c r="AB589" i="1" s="1"/>
  <c r="AB596" i="1" s="1"/>
  <c r="AB603" i="1" s="1"/>
  <c r="AB610" i="1" s="1"/>
  <c r="AB617" i="1" s="1"/>
  <c r="AB624" i="1" s="1"/>
  <c r="AB631" i="1" s="1"/>
  <c r="AB638" i="1" s="1"/>
  <c r="AB645" i="1" s="1"/>
  <c r="AB652" i="1" s="1"/>
  <c r="AB659" i="1" s="1"/>
  <c r="AB666" i="1" s="1"/>
  <c r="AB673" i="1" s="1"/>
  <c r="AB680" i="1" s="1"/>
  <c r="AB687" i="1" s="1"/>
  <c r="AB694" i="1" s="1"/>
  <c r="AB701" i="1" s="1"/>
  <c r="AB708" i="1" s="1"/>
  <c r="AB715" i="1" s="1"/>
  <c r="AB722" i="1" s="1"/>
  <c r="Z12" i="1" l="1"/>
  <c r="Z18" i="1" s="1"/>
  <c r="Z24" i="1" s="1"/>
  <c r="Z30" i="1" s="1"/>
  <c r="Z36" i="1" s="1"/>
  <c r="Z42" i="1" s="1"/>
  <c r="Z48" i="1" s="1"/>
  <c r="Z54" i="1" s="1"/>
  <c r="Z60" i="1" s="1"/>
  <c r="Z66" i="1" s="1"/>
  <c r="Z72" i="1" s="1"/>
  <c r="Z78" i="1" s="1"/>
  <c r="Z84" i="1" s="1"/>
  <c r="Z90" i="1" s="1"/>
  <c r="Z96" i="1" s="1"/>
  <c r="Z102" i="1" s="1"/>
  <c r="Z114" i="1" s="1"/>
  <c r="Z120" i="1" s="1"/>
  <c r="Z126" i="1" s="1"/>
  <c r="Z132" i="1" s="1"/>
  <c r="Z138" i="1" s="1"/>
  <c r="Z144" i="1" s="1"/>
  <c r="Z150" i="1" s="1"/>
  <c r="Z156" i="1" s="1"/>
  <c r="Z162" i="1" s="1"/>
  <c r="Z168" i="1" s="1"/>
  <c r="Z174" i="1" s="1"/>
  <c r="Z180" i="1" s="1"/>
  <c r="Z186" i="1" s="1"/>
  <c r="Z192" i="1" s="1"/>
  <c r="Z198" i="1" s="1"/>
  <c r="Z211" i="1" s="1"/>
  <c r="Z218" i="1" s="1"/>
  <c r="Z225" i="1" s="1"/>
  <c r="Z232" i="1" s="1"/>
  <c r="Z239" i="1" s="1"/>
  <c r="Z246" i="1" s="1"/>
  <c r="Z253" i="1" s="1"/>
  <c r="Z260" i="1" s="1"/>
  <c r="Z267" i="1" s="1"/>
  <c r="Z274" i="1" s="1"/>
  <c r="Z281" i="1" s="1"/>
  <c r="Z288" i="1" s="1"/>
  <c r="Z295" i="1" s="1"/>
  <c r="Z302" i="1" s="1"/>
  <c r="Z309" i="1" s="1"/>
  <c r="Z316" i="1" s="1"/>
  <c r="Z323" i="1" s="1"/>
  <c r="Z330" i="1" s="1"/>
  <c r="Z337" i="1" s="1"/>
  <c r="Z344" i="1" s="1"/>
  <c r="Z351" i="1" s="1"/>
  <c r="Z358" i="1" s="1"/>
  <c r="Z365" i="1" s="1"/>
  <c r="Z372" i="1" s="1"/>
  <c r="Z379" i="1" s="1"/>
  <c r="AA393" i="1" s="1"/>
  <c r="AA400" i="1" s="1"/>
  <c r="AA407" i="1" s="1"/>
  <c r="AA414" i="1" s="1"/>
  <c r="AA421" i="1" s="1"/>
  <c r="AA428" i="1" s="1"/>
  <c r="AA435" i="1" s="1"/>
  <c r="AA442" i="1" s="1"/>
  <c r="AA449" i="1" s="1"/>
  <c r="AA456" i="1" s="1"/>
  <c r="AA463" i="1" s="1"/>
  <c r="AA470" i="1" s="1"/>
  <c r="AA477" i="1" s="1"/>
  <c r="AA484" i="1" s="1"/>
  <c r="AA491" i="1" s="1"/>
  <c r="AA498" i="1" s="1"/>
  <c r="AA505" i="1" s="1"/>
  <c r="AA512" i="1" s="1"/>
  <c r="AA519" i="1" s="1"/>
  <c r="AA12" i="1"/>
  <c r="AA18" i="1" s="1"/>
  <c r="AA24" i="1" s="1"/>
  <c r="AA30" i="1" s="1"/>
  <c r="AA36" i="1" s="1"/>
  <c r="AA42" i="1" s="1"/>
  <c r="AA48" i="1" s="1"/>
  <c r="AA54" i="1" s="1"/>
  <c r="AA60" i="1" s="1"/>
  <c r="AA66" i="1" s="1"/>
  <c r="AA72" i="1" s="1"/>
  <c r="AA78" i="1" s="1"/>
  <c r="AA84" i="1" s="1"/>
  <c r="AA90" i="1" s="1"/>
  <c r="AA96" i="1" s="1"/>
</calcChain>
</file>

<file path=xl/sharedStrings.xml><?xml version="1.0" encoding="utf-8"?>
<sst xmlns="http://schemas.openxmlformats.org/spreadsheetml/2006/main" count="6411" uniqueCount="306">
  <si>
    <t>vecka 38</t>
  </si>
  <si>
    <t>måndag</t>
  </si>
  <si>
    <t>tisdag</t>
  </si>
  <si>
    <t>onsdag</t>
  </si>
  <si>
    <t>torsdag</t>
  </si>
  <si>
    <t>fredag</t>
  </si>
  <si>
    <t>|</t>
  </si>
  <si>
    <t>VAB</t>
  </si>
  <si>
    <t>period 1:</t>
  </si>
  <si>
    <t>period 2:</t>
  </si>
  <si>
    <t>sum dag:</t>
  </si>
  <si>
    <t>sum vecka:</t>
  </si>
  <si>
    <t>flex change:</t>
  </si>
  <si>
    <t>flex in proj:</t>
  </si>
  <si>
    <t>-15 timer i flex på I-SEE projektet tills nu</t>
  </si>
  <si>
    <t>I-SEE continue</t>
  </si>
  <si>
    <t>vecka 39</t>
  </si>
  <si>
    <t>&lt;|&gt;</t>
  </si>
  <si>
    <t>LUN</t>
  </si>
  <si>
    <t>SEM</t>
  </si>
  <si>
    <t>vecka 40</t>
  </si>
  <si>
    <t>vecka 41</t>
  </si>
  <si>
    <t>vecka 42</t>
  </si>
  <si>
    <t>vecka 43</t>
  </si>
  <si>
    <t>vecka 44</t>
  </si>
  <si>
    <t>vecka 45</t>
  </si>
  <si>
    <t>vecka 46</t>
  </si>
  <si>
    <t>vecka 47</t>
  </si>
  <si>
    <t>vecka 48</t>
  </si>
  <si>
    <t>vecka 49</t>
  </si>
  <si>
    <t>vecka 50</t>
  </si>
  <si>
    <t>vecka 51</t>
  </si>
  <si>
    <t>vecka 52</t>
  </si>
  <si>
    <t>vecka 1</t>
  </si>
  <si>
    <t>vecka 2</t>
  </si>
  <si>
    <t>vecka 3</t>
  </si>
  <si>
    <t>vecka 4</t>
  </si>
  <si>
    <t>vecka 5</t>
  </si>
  <si>
    <t>vecka 6</t>
  </si>
  <si>
    <t>vecka 7</t>
  </si>
  <si>
    <t>vecka 8</t>
  </si>
  <si>
    <t>vecka 9</t>
  </si>
  <si>
    <t>vecka 10</t>
  </si>
  <si>
    <t>vecka 11</t>
  </si>
  <si>
    <t>vecka 12</t>
  </si>
  <si>
    <t>vecka 13</t>
  </si>
  <si>
    <t>vecka 14</t>
  </si>
  <si>
    <t>vecka 15</t>
  </si>
  <si>
    <t>vecka 16</t>
  </si>
  <si>
    <t>vecka 17</t>
  </si>
  <si>
    <t>flex in year:</t>
  </si>
  <si>
    <t>Tiden är reducerad med 2.5 timer</t>
  </si>
  <si>
    <t>kontaktdag</t>
  </si>
  <si>
    <t>ferie</t>
  </si>
  <si>
    <t>röd dag</t>
  </si>
  <si>
    <t>PROJ_REGIN begins! -----------------------------------------------------------------</t>
  </si>
  <si>
    <t>'flex in year' is reset!</t>
  </si>
  <si>
    <t>ledig</t>
  </si>
  <si>
    <t>hem arbete</t>
  </si>
  <si>
    <t>+ 4 at home</t>
  </si>
  <si>
    <t>+ 8 at home</t>
  </si>
  <si>
    <t>+ 7 at home</t>
  </si>
  <si>
    <t>Vid mistag var denna dag noterad 4 timar kort i PX !</t>
  </si>
  <si>
    <t>admin</t>
  </si>
  <si>
    <t>flex</t>
  </si>
  <si>
    <t>flex+</t>
  </si>
  <si>
    <t>flex -</t>
  </si>
  <si>
    <t>activity 01</t>
  </si>
  <si>
    <t>Och så skriver du vad det berör i textfältet.</t>
  </si>
  <si>
    <t>Row 1:</t>
  </si>
  <si>
    <t>Value between 0 and 8</t>
  </si>
  <si>
    <t>Row flex+</t>
  </si>
  <si>
    <t>diff</t>
  </si>
  <si>
    <t>Row flex -</t>
  </si>
  <si>
    <t>Sjukdom</t>
  </si>
  <si>
    <t xml:space="preserve">Vad ni gör när ni blir sjuka beror lite grann på vilket kund ni arbetar för. Olika </t>
  </si>
  <si>
    <t>kunder kan ha olika rutiner för detta, kolla gärna direkt med kunden.</t>
  </si>
  <si>
    <t xml:space="preserve">Oavsett kundspecifika önskemål så behöver ni så fort som möjligt, efter att ni </t>
  </si>
  <si>
    <t xml:space="preserve">konstaterat att ni är sjuka och inte kan komma till jobbet, alltid informera er </t>
  </si>
  <si>
    <t xml:space="preserve">arbetsledare/projektledare i det projekt/kund där ni sitter i samt även din </t>
  </si>
  <si>
    <t>närmaste chef på Sigma Connectivity Engineering.</t>
  </si>
  <si>
    <t>Ni behöver även tidrapportera sjukdom i PX.</t>
  </si>
  <si>
    <t>Dag 1 (karensdag) rapporter ni 8h med Time Code 9920.</t>
  </si>
  <si>
    <t>Dag 2-14 Time Code 9922</t>
  </si>
  <si>
    <t>Dag 15-90 Time Code 9924</t>
  </si>
  <si>
    <t>week 23</t>
  </si>
  <si>
    <t>Work</t>
  </si>
  <si>
    <t>mån</t>
  </si>
  <si>
    <t>fri</t>
  </si>
  <si>
    <t>tis</t>
  </si>
  <si>
    <t>ons</t>
  </si>
  <si>
    <t>tors</t>
  </si>
  <si>
    <t>week 24</t>
  </si>
  <si>
    <t>week 25</t>
  </si>
  <si>
    <t>week 26</t>
  </si>
  <si>
    <t>week 27</t>
  </si>
  <si>
    <t>week 28</t>
  </si>
  <si>
    <t>week 29</t>
  </si>
  <si>
    <t>----------------------------------------------------------------------------------------------------------------------</t>
  </si>
  <si>
    <t xml:space="preserve">  |</t>
  </si>
  <si>
    <t>&lt;-- new calculation method start</t>
  </si>
  <si>
    <t>Flex change</t>
  </si>
  <si>
    <t>Flex status</t>
  </si>
  <si>
    <t>week 30</t>
  </si>
  <si>
    <t>week 31</t>
  </si>
  <si>
    <t>week 32</t>
  </si>
  <si>
    <t>week 33</t>
  </si>
  <si>
    <t>week 34</t>
  </si>
  <si>
    <t>week 35</t>
  </si>
  <si>
    <t>----</t>
  </si>
  <si>
    <t>week 36</t>
  </si>
  <si>
    <t>week 37</t>
  </si>
  <si>
    <t>week 38</t>
  </si>
  <si>
    <t>week 39</t>
  </si>
  <si>
    <t>sjuk barn</t>
  </si>
  <si>
    <t>barn läkare</t>
  </si>
  <si>
    <t>week 40</t>
  </si>
  <si>
    <t>week 41</t>
  </si>
  <si>
    <t>week 42</t>
  </si>
  <si>
    <t>week 43</t>
  </si>
  <si>
    <t>overarbete</t>
  </si>
  <si>
    <t>flex-</t>
  </si>
  <si>
    <t>underarbete</t>
  </si>
  <si>
    <t>vacation</t>
  </si>
  <si>
    <t>week 44</t>
  </si>
  <si>
    <t>Work (h)</t>
  </si>
  <si>
    <t>&lt;-- End of Hertz</t>
  </si>
  <si>
    <t>week 45</t>
  </si>
  <si>
    <t>&lt;-- Start of Engelbert</t>
  </si>
  <si>
    <t>week 46</t>
  </si>
  <si>
    <t>L</t>
  </si>
  <si>
    <t>L = Lunch (1 = true)</t>
  </si>
  <si>
    <t>&lt;-- Start of luncg indication</t>
  </si>
  <si>
    <t>week 47</t>
  </si>
  <si>
    <t>week 48</t>
  </si>
  <si>
    <t>week 49</t>
  </si>
  <si>
    <t>NO VAB</t>
  </si>
  <si>
    <t>week 50</t>
  </si>
  <si>
    <t>week 51</t>
  </si>
  <si>
    <t>week 52</t>
  </si>
  <si>
    <t>week 1</t>
  </si>
  <si>
    <t>week 2</t>
  </si>
  <si>
    <t>fri dag</t>
  </si>
  <si>
    <t>week 3</t>
  </si>
  <si>
    <t>end of location tile</t>
  </si>
  <si>
    <t>week 4</t>
  </si>
  <si>
    <t>sjuk</t>
  </si>
  <si>
    <t>week 5</t>
  </si>
  <si>
    <t>HTML 5 test app for Wifi (draft)</t>
  </si>
  <si>
    <t>---------</t>
  </si>
  <si>
    <t>start of 'Framework for script based unit testing'</t>
  </si>
  <si>
    <t>week 6</t>
  </si>
  <si>
    <t>verify app and add to image (HP task)</t>
  </si>
  <si>
    <t>week 7</t>
  </si>
  <si>
    <t>stop of 'Framework for script based unit testing'</t>
  </si>
  <si>
    <t>start of: GNSS unittesting tile (draft)</t>
  </si>
  <si>
    <t>week 8</t>
  </si>
  <si>
    <t>end of: GNSS unittesting tile (draft)</t>
  </si>
  <si>
    <t>start of: GNSS unittesting tile (finalize)</t>
  </si>
  <si>
    <t>week 9</t>
  </si>
  <si>
    <t>First TASK (1)</t>
  </si>
  <si>
    <t>Second TASK (2)</t>
  </si>
  <si>
    <t>(1)</t>
  </si>
  <si>
    <t>(2)</t>
  </si>
  <si>
    <t>SUM</t>
  </si>
  <si>
    <t>TASK HOURS</t>
  </si>
  <si>
    <t>&lt;&gt;</t>
  </si>
  <si>
    <t>end of: GNSS unittesting tile (finalize)</t>
  </si>
  <si>
    <t>start of: WIFI unittesting tile (draft)</t>
  </si>
  <si>
    <t>1 marts</t>
  </si>
  <si>
    <t>end of: WIFI unittesting tile (draft)</t>
  </si>
  <si>
    <t>TASK: GNSS unittesting tile (update)</t>
  </si>
  <si>
    <t>week 10</t>
  </si>
  <si>
    <t>week 11</t>
  </si>
  <si>
    <t>1,5 time admin (axis interview med Johan)</t>
  </si>
  <si>
    <t>TASK: Seperate the loglevels of wifi, and bluetooth manager and extension</t>
  </si>
  <si>
    <t>TASK: Study managers/extensions and implement getAddress() in BLE and test</t>
  </si>
  <si>
    <t>-2 för bowling</t>
  </si>
  <si>
    <t>week 12</t>
  </si>
  <si>
    <t>week 13</t>
  </si>
  <si>
    <t>TASK: Update app to include all API functions for BLE</t>
  </si>
  <si>
    <t>TASK: Implement all other functions defined in PATCH-3516</t>
  </si>
  <si>
    <t>week 14</t>
  </si>
  <si>
    <t>Start sprint 5.4</t>
  </si>
  <si>
    <t>End sprint 5.3</t>
  </si>
  <si>
    <t>week 15</t>
  </si>
  <si>
    <t>påsk</t>
  </si>
  <si>
    <t>week 16</t>
  </si>
  <si>
    <t>Start sprint 6.1</t>
  </si>
  <si>
    <t>End sprint 5.4</t>
  </si>
  <si>
    <t>week 17</t>
  </si>
  <si>
    <t>week 18</t>
  </si>
  <si>
    <t>Start sprint 6.2</t>
  </si>
  <si>
    <t>End sprint 6.1</t>
  </si>
  <si>
    <t>TASK: Create the agent-server class (extend libdbushelper)</t>
  </si>
  <si>
    <t>Lunch is counted in / green is admin</t>
  </si>
  <si>
    <t>week 19</t>
  </si>
  <si>
    <t>week 20</t>
  </si>
  <si>
    <t>End sprint 6.2</t>
  </si>
  <si>
    <t>week 21</t>
  </si>
  <si>
    <t>week 22</t>
  </si>
  <si>
    <t>BOSCH PROJECT ENDED</t>
  </si>
  <si>
    <t>I-SEE PROJECT STARTED</t>
  </si>
  <si>
    <t>Flex status in project</t>
  </si>
  <si>
    <t>Note 1: The 'Flex change needs to be drawn from week 30, since this week was given a full 40 hours.</t>
  </si>
  <si>
    <t>For Note 1: Compensating for week 26</t>
  </si>
  <si>
    <t>42 minuts transfered from Monday till here. No need to remove from Monday.</t>
  </si>
  <si>
    <t>(-26 min)</t>
  </si>
  <si>
    <t>(+26 min)</t>
  </si>
  <si>
    <t>in end time</t>
  </si>
  <si>
    <t>week</t>
  </si>
  <si>
    <t>vecka 18</t>
  </si>
  <si>
    <t>vecka 19</t>
  </si>
  <si>
    <t>vecka 20</t>
  </si>
  <si>
    <t>END of REGIN consulting. Flex In Proj () --------------------------------------</t>
  </si>
  <si>
    <t>DATE:</t>
  </si>
  <si>
    <t>lördag</t>
  </si>
  <si>
    <t>vab</t>
  </si>
  <si>
    <t>&lt;-- method changed for counting working days</t>
  </si>
  <si>
    <t>Daily km:</t>
  </si>
  <si>
    <t>days:</t>
  </si>
  <si>
    <t>Activity:</t>
  </si>
  <si>
    <t>01</t>
  </si>
  <si>
    <t>Project:</t>
  </si>
  <si>
    <t>No of km:</t>
  </si>
  <si>
    <t>vecka 21</t>
  </si>
  <si>
    <t>vecka 22</t>
  </si>
  <si>
    <t>Added 8h to this day due to work on weekend</t>
  </si>
  <si>
    <t>semester</t>
  </si>
  <si>
    <t>vecka 23</t>
  </si>
  <si>
    <t>vecka 24</t>
  </si>
  <si>
    <t>vecka 25</t>
  </si>
  <si>
    <t>vecka 26</t>
  </si>
  <si>
    <t>vecka 27</t>
  </si>
  <si>
    <t>vecka 28</t>
  </si>
  <si>
    <t>Added 7.5h to this day due to longer work on Friday than estimated before reporting.</t>
  </si>
  <si>
    <t>ISEE on the left / ASSA on the right</t>
  </si>
  <si>
    <t>See issue above !!!!!!!!!!!!!</t>
  </si>
  <si>
    <t>Added 3.5h for evening work on Thursday.</t>
  </si>
  <si>
    <t>vecka 29</t>
  </si>
  <si>
    <t>vecka 30</t>
  </si>
  <si>
    <t>vecka 31</t>
  </si>
  <si>
    <t>vecka 32</t>
  </si>
  <si>
    <t>Note: (ISEE projektet är stängd och tiden är inte rapporterad denna fredag!!!! (3.6 timar återblir orapporterad))</t>
  </si>
  <si>
    <t>Added 5+6 hours weekend work. (Friday evening and Sunday evening)</t>
  </si>
  <si>
    <t>5 hours work from home! (salt-channel)</t>
  </si>
  <si>
    <t>PROJ_ASSA_ABLOY begins! (PX Code: 200047) ----------------------------------------------------------------</t>
  </si>
  <si>
    <t>STATUS:</t>
  </si>
  <si>
    <t>1. One note is remaining!</t>
  </si>
  <si>
    <t>Mini NOTE:</t>
  </si>
  <si>
    <t>MAJOR NOTES:</t>
  </si>
  <si>
    <t>Period 1:</t>
  </si>
  <si>
    <t>Period 2:</t>
  </si>
  <si>
    <t>offset</t>
  </si>
  <si>
    <t>The 'flex in year' start value on -15 is wrong!!!! Recalculate</t>
  </si>
  <si>
    <t>+ 3 timar hemma arbete från veckan innan. (fredag korrektion)</t>
  </si>
  <si>
    <t>'flex in proj' is reset to 0!</t>
  </si>
  <si>
    <t>workdays:</t>
  </si>
  <si>
    <t>non-workdays:</t>
  </si>
  <si>
    <t>Too much km:</t>
  </si>
  <si>
    <t>Last week with errornous distance report!</t>
  </si>
  <si>
    <t>hours left:</t>
  </si>
  <si>
    <t>Last week for distance correction!</t>
  </si>
  <si>
    <t>vecka 33</t>
  </si>
  <si>
    <t>vecka 34</t>
  </si>
  <si>
    <t>Reported 0 km for this week! (correction week)</t>
  </si>
  <si>
    <t>vecka 35</t>
  </si>
  <si>
    <t>sigma (ISEE)</t>
  </si>
  <si>
    <t>The 4,75 after work hours were moved to Friday's count.</t>
  </si>
  <si>
    <t>hem jobb</t>
  </si>
  <si>
    <t>vecka 36</t>
  </si>
  <si>
    <t>ASSA/ISEE</t>
  </si>
  <si>
    <t>ISEE</t>
  </si>
  <si>
    <t>Timerna för ISEE måste tas bort från ASSA!</t>
  </si>
  <si>
    <t>vecka 37</t>
  </si>
  <si>
    <t>Hemarbete</t>
  </si>
  <si>
    <t>VAB - kvällsarbete</t>
  </si>
  <si>
    <t>3 timers kvällsarbete från dagen innan</t>
  </si>
  <si>
    <t>hemarbete</t>
  </si>
  <si>
    <t>+5+3 timers hemarbete över helgen</t>
  </si>
  <si>
    <t>+3 timers kvällsarbete</t>
  </si>
  <si>
    <t>daily avg:</t>
  </si>
  <si>
    <t>&lt;-- BAXTER job begin ---------------------------------------------------------------------------------------------</t>
  </si>
  <si>
    <t>added 2.43 from last week</t>
  </si>
  <si>
    <t>x</t>
  </si>
  <si>
    <t>Reported:</t>
  </si>
  <si>
    <t>flex year:</t>
  </si>
  <si>
    <t>VMPC:</t>
  </si>
  <si>
    <t>HEAT:</t>
  </si>
  <si>
    <t>task time:</t>
  </si>
  <si>
    <t>ISO:</t>
  </si>
  <si>
    <t>REVIEW:</t>
  </si>
  <si>
    <t>VAB ½ dag</t>
  </si>
  <si>
    <t>5h VAB / 3h flex-</t>
  </si>
  <si>
    <t>2h home</t>
  </si>
  <si>
    <t>5h home</t>
  </si>
  <si>
    <t>'flex in project' is reset!</t>
  </si>
  <si>
    <t>flex in project is reset!</t>
  </si>
  <si>
    <t xml:space="preserve">vecka </t>
  </si>
  <si>
    <t>&lt;--- BEGIN project at BergWarner</t>
  </si>
  <si>
    <t>Total flex:</t>
  </si>
  <si>
    <t>Flex in year must be changed to 'Total flex'</t>
  </si>
  <si>
    <t>&lt;--- END project at BergWarner</t>
  </si>
  <si>
    <t>RÔD DAG</t>
  </si>
  <si>
    <t>pappaledig</t>
  </si>
  <si>
    <t>jobba från 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</si>
</sst>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DA6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 applyFont="1"/>
    <xf numFmtId="2" fontId="1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quotePrefix="1"/>
    <xf numFmtId="2" fontId="3" fillId="0" borderId="0" xfId="0" applyNumberFormat="1" applyFont="1"/>
    <xf numFmtId="0" fontId="0" fillId="0" borderId="0" xfId="0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vertical="center"/>
    </xf>
    <xf numFmtId="0" fontId="6" fillId="0" borderId="2" xfId="0" applyFont="1" applyBorder="1"/>
    <xf numFmtId="2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/>
    <xf numFmtId="0" fontId="6" fillId="0" borderId="8" xfId="0" applyFont="1" applyBorder="1"/>
    <xf numFmtId="164" fontId="7" fillId="0" borderId="0" xfId="0" applyNumberFormat="1" applyFont="1"/>
    <xf numFmtId="0" fontId="2" fillId="0" borderId="0" xfId="0" quotePrefix="1" applyFont="1"/>
    <xf numFmtId="0" fontId="0" fillId="0" borderId="0" xfId="0" applyFont="1"/>
    <xf numFmtId="2" fontId="8" fillId="0" borderId="0" xfId="0" applyNumberFormat="1" applyFont="1"/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/>
    </xf>
    <xf numFmtId="0" fontId="0" fillId="9" borderId="0" xfId="0" applyFill="1"/>
    <xf numFmtId="0" fontId="2" fillId="0" borderId="0" xfId="0" quotePrefix="1" applyFont="1" applyAlignment="1">
      <alignment horizontal="center" vertical="center"/>
    </xf>
    <xf numFmtId="0" fontId="0" fillId="3" borderId="0" xfId="0" quotePrefix="1" applyFill="1"/>
    <xf numFmtId="0" fontId="0" fillId="2" borderId="0" xfId="0" applyFill="1" applyAlignment="1">
      <alignment horizontal="center"/>
    </xf>
    <xf numFmtId="164" fontId="3" fillId="0" borderId="0" xfId="0" applyNumberFormat="1" applyFont="1"/>
    <xf numFmtId="0" fontId="0" fillId="0" borderId="0" xfId="0" applyFill="1"/>
    <xf numFmtId="0" fontId="0" fillId="0" borderId="0" xfId="0" quotePrefix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2" fontId="9" fillId="0" borderId="0" xfId="0" applyNumberFormat="1" applyFont="1"/>
    <xf numFmtId="2" fontId="10" fillId="0" borderId="0" xfId="0" applyNumberFormat="1" applyFont="1"/>
    <xf numFmtId="164" fontId="11" fillId="0" borderId="0" xfId="0" applyNumberFormat="1" applyFont="1"/>
    <xf numFmtId="0" fontId="0" fillId="11" borderId="0" xfId="0" applyFill="1"/>
    <xf numFmtId="14" fontId="0" fillId="11" borderId="0" xfId="0" applyNumberFormat="1" applyFill="1"/>
    <xf numFmtId="2" fontId="1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8" xfId="0" quotePrefix="1" applyBorder="1" applyAlignment="1">
      <alignment horizontal="right"/>
    </xf>
    <xf numFmtId="14" fontId="0" fillId="10" borderId="7" xfId="0" applyNumberFormat="1" applyFill="1" applyBorder="1"/>
    <xf numFmtId="0" fontId="0" fillId="10" borderId="7" xfId="0" applyFill="1" applyBorder="1"/>
    <xf numFmtId="0" fontId="0" fillId="2" borderId="7" xfId="0" applyFill="1" applyBorder="1"/>
    <xf numFmtId="0" fontId="0" fillId="4" borderId="7" xfId="0" applyFill="1" applyBorder="1"/>
    <xf numFmtId="0" fontId="0" fillId="7" borderId="7" xfId="0" applyFill="1" applyBorder="1"/>
    <xf numFmtId="0" fontId="0" fillId="6" borderId="7" xfId="0" applyFill="1" applyBorder="1"/>
    <xf numFmtId="2" fontId="0" fillId="0" borderId="7" xfId="0" applyNumberFormat="1" applyFill="1" applyBorder="1"/>
    <xf numFmtId="2" fontId="2" fillId="0" borderId="7" xfId="0" applyNumberFormat="1" applyFont="1" applyFill="1" applyBorder="1"/>
    <xf numFmtId="2" fontId="0" fillId="0" borderId="7" xfId="0" applyNumberFormat="1" applyFont="1" applyFill="1" applyBorder="1"/>
    <xf numFmtId="0" fontId="0" fillId="0" borderId="7" xfId="0" applyFill="1" applyBorder="1"/>
    <xf numFmtId="0" fontId="1" fillId="10" borderId="7" xfId="0" applyFont="1" applyFill="1" applyBorder="1"/>
    <xf numFmtId="2" fontId="0" fillId="10" borderId="7" xfId="0" applyNumberFormat="1" applyFill="1" applyBorder="1"/>
    <xf numFmtId="2" fontId="2" fillId="10" borderId="7" xfId="0" applyNumberFormat="1" applyFont="1" applyFill="1" applyBorder="1"/>
    <xf numFmtId="0" fontId="13" fillId="0" borderId="0" xfId="0" applyFont="1"/>
    <xf numFmtId="0" fontId="13" fillId="0" borderId="9" xfId="0" applyFont="1" applyBorder="1"/>
    <xf numFmtId="0" fontId="1" fillId="0" borderId="10" xfId="0" applyFont="1" applyBorder="1"/>
    <xf numFmtId="0" fontId="2" fillId="0" borderId="7" xfId="0" applyFont="1" applyBorder="1"/>
    <xf numFmtId="0" fontId="3" fillId="0" borderId="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2" fillId="11" borderId="11" xfId="0" applyFont="1" applyFill="1" applyBorder="1"/>
    <xf numFmtId="0" fontId="3" fillId="0" borderId="12" xfId="0" applyFont="1" applyBorder="1"/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Border="1"/>
    <xf numFmtId="0" fontId="0" fillId="12" borderId="0" xfId="0" applyFill="1"/>
    <xf numFmtId="0" fontId="0" fillId="12" borderId="12" xfId="0" applyFill="1" applyBorder="1"/>
    <xf numFmtId="0" fontId="3" fillId="0" borderId="11" xfId="0" applyFont="1" applyBorder="1"/>
    <xf numFmtId="0" fontId="0" fillId="0" borderId="13" xfId="0" applyBorder="1" applyAlignment="1">
      <alignment horizontal="center"/>
    </xf>
    <xf numFmtId="0" fontId="1" fillId="0" borderId="11" xfId="0" applyFont="1" applyBorder="1"/>
    <xf numFmtId="0" fontId="0" fillId="0" borderId="12" xfId="0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0" fontId="1" fillId="0" borderId="7" xfId="0" applyFont="1" applyFill="1" applyBorder="1"/>
    <xf numFmtId="0" fontId="1" fillId="0" borderId="0" xfId="0" quotePrefix="1" applyFont="1" applyFill="1"/>
    <xf numFmtId="2" fontId="0" fillId="0" borderId="0" xfId="0" applyNumberFormat="1" applyFont="1" applyFill="1" applyBorder="1"/>
    <xf numFmtId="0" fontId="0" fillId="12" borderId="0" xfId="0" applyFill="1" applyAlignment="1">
      <alignment horizontal="left"/>
    </xf>
    <xf numFmtId="0" fontId="0" fillId="12" borderId="2" xfId="0" applyFill="1" applyBorder="1" applyAlignment="1">
      <alignment horizontal="center"/>
    </xf>
    <xf numFmtId="14" fontId="2" fillId="10" borderId="7" xfId="0" applyNumberFormat="1" applyFont="1" applyFill="1" applyBorder="1"/>
    <xf numFmtId="14" fontId="2" fillId="11" borderId="0" xfId="0" applyNumberFormat="1" applyFont="1" applyFill="1"/>
    <xf numFmtId="14" fontId="0" fillId="10" borderId="0" xfId="0" applyNumberFormat="1" applyFont="1" applyFill="1"/>
    <xf numFmtId="14" fontId="2" fillId="10" borderId="0" xfId="0" applyNumberFormat="1" applyFont="1" applyFill="1"/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3" fillId="0" borderId="7" xfId="0" applyFont="1" applyFill="1" applyBorder="1"/>
    <xf numFmtId="0" fontId="2" fillId="0" borderId="0" xfId="0" applyFont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  <color rgb="FF00DA63"/>
      <color rgb="FFFF7171"/>
      <color rgb="FFFF7C8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xt.sagh/Desktop/tidsrapport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2017"/>
    </sheetNames>
    <sheetDataSet>
      <sheetData sheetId="0">
        <row r="221">
          <cell r="N221">
            <v>7.8000000000000007</v>
          </cell>
        </row>
        <row r="222">
          <cell r="N222">
            <v>7.0333333333333314</v>
          </cell>
        </row>
        <row r="223">
          <cell r="N223">
            <v>8.5833333333333321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workbookViewId="0">
      <selection activeCell="C7" sqref="C7"/>
    </sheetView>
  </sheetViews>
  <sheetFormatPr defaultRowHeight="15.75" x14ac:dyDescent="0.25"/>
  <cols>
    <col min="1" max="1" width="10.85546875" bestFit="1" customWidth="1"/>
    <col min="2" max="2" width="6.7109375" bestFit="1" customWidth="1"/>
    <col min="3" max="3" width="5.28515625" bestFit="1" customWidth="1"/>
    <col min="4" max="4" width="3" bestFit="1" customWidth="1"/>
    <col min="5" max="5" width="3.42578125" customWidth="1"/>
    <col min="6" max="6" width="3" bestFit="1" customWidth="1"/>
    <col min="7" max="7" width="3" customWidth="1"/>
    <col min="8" max="8" width="3.7109375" customWidth="1"/>
    <col min="9" max="9" width="3.140625" customWidth="1"/>
    <col min="10" max="10" width="3.7109375" customWidth="1"/>
    <col min="11" max="11" width="5.42578125" style="10" bestFit="1" customWidth="1"/>
    <col min="12" max="13" width="5.5703125" style="10" bestFit="1" customWidth="1"/>
    <col min="14" max="14" width="5.7109375" style="31" customWidth="1"/>
    <col min="16" max="16" width="8.7109375" style="10" bestFit="1" customWidth="1"/>
    <col min="17" max="17" width="10.42578125" bestFit="1" customWidth="1"/>
    <col min="18" max="18" width="9.5703125" bestFit="1" customWidth="1"/>
  </cols>
  <sheetData>
    <row r="1" spans="1:16" x14ac:dyDescent="0.25">
      <c r="A1" s="6" t="s">
        <v>85</v>
      </c>
      <c r="P1" s="10" t="s">
        <v>86</v>
      </c>
    </row>
    <row r="2" spans="1:16" x14ac:dyDescent="0.25">
      <c r="A2" s="6"/>
      <c r="B2" t="s">
        <v>87</v>
      </c>
      <c r="C2" t="s">
        <v>88</v>
      </c>
      <c r="N2" s="31" t="s">
        <v>54</v>
      </c>
    </row>
    <row r="3" spans="1:16" x14ac:dyDescent="0.25">
      <c r="A3" s="6"/>
      <c r="B3" t="s">
        <v>89</v>
      </c>
      <c r="C3">
        <v>8</v>
      </c>
      <c r="D3">
        <v>40</v>
      </c>
      <c r="F3">
        <v>16</v>
      </c>
      <c r="G3">
        <v>30</v>
      </c>
      <c r="K3" s="10">
        <f>D3/60+C3</f>
        <v>8.6666666666666661</v>
      </c>
      <c r="L3" s="10">
        <f>G3/60+F3</f>
        <v>16.5</v>
      </c>
      <c r="M3" s="10">
        <f>L3-K3</f>
        <v>7.8333333333333339</v>
      </c>
      <c r="N3" s="31">
        <f>M3-0.5</f>
        <v>7.3333333333333339</v>
      </c>
    </row>
    <row r="4" spans="1:16" x14ac:dyDescent="0.25">
      <c r="A4" s="6"/>
      <c r="B4" t="s">
        <v>90</v>
      </c>
      <c r="C4">
        <v>9</v>
      </c>
      <c r="D4">
        <v>0</v>
      </c>
      <c r="F4">
        <v>18</v>
      </c>
      <c r="G4">
        <v>15</v>
      </c>
      <c r="K4" s="10">
        <f>D4/60+C4</f>
        <v>9</v>
      </c>
      <c r="L4" s="10">
        <f>G4/60+F4</f>
        <v>18.25</v>
      </c>
      <c r="M4" s="10">
        <f>L4-K4</f>
        <v>9.25</v>
      </c>
      <c r="N4" s="31">
        <f>M4-0.5</f>
        <v>8.75</v>
      </c>
    </row>
    <row r="5" spans="1:16" x14ac:dyDescent="0.25">
      <c r="A5" s="6"/>
      <c r="B5" t="s">
        <v>91</v>
      </c>
      <c r="C5">
        <v>8</v>
      </c>
      <c r="D5">
        <v>45</v>
      </c>
      <c r="F5">
        <v>18</v>
      </c>
      <c r="G5">
        <v>0</v>
      </c>
      <c r="K5" s="10">
        <f>D5/60+C5</f>
        <v>8.75</v>
      </c>
      <c r="L5" s="10">
        <f>G5/60+F5</f>
        <v>18</v>
      </c>
      <c r="M5" s="10">
        <f>L5-K5</f>
        <v>9.25</v>
      </c>
      <c r="N5" s="31">
        <f>M5-0.5</f>
        <v>8.75</v>
      </c>
    </row>
    <row r="6" spans="1:16" x14ac:dyDescent="0.25">
      <c r="A6" s="6"/>
      <c r="B6" t="s">
        <v>5</v>
      </c>
      <c r="C6">
        <v>8</v>
      </c>
      <c r="D6">
        <v>45</v>
      </c>
      <c r="F6">
        <v>17</v>
      </c>
      <c r="G6">
        <v>45</v>
      </c>
      <c r="K6" s="10">
        <f>D6/60+C6</f>
        <v>8.75</v>
      </c>
      <c r="L6" s="10">
        <f>G6/60+F6</f>
        <v>17.75</v>
      </c>
      <c r="M6" s="10">
        <f>L6-K6</f>
        <v>9</v>
      </c>
      <c r="N6" s="31">
        <f>M6-0.5</f>
        <v>8.5</v>
      </c>
      <c r="P6" s="10">
        <f>SUM(N3:N6)</f>
        <v>33.333333333333336</v>
      </c>
    </row>
    <row r="7" spans="1:16" x14ac:dyDescent="0.25">
      <c r="A7" s="6" t="s">
        <v>92</v>
      </c>
    </row>
    <row r="8" spans="1:16" x14ac:dyDescent="0.25">
      <c r="A8" s="6"/>
      <c r="B8" t="s">
        <v>87</v>
      </c>
      <c r="C8">
        <v>7</v>
      </c>
      <c r="D8">
        <v>0</v>
      </c>
      <c r="F8">
        <v>15</v>
      </c>
      <c r="G8">
        <v>0</v>
      </c>
      <c r="K8" s="10">
        <f>D8/60+C8</f>
        <v>7</v>
      </c>
      <c r="L8" s="10">
        <f>G8/60+F8</f>
        <v>15</v>
      </c>
      <c r="M8" s="10">
        <f>L8-K8</f>
        <v>8</v>
      </c>
      <c r="N8" s="31">
        <f>M8-0.5</f>
        <v>7.5</v>
      </c>
    </row>
    <row r="9" spans="1:16" x14ac:dyDescent="0.25">
      <c r="A9" s="6"/>
      <c r="B9" t="s">
        <v>89</v>
      </c>
      <c r="C9">
        <v>9</v>
      </c>
      <c r="D9">
        <v>30</v>
      </c>
      <c r="F9">
        <v>18</v>
      </c>
      <c r="G9">
        <v>45</v>
      </c>
      <c r="K9" s="10">
        <f>D9/60+C9</f>
        <v>9.5</v>
      </c>
      <c r="L9" s="10">
        <f>G9/60+F9</f>
        <v>18.75</v>
      </c>
      <c r="M9" s="10">
        <f>L9-K9</f>
        <v>9.25</v>
      </c>
      <c r="N9" s="31">
        <f>M9-0.5</f>
        <v>8.75</v>
      </c>
    </row>
    <row r="10" spans="1:16" x14ac:dyDescent="0.25">
      <c r="A10" s="6"/>
      <c r="B10" t="s">
        <v>90</v>
      </c>
      <c r="C10">
        <v>7</v>
      </c>
      <c r="D10">
        <v>30</v>
      </c>
      <c r="F10">
        <v>16</v>
      </c>
      <c r="G10">
        <v>50</v>
      </c>
      <c r="K10" s="10">
        <f>D10/60+C10</f>
        <v>7.5</v>
      </c>
      <c r="L10" s="10">
        <f>G10/60+F10</f>
        <v>16.833333333333332</v>
      </c>
      <c r="M10" s="10">
        <f>L10-K10</f>
        <v>9.3333333333333321</v>
      </c>
      <c r="N10" s="31">
        <f>M10-0.5</f>
        <v>8.8333333333333321</v>
      </c>
    </row>
    <row r="11" spans="1:16" x14ac:dyDescent="0.25">
      <c r="A11" s="6"/>
      <c r="B11" t="s">
        <v>91</v>
      </c>
      <c r="C11">
        <v>8</v>
      </c>
      <c r="D11">
        <v>0</v>
      </c>
      <c r="F11">
        <v>17</v>
      </c>
      <c r="G11">
        <v>0</v>
      </c>
      <c r="K11" s="10">
        <f>D11/60+C11</f>
        <v>8</v>
      </c>
      <c r="L11" s="10">
        <f>G11/60+F11</f>
        <v>17</v>
      </c>
      <c r="M11" s="10">
        <f>L11-K11</f>
        <v>9</v>
      </c>
      <c r="N11" s="31">
        <f>M11-0.5</f>
        <v>8.5</v>
      </c>
    </row>
    <row r="12" spans="1:16" x14ac:dyDescent="0.25">
      <c r="A12" s="6"/>
      <c r="B12" t="s">
        <v>5</v>
      </c>
      <c r="C12">
        <v>8</v>
      </c>
      <c r="D12">
        <v>45</v>
      </c>
      <c r="F12">
        <v>17</v>
      </c>
      <c r="G12">
        <v>0</v>
      </c>
      <c r="K12" s="10">
        <f>D12/60+C12</f>
        <v>8.75</v>
      </c>
      <c r="L12" s="10">
        <f>G12/60+F12</f>
        <v>17</v>
      </c>
      <c r="M12" s="10">
        <f>L12-K12</f>
        <v>8.25</v>
      </c>
      <c r="N12" s="31">
        <f>M12-0.5</f>
        <v>7.75</v>
      </c>
      <c r="P12" s="10">
        <f>SUM(N8:N12)</f>
        <v>41.333333333333329</v>
      </c>
    </row>
    <row r="13" spans="1:16" x14ac:dyDescent="0.25">
      <c r="A13" s="6" t="s">
        <v>93</v>
      </c>
    </row>
    <row r="14" spans="1:16" x14ac:dyDescent="0.25">
      <c r="A14" s="6"/>
      <c r="C14">
        <v>7</v>
      </c>
      <c r="D14">
        <v>50</v>
      </c>
      <c r="F14">
        <v>16</v>
      </c>
      <c r="G14">
        <v>10</v>
      </c>
      <c r="K14" s="10">
        <f>D14/60+C14</f>
        <v>7.833333333333333</v>
      </c>
      <c r="L14" s="10">
        <f>G14/60+F14</f>
        <v>16.166666666666668</v>
      </c>
      <c r="M14" s="10">
        <f>L14-K14</f>
        <v>8.3333333333333357</v>
      </c>
      <c r="N14" s="31">
        <f>M14-0.5</f>
        <v>7.8333333333333357</v>
      </c>
    </row>
    <row r="15" spans="1:16" x14ac:dyDescent="0.25">
      <c r="A15" s="6"/>
      <c r="C15">
        <v>8</v>
      </c>
      <c r="D15">
        <v>50</v>
      </c>
      <c r="F15">
        <v>17</v>
      </c>
      <c r="G15">
        <v>45</v>
      </c>
      <c r="K15" s="10">
        <f>D15/60+C15</f>
        <v>8.8333333333333339</v>
      </c>
      <c r="L15" s="10">
        <f>G15/60+F15</f>
        <v>17.75</v>
      </c>
      <c r="M15" s="10">
        <f>L15-K15</f>
        <v>8.9166666666666661</v>
      </c>
      <c r="N15" s="31">
        <f>M15-0.5</f>
        <v>8.4166666666666661</v>
      </c>
    </row>
    <row r="16" spans="1:16" x14ac:dyDescent="0.25">
      <c r="A16" s="6"/>
      <c r="C16">
        <v>7</v>
      </c>
      <c r="D16">
        <v>45</v>
      </c>
      <c r="F16">
        <v>20</v>
      </c>
      <c r="G16">
        <v>32</v>
      </c>
      <c r="K16" s="10">
        <f>D16/60+C16</f>
        <v>7.75</v>
      </c>
      <c r="L16" s="10">
        <f>G16/60+F16</f>
        <v>20.533333333333335</v>
      </c>
      <c r="M16" s="10">
        <f>L16-K16</f>
        <v>12.783333333333335</v>
      </c>
      <c r="N16" s="31">
        <f>M16-0.5</f>
        <v>12.283333333333335</v>
      </c>
    </row>
    <row r="17" spans="1:16" x14ac:dyDescent="0.25">
      <c r="A17" s="6"/>
      <c r="C17">
        <v>8</v>
      </c>
      <c r="D17">
        <v>0</v>
      </c>
      <c r="F17">
        <v>16</v>
      </c>
      <c r="G17">
        <v>30</v>
      </c>
      <c r="K17" s="10">
        <f>D17/60+C17</f>
        <v>8</v>
      </c>
      <c r="L17" s="10">
        <f>G17/60+F17</f>
        <v>16.5</v>
      </c>
      <c r="M17" s="10">
        <f>L17-K17</f>
        <v>8.5</v>
      </c>
      <c r="N17" s="31">
        <f>M17-0.5</f>
        <v>8</v>
      </c>
      <c r="P17" s="10">
        <f>SUM(N14:N17)</f>
        <v>36.533333333333331</v>
      </c>
    </row>
    <row r="18" spans="1:16" x14ac:dyDescent="0.25">
      <c r="A18" s="6" t="s">
        <v>94</v>
      </c>
    </row>
    <row r="19" spans="1:16" x14ac:dyDescent="0.25">
      <c r="A19" s="6"/>
      <c r="C19">
        <v>7</v>
      </c>
      <c r="D19">
        <v>45</v>
      </c>
      <c r="F19">
        <v>17</v>
      </c>
      <c r="G19">
        <v>45</v>
      </c>
      <c r="K19" s="10">
        <f>D19/60+C19</f>
        <v>7.75</v>
      </c>
      <c r="L19" s="10">
        <f>G19/60+F19</f>
        <v>17.75</v>
      </c>
      <c r="M19" s="10">
        <f>L19-K19</f>
        <v>10</v>
      </c>
      <c r="N19" s="31">
        <f>M19-0.5</f>
        <v>9.5</v>
      </c>
    </row>
    <row r="20" spans="1:16" x14ac:dyDescent="0.25">
      <c r="A20" s="6"/>
      <c r="C20">
        <v>9</v>
      </c>
      <c r="D20">
        <v>30</v>
      </c>
      <c r="F20">
        <v>18</v>
      </c>
      <c r="G20">
        <v>0</v>
      </c>
      <c r="K20" s="10">
        <f>D20/60+C20</f>
        <v>9.5</v>
      </c>
      <c r="L20" s="10">
        <f>G20/60+F20</f>
        <v>18</v>
      </c>
      <c r="M20" s="10">
        <f>L20-K20</f>
        <v>8.5</v>
      </c>
      <c r="N20" s="31">
        <f>M20-0.5</f>
        <v>8</v>
      </c>
    </row>
    <row r="21" spans="1:16" x14ac:dyDescent="0.25">
      <c r="A21" s="6"/>
      <c r="C21">
        <v>9</v>
      </c>
      <c r="D21">
        <v>30</v>
      </c>
      <c r="K21" s="10">
        <f>D21/60+C21</f>
        <v>9.5</v>
      </c>
      <c r="L21" s="10">
        <f>G21/60+F21</f>
        <v>0</v>
      </c>
      <c r="M21" s="10">
        <f>L21-K21</f>
        <v>-9.5</v>
      </c>
      <c r="N21" s="31">
        <f>M21-0.5</f>
        <v>-10</v>
      </c>
    </row>
    <row r="22" spans="1:16" x14ac:dyDescent="0.25">
      <c r="A22" s="6"/>
      <c r="C22">
        <v>9</v>
      </c>
      <c r="D22">
        <v>26</v>
      </c>
      <c r="F22">
        <v>18</v>
      </c>
      <c r="G22">
        <v>0</v>
      </c>
      <c r="K22" s="10">
        <f>D22/60+C22</f>
        <v>9.4333333333333336</v>
      </c>
      <c r="L22" s="10">
        <f>G22/60+F22</f>
        <v>18</v>
      </c>
      <c r="M22" s="10">
        <f>L22-K22</f>
        <v>8.5666666666666664</v>
      </c>
      <c r="N22" s="31">
        <f>M22-0.5</f>
        <v>8.0666666666666664</v>
      </c>
    </row>
    <row r="23" spans="1:16" x14ac:dyDescent="0.25">
      <c r="A23" s="6" t="s">
        <v>95</v>
      </c>
    </row>
    <row r="24" spans="1:16" x14ac:dyDescent="0.25">
      <c r="A24" s="6"/>
      <c r="B24" t="s">
        <v>5</v>
      </c>
      <c r="C24">
        <v>9</v>
      </c>
      <c r="D24">
        <v>30</v>
      </c>
      <c r="F24">
        <v>18</v>
      </c>
      <c r="G24">
        <v>0</v>
      </c>
      <c r="K24" s="10">
        <f t="shared" ref="K24:K29" si="0">D24/60+C24</f>
        <v>9.5</v>
      </c>
      <c r="L24" s="10">
        <f t="shared" ref="L24:L29" si="1">G24/60+F24</f>
        <v>18</v>
      </c>
      <c r="M24" s="10">
        <f t="shared" ref="M24:M29" si="2">L24-K24</f>
        <v>8.5</v>
      </c>
      <c r="N24" s="31">
        <f t="shared" ref="N24:N29" si="3">M24-0.5</f>
        <v>8</v>
      </c>
    </row>
    <row r="25" spans="1:16" x14ac:dyDescent="0.25">
      <c r="A25" s="6"/>
      <c r="B25" t="s">
        <v>87</v>
      </c>
      <c r="C25">
        <v>8</v>
      </c>
      <c r="D25">
        <v>55</v>
      </c>
      <c r="F25">
        <v>17</v>
      </c>
      <c r="G25">
        <v>30</v>
      </c>
      <c r="K25" s="10">
        <f t="shared" si="0"/>
        <v>8.9166666666666661</v>
      </c>
      <c r="L25" s="10">
        <f t="shared" si="1"/>
        <v>17.5</v>
      </c>
      <c r="M25" s="10">
        <f t="shared" si="2"/>
        <v>8.5833333333333339</v>
      </c>
      <c r="N25" s="31">
        <f t="shared" si="3"/>
        <v>8.0833333333333339</v>
      </c>
      <c r="O25" t="s">
        <v>87</v>
      </c>
    </row>
    <row r="26" spans="1:16" x14ac:dyDescent="0.25">
      <c r="A26" s="6"/>
      <c r="B26" t="s">
        <v>89</v>
      </c>
      <c r="C26">
        <v>8</v>
      </c>
      <c r="D26">
        <v>30</v>
      </c>
      <c r="F26">
        <v>16</v>
      </c>
      <c r="G26">
        <v>0</v>
      </c>
      <c r="K26" s="10">
        <f t="shared" si="0"/>
        <v>8.5</v>
      </c>
      <c r="L26" s="10">
        <f t="shared" si="1"/>
        <v>16</v>
      </c>
      <c r="M26" s="10">
        <f t="shared" si="2"/>
        <v>7.5</v>
      </c>
      <c r="N26" s="31">
        <f t="shared" si="3"/>
        <v>7</v>
      </c>
      <c r="O26" t="s">
        <v>89</v>
      </c>
    </row>
    <row r="27" spans="1:16" x14ac:dyDescent="0.25">
      <c r="A27" s="6"/>
      <c r="B27" t="s">
        <v>90</v>
      </c>
      <c r="C27">
        <v>8</v>
      </c>
      <c r="D27">
        <v>30</v>
      </c>
      <c r="F27">
        <v>15</v>
      </c>
      <c r="G27">
        <v>30</v>
      </c>
      <c r="K27" s="10">
        <f t="shared" si="0"/>
        <v>8.5</v>
      </c>
      <c r="L27" s="10">
        <f t="shared" si="1"/>
        <v>15.5</v>
      </c>
      <c r="M27" s="10">
        <f t="shared" si="2"/>
        <v>7</v>
      </c>
      <c r="N27" s="31">
        <f t="shared" si="3"/>
        <v>6.5</v>
      </c>
      <c r="O27" t="s">
        <v>90</v>
      </c>
    </row>
    <row r="28" spans="1:16" x14ac:dyDescent="0.25">
      <c r="A28" s="6"/>
      <c r="B28" t="s">
        <v>91</v>
      </c>
      <c r="C28">
        <v>7</v>
      </c>
      <c r="D28">
        <v>50</v>
      </c>
      <c r="F28">
        <v>16</v>
      </c>
      <c r="G28">
        <v>10</v>
      </c>
      <c r="K28" s="10">
        <f t="shared" si="0"/>
        <v>7.833333333333333</v>
      </c>
      <c r="L28" s="10">
        <f t="shared" si="1"/>
        <v>16.166666666666668</v>
      </c>
      <c r="M28" s="10">
        <f t="shared" si="2"/>
        <v>8.3333333333333357</v>
      </c>
      <c r="N28" s="31">
        <f t="shared" si="3"/>
        <v>7.8333333333333357</v>
      </c>
      <c r="O28" t="s">
        <v>91</v>
      </c>
    </row>
    <row r="29" spans="1:16" x14ac:dyDescent="0.25">
      <c r="A29" s="6"/>
      <c r="B29" t="s">
        <v>5</v>
      </c>
      <c r="C29">
        <v>9</v>
      </c>
      <c r="D29">
        <v>0</v>
      </c>
      <c r="F29">
        <v>21</v>
      </c>
      <c r="G29">
        <v>30</v>
      </c>
      <c r="K29" s="10">
        <f t="shared" si="0"/>
        <v>9</v>
      </c>
      <c r="L29" s="10">
        <f t="shared" si="1"/>
        <v>21.5</v>
      </c>
      <c r="M29" s="10">
        <f t="shared" si="2"/>
        <v>12.5</v>
      </c>
      <c r="N29" s="31">
        <f t="shared" si="3"/>
        <v>12</v>
      </c>
      <c r="O29" t="s">
        <v>5</v>
      </c>
    </row>
    <row r="30" spans="1:16" x14ac:dyDescent="0.25">
      <c r="A30" s="6" t="s">
        <v>96</v>
      </c>
    </row>
    <row r="31" spans="1:16" x14ac:dyDescent="0.25">
      <c r="A31" s="6"/>
      <c r="C31" t="s">
        <v>53</v>
      </c>
      <c r="P31" s="10">
        <v>40</v>
      </c>
    </row>
    <row r="32" spans="1:16" x14ac:dyDescent="0.25">
      <c r="A32" s="6" t="s">
        <v>97</v>
      </c>
      <c r="B32" s="16" t="s">
        <v>98</v>
      </c>
    </row>
    <row r="33" spans="1:19" x14ac:dyDescent="0.25">
      <c r="A33" s="6">
        <v>1</v>
      </c>
      <c r="B33" t="s">
        <v>87</v>
      </c>
      <c r="C33" t="s">
        <v>53</v>
      </c>
      <c r="E33" s="16" t="s">
        <v>99</v>
      </c>
      <c r="N33" s="31">
        <v>8</v>
      </c>
      <c r="O33" t="s">
        <v>87</v>
      </c>
      <c r="S33" t="s">
        <v>100</v>
      </c>
    </row>
    <row r="34" spans="1:19" x14ac:dyDescent="0.25">
      <c r="A34" s="6"/>
      <c r="B34" t="s">
        <v>89</v>
      </c>
      <c r="C34">
        <v>9</v>
      </c>
      <c r="D34">
        <v>0</v>
      </c>
      <c r="E34" s="16" t="s">
        <v>99</v>
      </c>
      <c r="F34">
        <v>17</v>
      </c>
      <c r="G34">
        <v>50</v>
      </c>
      <c r="K34" s="10">
        <f>D34/60+C34</f>
        <v>9</v>
      </c>
      <c r="L34" s="10">
        <f>G34/60+F34</f>
        <v>17.833333333333332</v>
      </c>
      <c r="M34" s="10">
        <f>L34-K34</f>
        <v>8.8333333333333321</v>
      </c>
      <c r="N34" s="31">
        <f>M34-0.5</f>
        <v>8.3333333333333321</v>
      </c>
      <c r="O34" t="s">
        <v>89</v>
      </c>
    </row>
    <row r="35" spans="1:19" x14ac:dyDescent="0.25">
      <c r="A35" s="6"/>
      <c r="B35" t="s">
        <v>90</v>
      </c>
      <c r="C35">
        <v>8</v>
      </c>
      <c r="D35">
        <v>30</v>
      </c>
      <c r="E35" s="16" t="s">
        <v>99</v>
      </c>
      <c r="F35">
        <v>18</v>
      </c>
      <c r="G35">
        <v>40</v>
      </c>
      <c r="K35" s="10">
        <f>D35/60+C35</f>
        <v>8.5</v>
      </c>
      <c r="L35" s="10">
        <f>G35/60+F35</f>
        <v>18.666666666666668</v>
      </c>
      <c r="M35" s="10">
        <f>L35-K35</f>
        <v>10.166666666666668</v>
      </c>
      <c r="N35" s="31">
        <f>M35-0.5</f>
        <v>9.6666666666666679</v>
      </c>
      <c r="O35" t="s">
        <v>90</v>
      </c>
    </row>
    <row r="36" spans="1:19" x14ac:dyDescent="0.25">
      <c r="A36" s="6"/>
      <c r="B36" t="s">
        <v>91</v>
      </c>
      <c r="C36">
        <v>7</v>
      </c>
      <c r="D36">
        <v>20</v>
      </c>
      <c r="E36" s="16" t="s">
        <v>99</v>
      </c>
      <c r="F36">
        <v>17</v>
      </c>
      <c r="G36">
        <v>10</v>
      </c>
      <c r="K36" s="10">
        <f>D36/60+C36</f>
        <v>7.333333333333333</v>
      </c>
      <c r="L36" s="10">
        <f>G36/60+F36</f>
        <v>17.166666666666668</v>
      </c>
      <c r="M36" s="10">
        <f>L36-K36</f>
        <v>9.8333333333333357</v>
      </c>
      <c r="N36" s="31">
        <f>M36-0.5</f>
        <v>9.3333333333333357</v>
      </c>
      <c r="O36" t="s">
        <v>91</v>
      </c>
      <c r="Q36" t="s">
        <v>101</v>
      </c>
      <c r="R36" t="s">
        <v>102</v>
      </c>
    </row>
    <row r="37" spans="1:19" x14ac:dyDescent="0.25">
      <c r="A37" s="6"/>
      <c r="B37" t="s">
        <v>5</v>
      </c>
      <c r="C37">
        <v>8</v>
      </c>
      <c r="D37">
        <v>30</v>
      </c>
      <c r="E37" s="16" t="s">
        <v>99</v>
      </c>
      <c r="F37">
        <v>19</v>
      </c>
      <c r="G37">
        <v>10</v>
      </c>
      <c r="K37" s="10">
        <f>D37/60+C37</f>
        <v>8.5</v>
      </c>
      <c r="L37" s="10">
        <f>G37/60+F37</f>
        <v>19.166666666666668</v>
      </c>
      <c r="M37" s="10">
        <f>L37-K37</f>
        <v>10.666666666666668</v>
      </c>
      <c r="N37" s="31">
        <f>M37-0.5</f>
        <v>10.166666666666668</v>
      </c>
      <c r="O37" t="s">
        <v>5</v>
      </c>
      <c r="P37" s="10">
        <f>SUM(N33:N37)</f>
        <v>45.5</v>
      </c>
      <c r="Q37" s="10">
        <f>P37-40</f>
        <v>5.5</v>
      </c>
      <c r="R37">
        <f>SUM(Q$33:Q37)</f>
        <v>5.5</v>
      </c>
    </row>
    <row r="38" spans="1:19" x14ac:dyDescent="0.25">
      <c r="A38" s="6" t="s">
        <v>103</v>
      </c>
      <c r="E38" s="16" t="s">
        <v>99</v>
      </c>
    </row>
    <row r="39" spans="1:19" x14ac:dyDescent="0.25">
      <c r="A39" s="6">
        <v>2</v>
      </c>
      <c r="B39" t="s">
        <v>87</v>
      </c>
      <c r="C39">
        <v>10</v>
      </c>
      <c r="D39">
        <v>10</v>
      </c>
      <c r="E39" s="16" t="s">
        <v>99</v>
      </c>
      <c r="F39">
        <v>18</v>
      </c>
      <c r="G39">
        <v>10</v>
      </c>
      <c r="K39" s="10">
        <f>D39/60+C39</f>
        <v>10.166666666666666</v>
      </c>
      <c r="L39" s="10">
        <f>G39/60+F39</f>
        <v>18.166666666666668</v>
      </c>
      <c r="M39" s="10">
        <f>L39-K39</f>
        <v>8.0000000000000018</v>
      </c>
      <c r="N39" s="31">
        <f>M39-0.5</f>
        <v>7.5000000000000018</v>
      </c>
      <c r="O39" t="s">
        <v>87</v>
      </c>
    </row>
    <row r="40" spans="1:19" x14ac:dyDescent="0.25">
      <c r="A40" s="6"/>
      <c r="B40" t="s">
        <v>89</v>
      </c>
      <c r="C40">
        <v>8</v>
      </c>
      <c r="D40">
        <v>20</v>
      </c>
      <c r="E40" s="16" t="s">
        <v>99</v>
      </c>
      <c r="F40">
        <v>18</v>
      </c>
      <c r="G40">
        <v>10</v>
      </c>
      <c r="K40" s="10">
        <f>D40/60+C40</f>
        <v>8.3333333333333339</v>
      </c>
      <c r="L40" s="10">
        <f>G40/60+F40</f>
        <v>18.166666666666668</v>
      </c>
      <c r="M40" s="10">
        <f>L40-K40</f>
        <v>9.8333333333333339</v>
      </c>
      <c r="N40" s="31">
        <f>M40-0.5</f>
        <v>9.3333333333333339</v>
      </c>
      <c r="O40" t="s">
        <v>89</v>
      </c>
    </row>
    <row r="41" spans="1:19" x14ac:dyDescent="0.25">
      <c r="A41" s="6"/>
      <c r="B41" t="s">
        <v>90</v>
      </c>
      <c r="C41">
        <v>8</v>
      </c>
      <c r="D41">
        <v>50</v>
      </c>
      <c r="E41" s="16" t="s">
        <v>99</v>
      </c>
      <c r="F41">
        <v>17</v>
      </c>
      <c r="G41">
        <v>10</v>
      </c>
      <c r="K41" s="10">
        <f>D41/60+C41</f>
        <v>8.8333333333333339</v>
      </c>
      <c r="L41" s="10">
        <f>G41/60+F41</f>
        <v>17.166666666666668</v>
      </c>
      <c r="M41" s="10">
        <f>L41-K41</f>
        <v>8.3333333333333339</v>
      </c>
      <c r="N41" s="31">
        <f>M41-0.5</f>
        <v>7.8333333333333339</v>
      </c>
      <c r="O41" t="s">
        <v>90</v>
      </c>
    </row>
    <row r="42" spans="1:19" x14ac:dyDescent="0.25">
      <c r="A42" s="6"/>
      <c r="B42" t="s">
        <v>91</v>
      </c>
      <c r="C42">
        <v>8</v>
      </c>
      <c r="D42">
        <v>0</v>
      </c>
      <c r="E42" s="16" t="s">
        <v>99</v>
      </c>
      <c r="F42">
        <v>16</v>
      </c>
      <c r="G42">
        <v>7</v>
      </c>
      <c r="K42" s="10">
        <f>D42/60+C42</f>
        <v>8</v>
      </c>
      <c r="L42" s="10">
        <f>G42/60+F42</f>
        <v>16.116666666666667</v>
      </c>
      <c r="M42" s="10">
        <f>L42-K42</f>
        <v>8.1166666666666671</v>
      </c>
      <c r="N42" s="31">
        <f>M42-0.5</f>
        <v>7.6166666666666671</v>
      </c>
      <c r="O42" t="s">
        <v>91</v>
      </c>
      <c r="Q42" t="s">
        <v>101</v>
      </c>
      <c r="R42" t="s">
        <v>102</v>
      </c>
    </row>
    <row r="43" spans="1:19" x14ac:dyDescent="0.25">
      <c r="A43" s="6"/>
      <c r="B43" t="s">
        <v>5</v>
      </c>
      <c r="C43">
        <v>10</v>
      </c>
      <c r="D43">
        <v>0</v>
      </c>
      <c r="E43" s="16" t="s">
        <v>99</v>
      </c>
      <c r="F43">
        <v>18</v>
      </c>
      <c r="G43">
        <v>30</v>
      </c>
      <c r="K43" s="10">
        <f>D43/60+C43</f>
        <v>10</v>
      </c>
      <c r="L43" s="10">
        <f>G43/60+F43</f>
        <v>18.5</v>
      </c>
      <c r="M43" s="10">
        <f>L43-K43</f>
        <v>8.5</v>
      </c>
      <c r="N43" s="31">
        <f>M43-0.5</f>
        <v>8</v>
      </c>
      <c r="O43" t="s">
        <v>5</v>
      </c>
      <c r="P43" s="10">
        <f>SUM(N39:N43)</f>
        <v>40.283333333333339</v>
      </c>
      <c r="Q43" s="10">
        <f>P43-40</f>
        <v>0.28333333333333854</v>
      </c>
      <c r="R43">
        <f>SUM(Q$33:Q43)</f>
        <v>5.7833333333333385</v>
      </c>
    </row>
    <row r="44" spans="1:19" x14ac:dyDescent="0.25">
      <c r="A44" s="6" t="s">
        <v>104</v>
      </c>
      <c r="E44" s="16" t="s">
        <v>99</v>
      </c>
    </row>
    <row r="45" spans="1:19" x14ac:dyDescent="0.25">
      <c r="A45" s="6">
        <v>3</v>
      </c>
      <c r="B45" t="s">
        <v>87</v>
      </c>
      <c r="C45">
        <v>8</v>
      </c>
      <c r="D45">
        <v>15</v>
      </c>
      <c r="E45" s="16" t="s">
        <v>99</v>
      </c>
      <c r="F45">
        <v>16</v>
      </c>
      <c r="G45">
        <v>5</v>
      </c>
      <c r="K45" s="10">
        <f>D45/60+C45</f>
        <v>8.25</v>
      </c>
      <c r="L45" s="10">
        <f>G45/60+F45</f>
        <v>16.083333333333332</v>
      </c>
      <c r="M45" s="10">
        <f>L45-K45</f>
        <v>7.8333333333333321</v>
      </c>
      <c r="N45" s="31">
        <f>M45-0.5</f>
        <v>7.3333333333333321</v>
      </c>
      <c r="O45" t="s">
        <v>87</v>
      </c>
    </row>
    <row r="46" spans="1:19" x14ac:dyDescent="0.25">
      <c r="A46" s="6"/>
      <c r="B46" t="s">
        <v>89</v>
      </c>
      <c r="C46">
        <v>8</v>
      </c>
      <c r="D46">
        <v>30</v>
      </c>
      <c r="E46" s="16" t="s">
        <v>99</v>
      </c>
      <c r="F46">
        <v>17</v>
      </c>
      <c r="G46">
        <v>37</v>
      </c>
      <c r="K46" s="10">
        <f>D46/60+C46</f>
        <v>8.5</v>
      </c>
      <c r="L46" s="10">
        <f>G46/60+F46</f>
        <v>17.616666666666667</v>
      </c>
      <c r="M46" s="10">
        <f>L46-K46</f>
        <v>9.1166666666666671</v>
      </c>
      <c r="N46" s="31">
        <f>M46-0.5</f>
        <v>8.6166666666666671</v>
      </c>
      <c r="O46" t="s">
        <v>89</v>
      </c>
    </row>
    <row r="47" spans="1:19" x14ac:dyDescent="0.25">
      <c r="A47" s="6"/>
      <c r="B47" t="s">
        <v>90</v>
      </c>
      <c r="C47">
        <v>8</v>
      </c>
      <c r="D47">
        <v>0</v>
      </c>
      <c r="E47" s="16" t="s">
        <v>99</v>
      </c>
      <c r="F47">
        <v>17</v>
      </c>
      <c r="G47">
        <v>26</v>
      </c>
      <c r="K47" s="10">
        <f>D47/60+C47</f>
        <v>8</v>
      </c>
      <c r="L47" s="10">
        <f>G47/60+F47</f>
        <v>17.433333333333334</v>
      </c>
      <c r="M47" s="10">
        <f>L47-K47</f>
        <v>9.4333333333333336</v>
      </c>
      <c r="N47" s="31">
        <f>M47-0.5</f>
        <v>8.9333333333333336</v>
      </c>
      <c r="O47" t="s">
        <v>90</v>
      </c>
    </row>
    <row r="48" spans="1:19" x14ac:dyDescent="0.25">
      <c r="A48" s="6"/>
      <c r="B48" t="s">
        <v>91</v>
      </c>
      <c r="C48">
        <v>8</v>
      </c>
      <c r="D48">
        <v>10</v>
      </c>
      <c r="E48" s="16" t="s">
        <v>99</v>
      </c>
      <c r="F48">
        <v>16</v>
      </c>
      <c r="G48">
        <v>8</v>
      </c>
      <c r="K48" s="10">
        <f>D48/60+C48</f>
        <v>8.1666666666666661</v>
      </c>
      <c r="L48" s="10">
        <f>G48/60+F48</f>
        <v>16.133333333333333</v>
      </c>
      <c r="M48" s="10">
        <f>L48-K48</f>
        <v>7.9666666666666668</v>
      </c>
      <c r="N48" s="31">
        <f>M48-0.5</f>
        <v>7.4666666666666668</v>
      </c>
      <c r="O48" t="s">
        <v>91</v>
      </c>
      <c r="Q48" t="s">
        <v>101</v>
      </c>
      <c r="R48" t="s">
        <v>102</v>
      </c>
    </row>
    <row r="49" spans="1:19" x14ac:dyDescent="0.25">
      <c r="A49" s="6"/>
      <c r="B49" t="s">
        <v>5</v>
      </c>
      <c r="C49">
        <v>8</v>
      </c>
      <c r="D49">
        <v>30</v>
      </c>
      <c r="E49" s="16" t="s">
        <v>99</v>
      </c>
      <c r="F49">
        <v>17</v>
      </c>
      <c r="G49">
        <v>10</v>
      </c>
      <c r="K49" s="10">
        <f>D49/60+C49</f>
        <v>8.5</v>
      </c>
      <c r="L49" s="10">
        <f>G49/60+F49</f>
        <v>17.166666666666668</v>
      </c>
      <c r="M49" s="10">
        <f>L49-K49</f>
        <v>8.6666666666666679</v>
      </c>
      <c r="N49" s="31">
        <f>M49-0.5</f>
        <v>8.1666666666666679</v>
      </c>
      <c r="O49" t="s">
        <v>5</v>
      </c>
      <c r="P49" s="10">
        <f>SUM(N45:N49)</f>
        <v>40.516666666666666</v>
      </c>
      <c r="Q49" s="10">
        <f>P49-40</f>
        <v>0.51666666666666572</v>
      </c>
      <c r="R49">
        <f>SUM(Q$33:Q49)</f>
        <v>6.3000000000000043</v>
      </c>
      <c r="S49">
        <f>SUM(Q$33:Q49)</f>
        <v>6.3000000000000043</v>
      </c>
    </row>
    <row r="50" spans="1:19" x14ac:dyDescent="0.25">
      <c r="A50" s="6" t="s">
        <v>105</v>
      </c>
      <c r="E50" s="16" t="s">
        <v>99</v>
      </c>
    </row>
    <row r="51" spans="1:19" x14ac:dyDescent="0.25">
      <c r="A51" s="6">
        <v>4</v>
      </c>
      <c r="B51" t="s">
        <v>87</v>
      </c>
      <c r="C51">
        <v>8</v>
      </c>
      <c r="D51">
        <v>0</v>
      </c>
      <c r="E51" s="16" t="s">
        <v>99</v>
      </c>
      <c r="F51">
        <v>16</v>
      </c>
      <c r="G51">
        <v>7</v>
      </c>
      <c r="K51" s="10">
        <f>D51/60+C51</f>
        <v>8</v>
      </c>
      <c r="L51" s="10">
        <f>G51/60+F51</f>
        <v>16.116666666666667</v>
      </c>
      <c r="M51" s="10">
        <f>L51-K51</f>
        <v>8.1166666666666671</v>
      </c>
      <c r="N51" s="31">
        <f>M51-0.5</f>
        <v>7.6166666666666671</v>
      </c>
      <c r="O51" t="s">
        <v>87</v>
      </c>
    </row>
    <row r="52" spans="1:19" x14ac:dyDescent="0.25">
      <c r="A52" s="6"/>
      <c r="B52" t="s">
        <v>89</v>
      </c>
      <c r="C52">
        <v>8</v>
      </c>
      <c r="D52">
        <v>15</v>
      </c>
      <c r="E52" s="16" t="s">
        <v>99</v>
      </c>
      <c r="F52">
        <v>17</v>
      </c>
      <c r="G52">
        <v>20</v>
      </c>
      <c r="K52" s="10">
        <f>D52/60+C52</f>
        <v>8.25</v>
      </c>
      <c r="L52" s="10">
        <f>G52/60+F52</f>
        <v>17.333333333333332</v>
      </c>
      <c r="M52" s="10">
        <f>L52-K52</f>
        <v>9.0833333333333321</v>
      </c>
      <c r="N52" s="31">
        <f>M52-0.5</f>
        <v>8.5833333333333321</v>
      </c>
      <c r="O52" t="s">
        <v>89</v>
      </c>
    </row>
    <row r="53" spans="1:19" x14ac:dyDescent="0.25">
      <c r="A53" s="6"/>
      <c r="B53" t="s">
        <v>90</v>
      </c>
      <c r="C53">
        <v>7</v>
      </c>
      <c r="D53">
        <v>30</v>
      </c>
      <c r="E53" s="16" t="s">
        <v>99</v>
      </c>
      <c r="F53">
        <v>17</v>
      </c>
      <c r="G53">
        <v>10</v>
      </c>
      <c r="K53" s="10">
        <f>D53/60+C53</f>
        <v>7.5</v>
      </c>
      <c r="L53" s="10">
        <f>G53/60+F53</f>
        <v>17.166666666666668</v>
      </c>
      <c r="M53" s="10">
        <f>L53-K53</f>
        <v>9.6666666666666679</v>
      </c>
      <c r="N53" s="31">
        <f>M53-0.5</f>
        <v>9.1666666666666679</v>
      </c>
      <c r="O53" t="s">
        <v>90</v>
      </c>
    </row>
    <row r="54" spans="1:19" x14ac:dyDescent="0.25">
      <c r="A54" s="6"/>
      <c r="B54" t="s">
        <v>91</v>
      </c>
      <c r="C54">
        <v>8</v>
      </c>
      <c r="D54">
        <v>0</v>
      </c>
      <c r="E54" s="16" t="s">
        <v>99</v>
      </c>
      <c r="F54">
        <v>18</v>
      </c>
      <c r="G54">
        <v>20</v>
      </c>
      <c r="K54" s="10">
        <f>D54/60+C54</f>
        <v>8</v>
      </c>
      <c r="L54" s="10">
        <f>G54/60+F54</f>
        <v>18.333333333333332</v>
      </c>
      <c r="M54" s="10">
        <f>L54-K54</f>
        <v>10.333333333333332</v>
      </c>
      <c r="N54" s="31">
        <f>M54-0.5</f>
        <v>9.8333333333333321</v>
      </c>
      <c r="O54" t="s">
        <v>91</v>
      </c>
      <c r="Q54" t="s">
        <v>101</v>
      </c>
      <c r="R54" t="s">
        <v>102</v>
      </c>
    </row>
    <row r="55" spans="1:19" x14ac:dyDescent="0.25">
      <c r="A55" s="6"/>
      <c r="B55" t="s">
        <v>5</v>
      </c>
      <c r="C55">
        <v>8</v>
      </c>
      <c r="D55">
        <v>0</v>
      </c>
      <c r="E55" s="16" t="s">
        <v>99</v>
      </c>
      <c r="F55">
        <v>16</v>
      </c>
      <c r="G55">
        <v>0</v>
      </c>
      <c r="K55" s="10">
        <f>D55/60+C55</f>
        <v>8</v>
      </c>
      <c r="L55" s="10">
        <f>G55/60+F55</f>
        <v>16</v>
      </c>
      <c r="M55" s="10">
        <f>L55-K55</f>
        <v>8</v>
      </c>
      <c r="N55" s="31">
        <f>M55-0.5</f>
        <v>7.5</v>
      </c>
      <c r="O55" t="s">
        <v>5</v>
      </c>
      <c r="P55" s="10">
        <f>SUM(N51:N55)</f>
        <v>42.7</v>
      </c>
      <c r="Q55" s="10">
        <f>P55-40</f>
        <v>2.7000000000000028</v>
      </c>
      <c r="R55">
        <f>SUM(Q$33:Q55)</f>
        <v>9.0000000000000071</v>
      </c>
      <c r="S55">
        <f>SUM(Q$33:Q55)</f>
        <v>9.0000000000000071</v>
      </c>
    </row>
    <row r="56" spans="1:19" x14ac:dyDescent="0.25">
      <c r="A56" s="6" t="s">
        <v>106</v>
      </c>
      <c r="E56" s="16" t="s">
        <v>99</v>
      </c>
    </row>
    <row r="57" spans="1:19" x14ac:dyDescent="0.25">
      <c r="A57" s="6">
        <v>5</v>
      </c>
      <c r="B57" t="s">
        <v>87</v>
      </c>
      <c r="C57">
        <v>8</v>
      </c>
      <c r="D57">
        <v>0</v>
      </c>
      <c r="E57" s="16" t="s">
        <v>99</v>
      </c>
      <c r="F57">
        <v>18</v>
      </c>
      <c r="G57">
        <v>0</v>
      </c>
      <c r="K57" s="10">
        <f>D57/60+C57</f>
        <v>8</v>
      </c>
      <c r="L57" s="10">
        <f>G57/60+F57</f>
        <v>18</v>
      </c>
      <c r="M57" s="10">
        <f>L57-K57</f>
        <v>10</v>
      </c>
      <c r="N57" s="31">
        <f>M57-0.5</f>
        <v>9.5</v>
      </c>
      <c r="O57" t="s">
        <v>87</v>
      </c>
    </row>
    <row r="58" spans="1:19" x14ac:dyDescent="0.25">
      <c r="A58" s="6"/>
      <c r="B58" t="s">
        <v>89</v>
      </c>
      <c r="C58">
        <v>7</v>
      </c>
      <c r="D58">
        <v>45</v>
      </c>
      <c r="E58" s="16" t="s">
        <v>99</v>
      </c>
      <c r="F58">
        <v>17</v>
      </c>
      <c r="G58">
        <v>9</v>
      </c>
      <c r="K58" s="10">
        <f>D58/60+C58</f>
        <v>7.75</v>
      </c>
      <c r="L58" s="10">
        <f>G58/60+F58</f>
        <v>17.149999999999999</v>
      </c>
      <c r="M58" s="10">
        <f>L58-K58</f>
        <v>9.3999999999999986</v>
      </c>
      <c r="N58" s="31">
        <f>M58-0.5</f>
        <v>8.8999999999999986</v>
      </c>
      <c r="O58" t="s">
        <v>89</v>
      </c>
    </row>
    <row r="59" spans="1:19" x14ac:dyDescent="0.25">
      <c r="A59" s="6"/>
      <c r="B59" t="s">
        <v>90</v>
      </c>
      <c r="C59">
        <v>9</v>
      </c>
      <c r="D59">
        <v>45</v>
      </c>
      <c r="E59" s="16" t="s">
        <v>99</v>
      </c>
      <c r="F59">
        <v>15</v>
      </c>
      <c r="G59">
        <v>37</v>
      </c>
      <c r="K59" s="10">
        <f>D59/60+C59</f>
        <v>9.75</v>
      </c>
      <c r="L59" s="10">
        <f>G59/60+F59</f>
        <v>15.616666666666667</v>
      </c>
      <c r="M59" s="10">
        <f>L59-K59</f>
        <v>5.8666666666666671</v>
      </c>
      <c r="N59" s="31">
        <f>M59-0.5</f>
        <v>5.3666666666666671</v>
      </c>
      <c r="O59" t="s">
        <v>90</v>
      </c>
    </row>
    <row r="60" spans="1:19" x14ac:dyDescent="0.25">
      <c r="A60" s="6"/>
      <c r="B60" t="s">
        <v>91</v>
      </c>
      <c r="C60">
        <v>9</v>
      </c>
      <c r="D60">
        <v>10</v>
      </c>
      <c r="E60" s="16" t="s">
        <v>99</v>
      </c>
      <c r="F60">
        <v>14</v>
      </c>
      <c r="G60">
        <v>30</v>
      </c>
      <c r="K60" s="10">
        <f>D60/60+C60</f>
        <v>9.1666666666666661</v>
      </c>
      <c r="L60" s="10">
        <f>G60/60+F60</f>
        <v>14.5</v>
      </c>
      <c r="M60" s="10">
        <f>L60-K60</f>
        <v>5.3333333333333339</v>
      </c>
      <c r="N60" s="31">
        <f>M60-0.5</f>
        <v>4.8333333333333339</v>
      </c>
      <c r="O60" t="s">
        <v>91</v>
      </c>
      <c r="Q60" t="s">
        <v>101</v>
      </c>
      <c r="R60" t="s">
        <v>102</v>
      </c>
    </row>
    <row r="61" spans="1:19" x14ac:dyDescent="0.25">
      <c r="A61" s="6"/>
      <c r="B61" t="s">
        <v>5</v>
      </c>
      <c r="C61">
        <v>8</v>
      </c>
      <c r="D61">
        <v>30</v>
      </c>
      <c r="E61" s="16" t="s">
        <v>99</v>
      </c>
      <c r="F61">
        <v>19</v>
      </c>
      <c r="G61">
        <v>30</v>
      </c>
      <c r="K61" s="10">
        <f>D61/60+C61</f>
        <v>8.5</v>
      </c>
      <c r="L61" s="10">
        <f>G61/60+F61</f>
        <v>19.5</v>
      </c>
      <c r="M61" s="10">
        <f>L61-K61</f>
        <v>11</v>
      </c>
      <c r="N61" s="31">
        <f>M61-0.5</f>
        <v>10.5</v>
      </c>
      <c r="O61" t="s">
        <v>5</v>
      </c>
      <c r="P61" s="10">
        <f>SUM(N57:N61)</f>
        <v>39.1</v>
      </c>
      <c r="Q61" s="10">
        <f>P61-40</f>
        <v>-0.89999999999999858</v>
      </c>
      <c r="R61">
        <f>SUM(Q$33:Q61)</f>
        <v>8.1000000000000085</v>
      </c>
      <c r="S61">
        <f>SUM(Q$33:Q61)</f>
        <v>8.1000000000000085</v>
      </c>
    </row>
    <row r="62" spans="1:19" x14ac:dyDescent="0.25">
      <c r="A62" s="6" t="s">
        <v>107</v>
      </c>
      <c r="E62" s="16" t="s">
        <v>99</v>
      </c>
    </row>
    <row r="63" spans="1:19" x14ac:dyDescent="0.25">
      <c r="A63" s="6">
        <v>6</v>
      </c>
      <c r="B63" t="s">
        <v>87</v>
      </c>
      <c r="C63">
        <v>8</v>
      </c>
      <c r="D63">
        <v>55</v>
      </c>
      <c r="E63" s="16" t="s">
        <v>99</v>
      </c>
      <c r="F63">
        <v>14</v>
      </c>
      <c r="G63">
        <v>35</v>
      </c>
      <c r="K63" s="10">
        <f>D63/60+C63</f>
        <v>8.9166666666666661</v>
      </c>
      <c r="L63" s="10">
        <f>G63/60+F63</f>
        <v>14.583333333333334</v>
      </c>
      <c r="M63" s="10">
        <f>L63-K63</f>
        <v>5.6666666666666679</v>
      </c>
      <c r="N63" s="31">
        <f>M63-0.5</f>
        <v>5.1666666666666679</v>
      </c>
      <c r="O63" t="s">
        <v>87</v>
      </c>
    </row>
    <row r="64" spans="1:19" x14ac:dyDescent="0.25">
      <c r="A64" s="6"/>
      <c r="B64" t="s">
        <v>89</v>
      </c>
      <c r="C64">
        <v>8</v>
      </c>
      <c r="D64">
        <v>0</v>
      </c>
      <c r="E64" s="16" t="s">
        <v>99</v>
      </c>
      <c r="F64">
        <v>17</v>
      </c>
      <c r="G64">
        <v>10</v>
      </c>
      <c r="K64" s="10">
        <f>D64/60+C64</f>
        <v>8</v>
      </c>
      <c r="L64" s="10">
        <f>G64/60+F64</f>
        <v>17.166666666666668</v>
      </c>
      <c r="M64" s="10">
        <f>L64-K64</f>
        <v>9.1666666666666679</v>
      </c>
      <c r="N64" s="31">
        <f>M64-0.5</f>
        <v>8.6666666666666679</v>
      </c>
      <c r="O64" t="s">
        <v>89</v>
      </c>
    </row>
    <row r="65" spans="1:21" x14ac:dyDescent="0.25">
      <c r="A65" s="6"/>
      <c r="B65" t="s">
        <v>90</v>
      </c>
      <c r="C65">
        <v>8</v>
      </c>
      <c r="D65">
        <v>0</v>
      </c>
      <c r="E65" s="16" t="s">
        <v>99</v>
      </c>
      <c r="F65">
        <v>17</v>
      </c>
      <c r="G65">
        <v>40</v>
      </c>
      <c r="K65" s="10">
        <f>D65/60+C65</f>
        <v>8</v>
      </c>
      <c r="L65" s="10">
        <f>G65/60+F65</f>
        <v>17.666666666666668</v>
      </c>
      <c r="M65" s="10">
        <f>L65-K65</f>
        <v>9.6666666666666679</v>
      </c>
      <c r="N65" s="31">
        <f>M65-0.5</f>
        <v>9.1666666666666679</v>
      </c>
      <c r="O65" t="s">
        <v>90</v>
      </c>
    </row>
    <row r="66" spans="1:21" x14ac:dyDescent="0.25">
      <c r="A66" s="6"/>
      <c r="B66" t="s">
        <v>91</v>
      </c>
      <c r="C66">
        <v>8</v>
      </c>
      <c r="D66">
        <v>0</v>
      </c>
      <c r="E66" s="16" t="s">
        <v>99</v>
      </c>
      <c r="F66">
        <v>18</v>
      </c>
      <c r="G66">
        <v>0</v>
      </c>
      <c r="K66" s="10">
        <f>D66/60+C66</f>
        <v>8</v>
      </c>
      <c r="L66" s="10">
        <f>G66/60+F66</f>
        <v>18</v>
      </c>
      <c r="M66" s="10">
        <f>L66-K66</f>
        <v>10</v>
      </c>
      <c r="N66" s="31">
        <f>M66-0.5</f>
        <v>9.5</v>
      </c>
      <c r="O66" t="s">
        <v>91</v>
      </c>
      <c r="Q66" t="s">
        <v>101</v>
      </c>
      <c r="R66" t="s">
        <v>102</v>
      </c>
    </row>
    <row r="67" spans="1:21" x14ac:dyDescent="0.25">
      <c r="A67" s="6"/>
      <c r="B67" t="s">
        <v>5</v>
      </c>
      <c r="C67">
        <v>8</v>
      </c>
      <c r="D67">
        <v>0</v>
      </c>
      <c r="E67" s="16" t="s">
        <v>99</v>
      </c>
      <c r="F67">
        <v>16</v>
      </c>
      <c r="G67">
        <v>45</v>
      </c>
      <c r="K67" s="10">
        <f>D67/60+C67</f>
        <v>8</v>
      </c>
      <c r="L67" s="10">
        <f>G67/60+F67</f>
        <v>16.75</v>
      </c>
      <c r="M67" s="10">
        <f>L67-K67</f>
        <v>8.75</v>
      </c>
      <c r="N67" s="31">
        <f>M67-0.5</f>
        <v>8.25</v>
      </c>
      <c r="O67" t="s">
        <v>5</v>
      </c>
      <c r="P67" s="10">
        <f>SUM(N63:N67)</f>
        <v>40.75</v>
      </c>
      <c r="Q67" s="10">
        <f>P67-40</f>
        <v>0.75</v>
      </c>
      <c r="R67">
        <f>SUM(Q$33:Q67)</f>
        <v>8.8500000000000085</v>
      </c>
    </row>
    <row r="68" spans="1:21" x14ac:dyDescent="0.25">
      <c r="A68" s="6" t="s">
        <v>108</v>
      </c>
      <c r="E68" s="16" t="s">
        <v>99</v>
      </c>
    </row>
    <row r="69" spans="1:21" x14ac:dyDescent="0.25">
      <c r="A69" s="6">
        <v>7</v>
      </c>
      <c r="B69" t="s">
        <v>87</v>
      </c>
      <c r="C69">
        <v>8</v>
      </c>
      <c r="D69">
        <v>15</v>
      </c>
      <c r="E69" s="16" t="s">
        <v>99</v>
      </c>
      <c r="F69">
        <v>17</v>
      </c>
      <c r="G69">
        <v>0</v>
      </c>
      <c r="K69" s="10">
        <f>D69/60+C69</f>
        <v>8.25</v>
      </c>
      <c r="L69" s="10">
        <f>G69/60+F69</f>
        <v>17</v>
      </c>
      <c r="M69" s="10">
        <f>L69-K69</f>
        <v>8.75</v>
      </c>
      <c r="N69" s="31">
        <f>M69-0.5</f>
        <v>8.25</v>
      </c>
      <c r="O69" t="s">
        <v>87</v>
      </c>
    </row>
    <row r="70" spans="1:21" x14ac:dyDescent="0.25">
      <c r="A70" s="6"/>
      <c r="B70" t="s">
        <v>89</v>
      </c>
      <c r="C70">
        <v>8</v>
      </c>
      <c r="D70">
        <v>15</v>
      </c>
      <c r="E70" s="16" t="s">
        <v>99</v>
      </c>
      <c r="F70">
        <v>16</v>
      </c>
      <c r="G70">
        <v>30</v>
      </c>
      <c r="K70" s="10">
        <f>D70/60+C70</f>
        <v>8.25</v>
      </c>
      <c r="L70" s="10">
        <f>G70/60+F70</f>
        <v>16.5</v>
      </c>
      <c r="M70" s="10">
        <f>L70-K70</f>
        <v>8.25</v>
      </c>
      <c r="N70" s="31">
        <f>M70-0.5</f>
        <v>7.75</v>
      </c>
      <c r="O70" t="s">
        <v>89</v>
      </c>
    </row>
    <row r="71" spans="1:21" x14ac:dyDescent="0.25">
      <c r="A71" s="32" t="s">
        <v>109</v>
      </c>
      <c r="B71" s="33" t="s">
        <v>90</v>
      </c>
      <c r="C71" s="33">
        <v>8</v>
      </c>
      <c r="D71" s="33">
        <v>25</v>
      </c>
      <c r="E71" s="16" t="s">
        <v>99</v>
      </c>
      <c r="F71" s="33">
        <v>18</v>
      </c>
      <c r="G71" s="33">
        <v>0</v>
      </c>
      <c r="H71" s="33"/>
      <c r="I71" s="33"/>
      <c r="J71" s="33"/>
      <c r="K71" s="12">
        <f>D71/60+C71</f>
        <v>8.4166666666666661</v>
      </c>
      <c r="L71" s="12">
        <f>G71/60+F71</f>
        <v>18</v>
      </c>
      <c r="M71" s="12">
        <f>L71-K71</f>
        <v>9.5833333333333339</v>
      </c>
      <c r="N71" s="31">
        <f>M71-0.5</f>
        <v>9.0833333333333339</v>
      </c>
      <c r="O71" s="33" t="s">
        <v>90</v>
      </c>
      <c r="P71" s="34"/>
      <c r="Q71" s="35"/>
      <c r="S71" s="35"/>
      <c r="T71" s="35"/>
      <c r="U71" s="35"/>
    </row>
    <row r="72" spans="1:21" x14ac:dyDescent="0.25">
      <c r="A72" s="6"/>
      <c r="B72" t="s">
        <v>91</v>
      </c>
      <c r="C72">
        <v>8</v>
      </c>
      <c r="D72">
        <v>20</v>
      </c>
      <c r="E72" s="16" t="s">
        <v>99</v>
      </c>
      <c r="F72">
        <v>16</v>
      </c>
      <c r="G72">
        <v>45</v>
      </c>
      <c r="K72" s="10">
        <f>D72/60+C72</f>
        <v>8.3333333333333339</v>
      </c>
      <c r="L72" s="10">
        <f>G72/60+F72</f>
        <v>16.75</v>
      </c>
      <c r="M72" s="10">
        <f>L72-K72</f>
        <v>8.4166666666666661</v>
      </c>
      <c r="N72" s="31">
        <f>M72-0.5</f>
        <v>7.9166666666666661</v>
      </c>
      <c r="O72" t="s">
        <v>91</v>
      </c>
      <c r="Q72" t="s">
        <v>101</v>
      </c>
      <c r="R72" t="s">
        <v>102</v>
      </c>
    </row>
    <row r="73" spans="1:21" x14ac:dyDescent="0.25">
      <c r="A73" s="6"/>
      <c r="B73" t="s">
        <v>5</v>
      </c>
      <c r="C73">
        <v>8</v>
      </c>
      <c r="D73">
        <v>20</v>
      </c>
      <c r="E73" s="16" t="s">
        <v>99</v>
      </c>
      <c r="F73">
        <v>17</v>
      </c>
      <c r="G73">
        <v>30</v>
      </c>
      <c r="K73" s="10">
        <f>D73/60+C73</f>
        <v>8.3333333333333339</v>
      </c>
      <c r="L73" s="10">
        <f>G73/60+F73</f>
        <v>17.5</v>
      </c>
      <c r="M73" s="10">
        <f>L73-K73</f>
        <v>9.1666666666666661</v>
      </c>
      <c r="N73" s="31">
        <f>M73-0.5</f>
        <v>8.6666666666666661</v>
      </c>
      <c r="O73" t="s">
        <v>5</v>
      </c>
      <c r="P73" s="10">
        <f>SUM(N69:N73)</f>
        <v>41.666666666666664</v>
      </c>
      <c r="Q73" s="10">
        <f>P73-40</f>
        <v>1.6666666666666643</v>
      </c>
      <c r="R73">
        <f>SUM(Q$33:Q73)</f>
        <v>10.516666666666673</v>
      </c>
    </row>
    <row r="74" spans="1:21" x14ac:dyDescent="0.25">
      <c r="A74" s="6" t="s">
        <v>110</v>
      </c>
      <c r="E74" s="16" t="s">
        <v>99</v>
      </c>
    </row>
    <row r="75" spans="1:21" x14ac:dyDescent="0.25">
      <c r="A75" s="6">
        <v>8</v>
      </c>
      <c r="B75" t="s">
        <v>87</v>
      </c>
      <c r="C75">
        <v>8</v>
      </c>
      <c r="D75">
        <v>20</v>
      </c>
      <c r="E75" s="16" t="s">
        <v>99</v>
      </c>
      <c r="F75">
        <v>15</v>
      </c>
      <c r="G75">
        <v>30</v>
      </c>
      <c r="K75" s="10">
        <f>D75/60+C75</f>
        <v>8.3333333333333339</v>
      </c>
      <c r="L75" s="10">
        <f>G75/60+F75</f>
        <v>15.5</v>
      </c>
      <c r="M75" s="10">
        <f>L75-K75</f>
        <v>7.1666666666666661</v>
      </c>
      <c r="N75" s="31">
        <f>M75-0.5</f>
        <v>6.6666666666666661</v>
      </c>
      <c r="O75" t="s">
        <v>87</v>
      </c>
    </row>
    <row r="76" spans="1:21" x14ac:dyDescent="0.25">
      <c r="A76" s="6"/>
      <c r="B76" t="s">
        <v>89</v>
      </c>
      <c r="C76" s="16"/>
      <c r="E76" s="16" t="s">
        <v>99</v>
      </c>
      <c r="K76" s="10">
        <f>D76/60+C76</f>
        <v>0</v>
      </c>
      <c r="L76" s="10">
        <f>G76/60+F76</f>
        <v>0</v>
      </c>
      <c r="M76" s="10">
        <f>L76-K76</f>
        <v>0</v>
      </c>
      <c r="N76" s="31">
        <v>4.33</v>
      </c>
      <c r="O76" t="s">
        <v>89</v>
      </c>
    </row>
    <row r="77" spans="1:21" x14ac:dyDescent="0.25">
      <c r="A77" s="6"/>
      <c r="B77" t="s">
        <v>90</v>
      </c>
      <c r="C77">
        <v>8</v>
      </c>
      <c r="D77">
        <v>20</v>
      </c>
      <c r="E77" s="16" t="s">
        <v>99</v>
      </c>
      <c r="F77">
        <v>18</v>
      </c>
      <c r="G77">
        <v>0</v>
      </c>
      <c r="K77" s="10">
        <f>D77/60+C77</f>
        <v>8.3333333333333339</v>
      </c>
      <c r="L77" s="10">
        <f>G77/60+F77</f>
        <v>18</v>
      </c>
      <c r="M77" s="10">
        <f>L77-K77</f>
        <v>9.6666666666666661</v>
      </c>
      <c r="N77" s="31">
        <f>M77-0.5</f>
        <v>9.1666666666666661</v>
      </c>
      <c r="O77" t="s">
        <v>90</v>
      </c>
    </row>
    <row r="78" spans="1:21" x14ac:dyDescent="0.25">
      <c r="A78" s="6"/>
      <c r="B78" t="s">
        <v>91</v>
      </c>
      <c r="C78">
        <v>8</v>
      </c>
      <c r="D78">
        <v>20</v>
      </c>
      <c r="E78" s="16" t="s">
        <v>99</v>
      </c>
      <c r="F78">
        <v>16</v>
      </c>
      <c r="G78">
        <v>25</v>
      </c>
      <c r="K78" s="10">
        <f>D78/60+C78</f>
        <v>8.3333333333333339</v>
      </c>
      <c r="L78" s="10">
        <f>G78/60+F78</f>
        <v>16.416666666666668</v>
      </c>
      <c r="M78" s="10">
        <f>L78-K78</f>
        <v>8.0833333333333339</v>
      </c>
      <c r="N78" s="31">
        <f>M78-0.5</f>
        <v>7.5833333333333339</v>
      </c>
      <c r="O78" t="s">
        <v>91</v>
      </c>
      <c r="Q78" t="s">
        <v>101</v>
      </c>
      <c r="R78" t="s">
        <v>102</v>
      </c>
    </row>
    <row r="79" spans="1:21" x14ac:dyDescent="0.25">
      <c r="A79" s="6"/>
      <c r="B79" t="s">
        <v>5</v>
      </c>
      <c r="C79">
        <v>8</v>
      </c>
      <c r="D79">
        <v>20</v>
      </c>
      <c r="E79" s="16" t="s">
        <v>99</v>
      </c>
      <c r="F79">
        <v>18</v>
      </c>
      <c r="G79">
        <v>0</v>
      </c>
      <c r="K79" s="10">
        <f>D79/60+C79</f>
        <v>8.3333333333333339</v>
      </c>
      <c r="L79" s="10">
        <f>G79/60+F79</f>
        <v>18</v>
      </c>
      <c r="M79" s="10">
        <f>L79-K79</f>
        <v>9.6666666666666661</v>
      </c>
      <c r="N79" s="31">
        <f>M79-0.5</f>
        <v>9.1666666666666661</v>
      </c>
      <c r="O79" t="s">
        <v>5</v>
      </c>
      <c r="P79" s="10">
        <f>SUM(N75:N79)</f>
        <v>36.913333333333334</v>
      </c>
      <c r="Q79" s="10">
        <f>P79-40</f>
        <v>-3.086666666666666</v>
      </c>
      <c r="R79">
        <f>SUM(Q$33:Q79)</f>
        <v>7.4300000000000068</v>
      </c>
    </row>
    <row r="80" spans="1:21" x14ac:dyDescent="0.25">
      <c r="A80" s="6" t="s">
        <v>111</v>
      </c>
      <c r="E80" s="16" t="s">
        <v>99</v>
      </c>
    </row>
    <row r="81" spans="1:18" x14ac:dyDescent="0.25">
      <c r="A81" s="6">
        <v>9</v>
      </c>
      <c r="B81" t="s">
        <v>87</v>
      </c>
      <c r="C81">
        <v>8</v>
      </c>
      <c r="D81">
        <v>15</v>
      </c>
      <c r="E81" s="16" t="s">
        <v>99</v>
      </c>
      <c r="F81">
        <v>16</v>
      </c>
      <c r="G81">
        <v>11</v>
      </c>
      <c r="K81" s="10">
        <f>D81/60+C81</f>
        <v>8.25</v>
      </c>
      <c r="L81" s="10">
        <f>G81/60+F81</f>
        <v>16.183333333333334</v>
      </c>
      <c r="M81" s="10">
        <f>L81-K81</f>
        <v>7.9333333333333336</v>
      </c>
      <c r="N81" s="31">
        <f>M81-0.5</f>
        <v>7.4333333333333336</v>
      </c>
      <c r="O81" t="s">
        <v>87</v>
      </c>
    </row>
    <row r="82" spans="1:18" x14ac:dyDescent="0.25">
      <c r="A82" s="6"/>
      <c r="B82" t="s">
        <v>89</v>
      </c>
      <c r="C82">
        <v>8</v>
      </c>
      <c r="D82">
        <v>20</v>
      </c>
      <c r="E82" s="16" t="s">
        <v>99</v>
      </c>
      <c r="F82">
        <v>18</v>
      </c>
      <c r="G82">
        <v>10</v>
      </c>
      <c r="K82" s="10">
        <f>D82/60+C82</f>
        <v>8.3333333333333339</v>
      </c>
      <c r="L82" s="10">
        <f>G82/60+F82</f>
        <v>18.166666666666668</v>
      </c>
      <c r="M82" s="10">
        <f>L82-K82</f>
        <v>9.8333333333333339</v>
      </c>
      <c r="N82" s="31">
        <f>M82-0.5</f>
        <v>9.3333333333333339</v>
      </c>
      <c r="O82" t="s">
        <v>89</v>
      </c>
    </row>
    <row r="83" spans="1:18" x14ac:dyDescent="0.25">
      <c r="A83" s="6"/>
      <c r="B83" t="s">
        <v>90</v>
      </c>
      <c r="C83">
        <v>8</v>
      </c>
      <c r="D83">
        <v>15</v>
      </c>
      <c r="E83" s="16" t="s">
        <v>99</v>
      </c>
      <c r="F83">
        <v>18</v>
      </c>
      <c r="G83">
        <v>25</v>
      </c>
      <c r="K83" s="10">
        <f>D83/60+C83</f>
        <v>8.25</v>
      </c>
      <c r="L83" s="10">
        <f>G83/60+F83</f>
        <v>18.416666666666668</v>
      </c>
      <c r="M83" s="10">
        <f>L83-K83</f>
        <v>10.166666666666668</v>
      </c>
      <c r="N83" s="31">
        <f>M83-0.5</f>
        <v>9.6666666666666679</v>
      </c>
      <c r="O83" t="s">
        <v>90</v>
      </c>
    </row>
    <row r="84" spans="1:18" x14ac:dyDescent="0.25">
      <c r="A84" s="6"/>
      <c r="B84" t="s">
        <v>91</v>
      </c>
      <c r="C84">
        <v>10</v>
      </c>
      <c r="D84">
        <v>15</v>
      </c>
      <c r="E84" s="16" t="s">
        <v>99</v>
      </c>
      <c r="F84">
        <v>19</v>
      </c>
      <c r="G84">
        <v>50</v>
      </c>
      <c r="K84" s="10">
        <f>D84/60+C84</f>
        <v>10.25</v>
      </c>
      <c r="L84" s="10">
        <f>G84/60+F84</f>
        <v>19.833333333333332</v>
      </c>
      <c r="M84" s="10">
        <f>L84-K84</f>
        <v>9.5833333333333321</v>
      </c>
      <c r="N84" s="31">
        <f>M84-0.5</f>
        <v>9.0833333333333321</v>
      </c>
      <c r="O84" t="s">
        <v>91</v>
      </c>
      <c r="Q84" t="s">
        <v>101</v>
      </c>
      <c r="R84" t="s">
        <v>102</v>
      </c>
    </row>
    <row r="85" spans="1:18" x14ac:dyDescent="0.25">
      <c r="A85" s="6"/>
      <c r="B85" t="s">
        <v>5</v>
      </c>
      <c r="C85">
        <v>9</v>
      </c>
      <c r="D85">
        <v>30</v>
      </c>
      <c r="E85" s="16" t="s">
        <v>99</v>
      </c>
      <c r="F85">
        <v>16</v>
      </c>
      <c r="G85">
        <v>45</v>
      </c>
      <c r="K85" s="10">
        <f>D85/60+C85</f>
        <v>9.5</v>
      </c>
      <c r="L85" s="10">
        <f>G85/60+F85</f>
        <v>16.75</v>
      </c>
      <c r="M85" s="10">
        <f>L85-K85</f>
        <v>7.25</v>
      </c>
      <c r="N85" s="31">
        <f>M85-0.5</f>
        <v>6.75</v>
      </c>
      <c r="O85" t="s">
        <v>5</v>
      </c>
      <c r="P85" s="10">
        <f>SUM(N81:N85)</f>
        <v>42.266666666666666</v>
      </c>
      <c r="Q85" s="10">
        <f>P85-40</f>
        <v>2.2666666666666657</v>
      </c>
      <c r="R85">
        <f>SUM(Q$33:Q85)</f>
        <v>9.6966666666666725</v>
      </c>
    </row>
    <row r="86" spans="1:18" x14ac:dyDescent="0.25">
      <c r="A86" s="6" t="s">
        <v>112</v>
      </c>
      <c r="E86" s="16" t="s">
        <v>99</v>
      </c>
    </row>
    <row r="87" spans="1:18" x14ac:dyDescent="0.25">
      <c r="A87" s="6">
        <v>10</v>
      </c>
      <c r="B87" t="s">
        <v>87</v>
      </c>
      <c r="C87">
        <v>8</v>
      </c>
      <c r="D87">
        <v>20</v>
      </c>
      <c r="E87" s="16" t="s">
        <v>99</v>
      </c>
      <c r="F87">
        <v>15</v>
      </c>
      <c r="G87">
        <v>20</v>
      </c>
      <c r="K87" s="10">
        <f>D87/60+C87</f>
        <v>8.3333333333333339</v>
      </c>
      <c r="L87" s="10">
        <f>G87/60+F87</f>
        <v>15.333333333333334</v>
      </c>
      <c r="M87" s="10">
        <f>L87-K87</f>
        <v>7</v>
      </c>
      <c r="N87" s="31">
        <f>M87-0.5</f>
        <v>6.5</v>
      </c>
      <c r="O87" t="s">
        <v>87</v>
      </c>
    </row>
    <row r="88" spans="1:18" x14ac:dyDescent="0.25">
      <c r="A88" s="6"/>
      <c r="B88" t="s">
        <v>89</v>
      </c>
      <c r="C88">
        <v>9</v>
      </c>
      <c r="D88">
        <v>5</v>
      </c>
      <c r="E88" s="16" t="s">
        <v>99</v>
      </c>
      <c r="F88">
        <v>18</v>
      </c>
      <c r="G88">
        <v>30</v>
      </c>
      <c r="K88" s="10">
        <f>D88/60+C88</f>
        <v>9.0833333333333339</v>
      </c>
      <c r="L88" s="10">
        <f>G88/60+F88</f>
        <v>18.5</v>
      </c>
      <c r="M88" s="10">
        <f>L88-K88</f>
        <v>9.4166666666666661</v>
      </c>
      <c r="N88" s="31">
        <f>M88-0.5</f>
        <v>8.9166666666666661</v>
      </c>
      <c r="O88" t="s">
        <v>89</v>
      </c>
    </row>
    <row r="89" spans="1:18" x14ac:dyDescent="0.25">
      <c r="A89" s="6"/>
      <c r="B89" t="s">
        <v>90</v>
      </c>
      <c r="C89">
        <v>8</v>
      </c>
      <c r="D89">
        <v>30</v>
      </c>
      <c r="E89" s="16" t="s">
        <v>99</v>
      </c>
      <c r="F89">
        <v>16</v>
      </c>
      <c r="G89">
        <v>10</v>
      </c>
      <c r="K89" s="10">
        <f>D89/60+C89</f>
        <v>8.5</v>
      </c>
      <c r="L89" s="10">
        <f>G89/60+F89</f>
        <v>16.166666666666668</v>
      </c>
      <c r="M89" s="10">
        <f>L89-K89</f>
        <v>7.6666666666666679</v>
      </c>
      <c r="N89" s="31">
        <f>M89-0.5</f>
        <v>7.1666666666666679</v>
      </c>
      <c r="O89" t="s">
        <v>90</v>
      </c>
    </row>
    <row r="90" spans="1:18" x14ac:dyDescent="0.25">
      <c r="A90" s="6"/>
      <c r="B90" t="s">
        <v>91</v>
      </c>
      <c r="C90">
        <v>8</v>
      </c>
      <c r="D90">
        <v>35</v>
      </c>
      <c r="E90" s="16" t="s">
        <v>99</v>
      </c>
      <c r="F90">
        <v>16</v>
      </c>
      <c r="G90">
        <v>25</v>
      </c>
      <c r="K90" s="10">
        <f>D90/60+C90</f>
        <v>8.5833333333333339</v>
      </c>
      <c r="L90" s="10">
        <f>G90/60+F90</f>
        <v>16.416666666666668</v>
      </c>
      <c r="M90" s="10">
        <f>L90-K90</f>
        <v>7.8333333333333339</v>
      </c>
      <c r="N90" s="31">
        <f>M90-0.5</f>
        <v>7.3333333333333339</v>
      </c>
      <c r="O90" t="s">
        <v>91</v>
      </c>
      <c r="Q90" t="s">
        <v>101</v>
      </c>
      <c r="R90" t="s">
        <v>102</v>
      </c>
    </row>
    <row r="91" spans="1:18" x14ac:dyDescent="0.25">
      <c r="A91" s="6"/>
      <c r="B91" t="s">
        <v>5</v>
      </c>
      <c r="C91">
        <v>8</v>
      </c>
      <c r="D91">
        <v>30</v>
      </c>
      <c r="E91" s="16" t="s">
        <v>99</v>
      </c>
      <c r="F91">
        <v>17</v>
      </c>
      <c r="G91">
        <v>30</v>
      </c>
      <c r="K91" s="10">
        <f>D91/60+C91</f>
        <v>8.5</v>
      </c>
      <c r="L91" s="10">
        <f>G91/60+F91</f>
        <v>17.5</v>
      </c>
      <c r="M91" s="10">
        <f>L91-K91</f>
        <v>9</v>
      </c>
      <c r="N91" s="31">
        <f>M91-0.5</f>
        <v>8.5</v>
      </c>
      <c r="O91" t="s">
        <v>5</v>
      </c>
      <c r="P91" s="10">
        <f>SUM(N87:N91)</f>
        <v>38.416666666666671</v>
      </c>
      <c r="Q91" s="10">
        <f>P91-40</f>
        <v>-1.5833333333333286</v>
      </c>
      <c r="R91">
        <f>SUM(Q$33:Q91)</f>
        <v>8.1133333333333439</v>
      </c>
    </row>
    <row r="92" spans="1:18" x14ac:dyDescent="0.25">
      <c r="A92" s="6" t="s">
        <v>113</v>
      </c>
      <c r="E92" s="16" t="s">
        <v>99</v>
      </c>
    </row>
    <row r="93" spans="1:18" x14ac:dyDescent="0.25">
      <c r="A93">
        <v>11</v>
      </c>
      <c r="B93" t="s">
        <v>87</v>
      </c>
      <c r="C93">
        <v>9</v>
      </c>
      <c r="D93">
        <v>30</v>
      </c>
      <c r="E93" s="16" t="s">
        <v>99</v>
      </c>
      <c r="F93">
        <v>17</v>
      </c>
      <c r="G93">
        <v>20</v>
      </c>
      <c r="K93" s="10">
        <f>D93/60+C93</f>
        <v>9.5</v>
      </c>
      <c r="L93" s="10">
        <f>G93/60+F93</f>
        <v>17.333333333333332</v>
      </c>
      <c r="M93" s="10">
        <f>L93-K93</f>
        <v>7.8333333333333321</v>
      </c>
      <c r="N93" s="31">
        <f>M93-0.5</f>
        <v>7.3333333333333321</v>
      </c>
      <c r="O93" t="s">
        <v>87</v>
      </c>
    </row>
    <row r="94" spans="1:18" x14ac:dyDescent="0.25">
      <c r="A94" t="s">
        <v>114</v>
      </c>
      <c r="B94" t="s">
        <v>89</v>
      </c>
      <c r="E94" s="16" t="s">
        <v>99</v>
      </c>
      <c r="K94" s="10">
        <f>D94/60+C94</f>
        <v>0</v>
      </c>
      <c r="L94" s="10">
        <f>G94/60+F94</f>
        <v>0</v>
      </c>
      <c r="M94" s="10">
        <f>L94-K94</f>
        <v>0</v>
      </c>
      <c r="N94" s="31">
        <v>0</v>
      </c>
      <c r="O94" t="s">
        <v>89</v>
      </c>
    </row>
    <row r="95" spans="1:18" x14ac:dyDescent="0.25">
      <c r="B95" t="s">
        <v>90</v>
      </c>
      <c r="C95">
        <v>7</v>
      </c>
      <c r="D95">
        <v>30</v>
      </c>
      <c r="E95" s="16" t="s">
        <v>99</v>
      </c>
      <c r="F95">
        <v>17</v>
      </c>
      <c r="G95">
        <v>30</v>
      </c>
      <c r="K95" s="10">
        <f>D95/60+C95</f>
        <v>7.5</v>
      </c>
      <c r="L95" s="10">
        <f>G95/60+F95</f>
        <v>17.5</v>
      </c>
      <c r="M95" s="10">
        <f>L95-K95</f>
        <v>10</v>
      </c>
      <c r="N95" s="31">
        <f>M95-0.5</f>
        <v>9.5</v>
      </c>
      <c r="O95" t="s">
        <v>90</v>
      </c>
    </row>
    <row r="96" spans="1:18" x14ac:dyDescent="0.25">
      <c r="B96" t="s">
        <v>91</v>
      </c>
      <c r="C96">
        <v>8</v>
      </c>
      <c r="D96">
        <v>30</v>
      </c>
      <c r="E96" s="16" t="s">
        <v>99</v>
      </c>
      <c r="F96">
        <v>16</v>
      </c>
      <c r="G96">
        <v>35</v>
      </c>
      <c r="K96" s="10">
        <f>D96/60+C96</f>
        <v>8.5</v>
      </c>
      <c r="L96" s="10">
        <f>G96/60+F96</f>
        <v>16.583333333333332</v>
      </c>
      <c r="M96" s="10">
        <f>L96-K96</f>
        <v>8.0833333333333321</v>
      </c>
      <c r="N96" s="31">
        <f>M96-0.5</f>
        <v>7.5833333333333321</v>
      </c>
      <c r="O96" t="s">
        <v>91</v>
      </c>
      <c r="Q96" t="s">
        <v>101</v>
      </c>
      <c r="R96" t="s">
        <v>102</v>
      </c>
    </row>
    <row r="97" spans="1:18" x14ac:dyDescent="0.25">
      <c r="A97" t="s">
        <v>115</v>
      </c>
      <c r="B97" t="s">
        <v>5</v>
      </c>
      <c r="C97">
        <v>11</v>
      </c>
      <c r="D97">
        <v>0</v>
      </c>
      <c r="E97" s="16" t="s">
        <v>99</v>
      </c>
      <c r="F97">
        <v>17</v>
      </c>
      <c r="G97">
        <v>30</v>
      </c>
      <c r="K97" s="10">
        <f>D97/60+C97</f>
        <v>11</v>
      </c>
      <c r="L97" s="10">
        <f>G97/60+F97</f>
        <v>17.5</v>
      </c>
      <c r="M97" s="10">
        <f>L97-K97</f>
        <v>6.5</v>
      </c>
      <c r="N97" s="31">
        <f>M97-0.5</f>
        <v>6</v>
      </c>
      <c r="O97" t="s">
        <v>5</v>
      </c>
      <c r="P97" s="10">
        <f>SUM(N93:N97)</f>
        <v>30.416666666666664</v>
      </c>
      <c r="Q97" s="10">
        <f>P97-40</f>
        <v>-9.5833333333333357</v>
      </c>
      <c r="R97">
        <f>SUM(Q$33:Q97)</f>
        <v>-1.4699999999999918</v>
      </c>
    </row>
    <row r="98" spans="1:18" x14ac:dyDescent="0.25">
      <c r="A98" s="6" t="s">
        <v>116</v>
      </c>
      <c r="E98" s="16" t="s">
        <v>99</v>
      </c>
    </row>
    <row r="99" spans="1:18" x14ac:dyDescent="0.25">
      <c r="A99">
        <v>12</v>
      </c>
      <c r="B99" t="s">
        <v>87</v>
      </c>
      <c r="C99">
        <v>11</v>
      </c>
      <c r="D99">
        <v>0</v>
      </c>
      <c r="E99" s="16" t="s">
        <v>99</v>
      </c>
      <c r="F99">
        <v>18</v>
      </c>
      <c r="G99">
        <v>0</v>
      </c>
      <c r="K99" s="10">
        <f>D99/60+C99</f>
        <v>11</v>
      </c>
      <c r="L99" s="10">
        <f>G99/60+F99</f>
        <v>18</v>
      </c>
      <c r="M99" s="10">
        <f>L99-K99</f>
        <v>7</v>
      </c>
      <c r="N99" s="31">
        <f>M99-0.5</f>
        <v>6.5</v>
      </c>
      <c r="O99" t="s">
        <v>87</v>
      </c>
    </row>
    <row r="100" spans="1:18" x14ac:dyDescent="0.25">
      <c r="B100" t="s">
        <v>89</v>
      </c>
      <c r="C100">
        <v>8</v>
      </c>
      <c r="D100">
        <v>30</v>
      </c>
      <c r="E100" s="16" t="s">
        <v>99</v>
      </c>
      <c r="F100">
        <v>17</v>
      </c>
      <c r="G100">
        <v>30</v>
      </c>
      <c r="K100" s="10">
        <f>D100/60+C100</f>
        <v>8.5</v>
      </c>
      <c r="L100" s="10">
        <f>G100/60+F100</f>
        <v>17.5</v>
      </c>
      <c r="M100" s="10">
        <f>L100-K100</f>
        <v>9</v>
      </c>
      <c r="N100" s="31">
        <f>M100-0.5</f>
        <v>8.5</v>
      </c>
      <c r="O100" t="s">
        <v>89</v>
      </c>
    </row>
    <row r="101" spans="1:18" x14ac:dyDescent="0.25">
      <c r="B101" t="s">
        <v>90</v>
      </c>
      <c r="C101">
        <v>14</v>
      </c>
      <c r="D101">
        <v>0</v>
      </c>
      <c r="E101" s="16" t="s">
        <v>99</v>
      </c>
      <c r="F101">
        <v>22</v>
      </c>
      <c r="G101">
        <v>45</v>
      </c>
      <c r="K101" s="10">
        <f>D101/60+C101</f>
        <v>14</v>
      </c>
      <c r="L101" s="10">
        <f>G101/60+F101</f>
        <v>22.75</v>
      </c>
      <c r="M101" s="10">
        <f>L101-K101</f>
        <v>8.75</v>
      </c>
      <c r="N101" s="31">
        <f>M101-0.5</f>
        <v>8.25</v>
      </c>
      <c r="O101" t="s">
        <v>90</v>
      </c>
    </row>
    <row r="102" spans="1:18" x14ac:dyDescent="0.25">
      <c r="B102" t="s">
        <v>91</v>
      </c>
      <c r="C102">
        <v>8</v>
      </c>
      <c r="D102">
        <v>30</v>
      </c>
      <c r="E102" s="16" t="s">
        <v>99</v>
      </c>
      <c r="F102">
        <v>17</v>
      </c>
      <c r="G102">
        <v>15</v>
      </c>
      <c r="K102" s="10">
        <f>D102/60+C102</f>
        <v>8.5</v>
      </c>
      <c r="L102" s="10">
        <f>G102/60+F102</f>
        <v>17.25</v>
      </c>
      <c r="M102" s="10">
        <f>L102-K102</f>
        <v>8.75</v>
      </c>
      <c r="N102" s="31">
        <f>M102-0.5</f>
        <v>8.25</v>
      </c>
      <c r="O102" t="s">
        <v>91</v>
      </c>
      <c r="Q102" t="s">
        <v>101</v>
      </c>
      <c r="R102" t="s">
        <v>102</v>
      </c>
    </row>
    <row r="103" spans="1:18" x14ac:dyDescent="0.25">
      <c r="B103" t="s">
        <v>5</v>
      </c>
      <c r="C103">
        <v>9</v>
      </c>
      <c r="D103">
        <v>30</v>
      </c>
      <c r="E103" s="16" t="s">
        <v>99</v>
      </c>
      <c r="F103">
        <v>17</v>
      </c>
      <c r="G103">
        <v>30</v>
      </c>
      <c r="K103" s="10">
        <f>D103/60+C103</f>
        <v>9.5</v>
      </c>
      <c r="L103" s="10">
        <f>G103/60+F103</f>
        <v>17.5</v>
      </c>
      <c r="M103" s="10">
        <f>L103-K103</f>
        <v>8</v>
      </c>
      <c r="N103" s="31">
        <f>M103-0.5</f>
        <v>7.5</v>
      </c>
      <c r="O103" t="s">
        <v>5</v>
      </c>
      <c r="P103" s="10">
        <f>SUM(N99:N103)</f>
        <v>39</v>
      </c>
      <c r="Q103" s="10">
        <f>P103-40</f>
        <v>-1</v>
      </c>
      <c r="R103">
        <f>SUM(Q$33:Q103)</f>
        <v>-2.4699999999999918</v>
      </c>
    </row>
    <row r="104" spans="1:18" x14ac:dyDescent="0.25">
      <c r="A104" s="6" t="s">
        <v>117</v>
      </c>
      <c r="E104" s="16" t="s">
        <v>99</v>
      </c>
    </row>
    <row r="105" spans="1:18" x14ac:dyDescent="0.25">
      <c r="A105">
        <v>13</v>
      </c>
      <c r="B105" t="s">
        <v>87</v>
      </c>
      <c r="C105">
        <v>8</v>
      </c>
      <c r="D105">
        <v>30</v>
      </c>
      <c r="E105" s="16" t="s">
        <v>99</v>
      </c>
      <c r="F105">
        <v>17</v>
      </c>
      <c r="G105">
        <v>0</v>
      </c>
      <c r="K105" s="10">
        <f>D105/60+C105</f>
        <v>8.5</v>
      </c>
      <c r="L105" s="10">
        <f>G105/60+F105</f>
        <v>17</v>
      </c>
      <c r="M105" s="10">
        <f>L105-K105</f>
        <v>8.5</v>
      </c>
      <c r="N105" s="31">
        <f>M105-0.5</f>
        <v>8</v>
      </c>
      <c r="O105" t="s">
        <v>87</v>
      </c>
    </row>
    <row r="106" spans="1:18" x14ac:dyDescent="0.25">
      <c r="B106" t="s">
        <v>89</v>
      </c>
      <c r="C106">
        <v>8</v>
      </c>
      <c r="D106">
        <v>20</v>
      </c>
      <c r="E106" s="16" t="s">
        <v>99</v>
      </c>
      <c r="F106">
        <v>18</v>
      </c>
      <c r="G106">
        <v>30</v>
      </c>
      <c r="K106" s="10">
        <f>D106/60+C106</f>
        <v>8.3333333333333339</v>
      </c>
      <c r="L106" s="10">
        <f>G106/60+F106</f>
        <v>18.5</v>
      </c>
      <c r="M106" s="10">
        <f>L106-K106</f>
        <v>10.166666666666666</v>
      </c>
      <c r="N106" s="31">
        <f>M106-0.5</f>
        <v>9.6666666666666661</v>
      </c>
      <c r="O106" t="s">
        <v>89</v>
      </c>
    </row>
    <row r="107" spans="1:18" x14ac:dyDescent="0.25">
      <c r="B107" t="s">
        <v>90</v>
      </c>
      <c r="C107">
        <v>8</v>
      </c>
      <c r="D107">
        <v>30</v>
      </c>
      <c r="E107" s="16" t="s">
        <v>99</v>
      </c>
      <c r="F107">
        <v>16</v>
      </c>
      <c r="G107">
        <v>45</v>
      </c>
      <c r="K107" s="10">
        <f>D107/60+C107</f>
        <v>8.5</v>
      </c>
      <c r="L107" s="10">
        <f>G107/60+F107</f>
        <v>16.75</v>
      </c>
      <c r="M107" s="10">
        <f>L107-K107</f>
        <v>8.25</v>
      </c>
      <c r="N107" s="31">
        <f>M107-0.5</f>
        <v>7.75</v>
      </c>
      <c r="O107" t="s">
        <v>90</v>
      </c>
    </row>
    <row r="108" spans="1:18" x14ac:dyDescent="0.25">
      <c r="B108" t="s">
        <v>91</v>
      </c>
      <c r="C108">
        <v>8</v>
      </c>
      <c r="D108">
        <v>30</v>
      </c>
      <c r="E108" s="16" t="s">
        <v>99</v>
      </c>
      <c r="F108">
        <v>19</v>
      </c>
      <c r="G108">
        <v>0</v>
      </c>
      <c r="K108" s="10">
        <f>D108/60+C108</f>
        <v>8.5</v>
      </c>
      <c r="L108" s="10">
        <f>G108/60+F108</f>
        <v>19</v>
      </c>
      <c r="M108" s="10">
        <f>L108-K108</f>
        <v>10.5</v>
      </c>
      <c r="N108" s="31">
        <f>M108-0.5</f>
        <v>10</v>
      </c>
      <c r="O108" t="s">
        <v>91</v>
      </c>
      <c r="Q108" t="s">
        <v>101</v>
      </c>
      <c r="R108" t="s">
        <v>102</v>
      </c>
    </row>
    <row r="109" spans="1:18" x14ac:dyDescent="0.25">
      <c r="B109" t="s">
        <v>5</v>
      </c>
      <c r="C109">
        <v>8</v>
      </c>
      <c r="D109">
        <v>30</v>
      </c>
      <c r="E109" s="16" t="s">
        <v>99</v>
      </c>
      <c r="F109">
        <v>16</v>
      </c>
      <c r="G109">
        <v>0</v>
      </c>
      <c r="K109" s="10">
        <f>D109/60+C109</f>
        <v>8.5</v>
      </c>
      <c r="L109" s="10">
        <f>G109/60+F109</f>
        <v>16</v>
      </c>
      <c r="M109" s="10">
        <f>L109-K109</f>
        <v>7.5</v>
      </c>
      <c r="N109" s="31">
        <f>M109-0.5</f>
        <v>7</v>
      </c>
      <c r="O109" t="s">
        <v>5</v>
      </c>
      <c r="P109" s="10">
        <f>SUM(N105:N109)</f>
        <v>42.416666666666664</v>
      </c>
      <c r="Q109" s="10">
        <f>P109-40</f>
        <v>2.4166666666666643</v>
      </c>
      <c r="R109">
        <f>SUM(Q$33:Q109)</f>
        <v>-5.333333333332746E-2</v>
      </c>
    </row>
    <row r="110" spans="1:18" x14ac:dyDescent="0.25">
      <c r="A110" s="6" t="s">
        <v>118</v>
      </c>
      <c r="E110" s="16" t="s">
        <v>99</v>
      </c>
    </row>
    <row r="111" spans="1:18" x14ac:dyDescent="0.25">
      <c r="A111">
        <v>14</v>
      </c>
      <c r="B111" t="s">
        <v>87</v>
      </c>
      <c r="C111">
        <v>8</v>
      </c>
      <c r="D111">
        <v>30</v>
      </c>
      <c r="E111" s="16" t="s">
        <v>99</v>
      </c>
      <c r="F111">
        <v>15</v>
      </c>
      <c r="G111">
        <v>35</v>
      </c>
      <c r="K111" s="10">
        <f>D111/60+C111</f>
        <v>8.5</v>
      </c>
      <c r="L111" s="10">
        <f>G111/60+F111</f>
        <v>15.583333333333334</v>
      </c>
      <c r="M111" s="10">
        <f>L111-K111</f>
        <v>7.0833333333333339</v>
      </c>
      <c r="N111" s="31">
        <f>M111-0.5</f>
        <v>6.5833333333333339</v>
      </c>
      <c r="O111" t="s">
        <v>87</v>
      </c>
    </row>
    <row r="112" spans="1:18" x14ac:dyDescent="0.25">
      <c r="B112" t="s">
        <v>89</v>
      </c>
      <c r="C112">
        <v>8</v>
      </c>
      <c r="D112">
        <v>40</v>
      </c>
      <c r="E112" s="16" t="s">
        <v>99</v>
      </c>
      <c r="F112">
        <v>16</v>
      </c>
      <c r="G112">
        <v>48</v>
      </c>
      <c r="K112" s="10">
        <f>D112/60+C112</f>
        <v>8.6666666666666661</v>
      </c>
      <c r="L112" s="10">
        <f>G112/60+F112</f>
        <v>16.8</v>
      </c>
      <c r="M112" s="10">
        <f>L112-K112</f>
        <v>8.1333333333333346</v>
      </c>
      <c r="N112" s="31">
        <f>M112-0.5</f>
        <v>7.6333333333333346</v>
      </c>
      <c r="O112" t="s">
        <v>89</v>
      </c>
    </row>
    <row r="113" spans="1:22" x14ac:dyDescent="0.25">
      <c r="B113" t="s">
        <v>90</v>
      </c>
      <c r="C113">
        <v>8</v>
      </c>
      <c r="D113">
        <v>0</v>
      </c>
      <c r="E113" s="16" t="s">
        <v>99</v>
      </c>
      <c r="F113">
        <v>17</v>
      </c>
      <c r="G113">
        <v>30</v>
      </c>
      <c r="K113" s="10">
        <f>D113/60+C113</f>
        <v>8</v>
      </c>
      <c r="L113" s="10">
        <f>G113/60+F113</f>
        <v>17.5</v>
      </c>
      <c r="M113" s="10">
        <f>L113-K113</f>
        <v>9.5</v>
      </c>
      <c r="N113" s="31">
        <f>M113-0.5</f>
        <v>9</v>
      </c>
      <c r="O113" t="s">
        <v>90</v>
      </c>
    </row>
    <row r="114" spans="1:22" x14ac:dyDescent="0.25">
      <c r="B114" t="s">
        <v>91</v>
      </c>
      <c r="C114">
        <v>8</v>
      </c>
      <c r="D114">
        <v>30</v>
      </c>
      <c r="E114" s="16" t="s">
        <v>99</v>
      </c>
      <c r="F114">
        <v>16</v>
      </c>
      <c r="G114">
        <v>45</v>
      </c>
      <c r="K114" s="10">
        <f>D114/60+C114</f>
        <v>8.5</v>
      </c>
      <c r="L114" s="10">
        <f>G114/60+F114</f>
        <v>16.75</v>
      </c>
      <c r="M114" s="10">
        <f>L114-K114</f>
        <v>8.25</v>
      </c>
      <c r="N114" s="31">
        <f>M114-0.5</f>
        <v>7.75</v>
      </c>
      <c r="O114" t="s">
        <v>91</v>
      </c>
      <c r="Q114" t="s">
        <v>101</v>
      </c>
      <c r="R114" t="s">
        <v>102</v>
      </c>
    </row>
    <row r="115" spans="1:22" x14ac:dyDescent="0.25">
      <c r="B115" t="s">
        <v>5</v>
      </c>
      <c r="C115">
        <v>8</v>
      </c>
      <c r="D115">
        <v>30</v>
      </c>
      <c r="E115" s="16" t="s">
        <v>99</v>
      </c>
      <c r="F115">
        <v>17</v>
      </c>
      <c r="G115">
        <v>10</v>
      </c>
      <c r="K115" s="10">
        <f>D115/60+C115</f>
        <v>8.5</v>
      </c>
      <c r="L115" s="10">
        <f>G115/60+F115</f>
        <v>17.166666666666668</v>
      </c>
      <c r="M115" s="10">
        <f>L115-K115</f>
        <v>8.6666666666666679</v>
      </c>
      <c r="N115" s="31">
        <f>M115-0.5</f>
        <v>8.1666666666666679</v>
      </c>
      <c r="O115" t="s">
        <v>5</v>
      </c>
      <c r="P115" s="10">
        <f>SUM(N111:N115)</f>
        <v>39.13333333333334</v>
      </c>
      <c r="Q115" s="10">
        <f>P115-40</f>
        <v>-0.86666666666666003</v>
      </c>
      <c r="R115">
        <f>SUM(Q$33:Q115)</f>
        <v>-0.91999999999998749</v>
      </c>
    </row>
    <row r="116" spans="1:22" x14ac:dyDescent="0.25">
      <c r="A116" s="6" t="s">
        <v>119</v>
      </c>
      <c r="E116" s="16" t="s">
        <v>99</v>
      </c>
    </row>
    <row r="117" spans="1:22" x14ac:dyDescent="0.25">
      <c r="A117">
        <v>15</v>
      </c>
      <c r="B117" t="s">
        <v>87</v>
      </c>
      <c r="C117">
        <v>8</v>
      </c>
      <c r="D117">
        <v>30</v>
      </c>
      <c r="E117" s="16" t="s">
        <v>99</v>
      </c>
      <c r="F117">
        <v>16</v>
      </c>
      <c r="G117">
        <v>30</v>
      </c>
      <c r="K117" s="10">
        <f>D117/60+C117</f>
        <v>8.5</v>
      </c>
      <c r="L117" s="10">
        <f>G117/60+F117</f>
        <v>16.5</v>
      </c>
      <c r="M117" s="10">
        <f>L117-K117</f>
        <v>8</v>
      </c>
      <c r="N117" s="31">
        <f>M117-0.5</f>
        <v>7.5</v>
      </c>
      <c r="O117" t="s">
        <v>87</v>
      </c>
    </row>
    <row r="118" spans="1:22" x14ac:dyDescent="0.25">
      <c r="B118" t="s">
        <v>89</v>
      </c>
      <c r="C118">
        <v>8</v>
      </c>
      <c r="D118">
        <v>30</v>
      </c>
      <c r="E118" s="16" t="s">
        <v>99</v>
      </c>
      <c r="F118">
        <v>16</v>
      </c>
      <c r="G118">
        <v>30</v>
      </c>
      <c r="K118" s="10">
        <f>D118/60+C118</f>
        <v>8.5</v>
      </c>
      <c r="L118" s="10">
        <f>G118/60+F118</f>
        <v>16.5</v>
      </c>
      <c r="M118" s="10">
        <f>L118-K118</f>
        <v>8</v>
      </c>
      <c r="N118" s="31">
        <f>M118-0.5</f>
        <v>7.5</v>
      </c>
      <c r="O118" t="s">
        <v>89</v>
      </c>
    </row>
    <row r="119" spans="1:22" x14ac:dyDescent="0.25">
      <c r="B119" t="s">
        <v>90</v>
      </c>
      <c r="C119">
        <v>8</v>
      </c>
      <c r="D119">
        <v>50</v>
      </c>
      <c r="E119" s="16" t="s">
        <v>99</v>
      </c>
      <c r="F119">
        <v>18</v>
      </c>
      <c r="G119">
        <v>54</v>
      </c>
      <c r="K119" s="10">
        <f>D119/60+C119</f>
        <v>8.8333333333333339</v>
      </c>
      <c r="L119" s="10">
        <f>G119/60+F119</f>
        <v>18.899999999999999</v>
      </c>
      <c r="M119" s="10">
        <f>L119-K119</f>
        <v>10.066666666666665</v>
      </c>
      <c r="N119" s="31">
        <f>M119-0.5</f>
        <v>9.5666666666666647</v>
      </c>
      <c r="O119" t="s">
        <v>90</v>
      </c>
      <c r="T119" s="10">
        <v>111</v>
      </c>
      <c r="U119" t="s">
        <v>65</v>
      </c>
      <c r="V119" t="s">
        <v>120</v>
      </c>
    </row>
    <row r="120" spans="1:22" x14ac:dyDescent="0.25">
      <c r="B120" t="s">
        <v>91</v>
      </c>
      <c r="C120">
        <v>8</v>
      </c>
      <c r="D120">
        <v>45</v>
      </c>
      <c r="E120" s="16" t="s">
        <v>99</v>
      </c>
      <c r="F120">
        <v>16</v>
      </c>
      <c r="G120">
        <v>30</v>
      </c>
      <c r="K120" s="10">
        <f>D120/60+C120</f>
        <v>8.75</v>
      </c>
      <c r="L120" s="10">
        <f>G120/60+F120</f>
        <v>16.5</v>
      </c>
      <c r="M120" s="10">
        <f>L120-K120</f>
        <v>7.75</v>
      </c>
      <c r="N120" s="31">
        <f>M120-0.5</f>
        <v>7.25</v>
      </c>
      <c r="O120" t="s">
        <v>91</v>
      </c>
      <c r="Q120" t="s">
        <v>101</v>
      </c>
      <c r="R120" t="s">
        <v>102</v>
      </c>
      <c r="T120" s="10">
        <v>9910</v>
      </c>
      <c r="U120" t="s">
        <v>121</v>
      </c>
      <c r="V120" t="s">
        <v>122</v>
      </c>
    </row>
    <row r="121" spans="1:22" x14ac:dyDescent="0.25">
      <c r="B121" t="s">
        <v>5</v>
      </c>
      <c r="C121">
        <v>8</v>
      </c>
      <c r="D121">
        <v>45</v>
      </c>
      <c r="E121" s="16" t="s">
        <v>99</v>
      </c>
      <c r="F121">
        <v>16</v>
      </c>
      <c r="G121">
        <v>30</v>
      </c>
      <c r="K121" s="10">
        <f>D121/60+C121</f>
        <v>8.75</v>
      </c>
      <c r="L121" s="10">
        <f>G121/60+F121</f>
        <v>16.5</v>
      </c>
      <c r="M121" s="10">
        <f>L121-K121</f>
        <v>7.75</v>
      </c>
      <c r="N121" s="31">
        <f>M121-0.5</f>
        <v>7.25</v>
      </c>
      <c r="O121" t="s">
        <v>5</v>
      </c>
      <c r="P121" s="10">
        <f>SUM(N117:N121)</f>
        <v>39.066666666666663</v>
      </c>
      <c r="Q121" s="10">
        <f>P121-40</f>
        <v>-0.93333333333333712</v>
      </c>
      <c r="R121">
        <f>SUM(Q$33:Q121)</f>
        <v>-1.8533333333333246</v>
      </c>
      <c r="T121" s="10">
        <v>9900</v>
      </c>
      <c r="U121" t="s">
        <v>123</v>
      </c>
    </row>
    <row r="122" spans="1:22" x14ac:dyDescent="0.25">
      <c r="A122" s="6" t="s">
        <v>124</v>
      </c>
      <c r="E122" s="16" t="s">
        <v>99</v>
      </c>
      <c r="V122" s="10"/>
    </row>
    <row r="123" spans="1:22" x14ac:dyDescent="0.25">
      <c r="A123">
        <v>16</v>
      </c>
      <c r="B123" t="s">
        <v>87</v>
      </c>
      <c r="C123">
        <v>8</v>
      </c>
      <c r="D123">
        <v>45</v>
      </c>
      <c r="E123" s="16" t="s">
        <v>99</v>
      </c>
      <c r="F123">
        <v>16</v>
      </c>
      <c r="G123">
        <v>10</v>
      </c>
      <c r="K123" s="10">
        <f>D123/60+C123</f>
        <v>8.75</v>
      </c>
      <c r="L123" s="10">
        <f>G123/60+F123</f>
        <v>16.166666666666668</v>
      </c>
      <c r="M123" s="10">
        <f>L123-K123</f>
        <v>7.4166666666666679</v>
      </c>
      <c r="N123" s="31">
        <f>M123-0.5</f>
        <v>6.9166666666666679</v>
      </c>
      <c r="O123" t="s">
        <v>87</v>
      </c>
    </row>
    <row r="124" spans="1:22" x14ac:dyDescent="0.25">
      <c r="B124" t="s">
        <v>89</v>
      </c>
      <c r="C124">
        <v>8</v>
      </c>
      <c r="D124">
        <v>30</v>
      </c>
      <c r="E124" s="16" t="s">
        <v>99</v>
      </c>
      <c r="F124">
        <v>17</v>
      </c>
      <c r="G124">
        <v>30</v>
      </c>
      <c r="K124" s="10">
        <f>D124/60+C124</f>
        <v>8.5</v>
      </c>
      <c r="L124" s="10">
        <f>G124/60+F124</f>
        <v>17.5</v>
      </c>
      <c r="M124" s="10">
        <f>L124-K124</f>
        <v>9</v>
      </c>
      <c r="N124" s="31">
        <f>M124-0.5</f>
        <v>8.5</v>
      </c>
      <c r="O124" t="s">
        <v>89</v>
      </c>
    </row>
    <row r="125" spans="1:22" x14ac:dyDescent="0.25">
      <c r="B125" t="s">
        <v>90</v>
      </c>
      <c r="C125">
        <v>8</v>
      </c>
      <c r="D125">
        <v>30</v>
      </c>
      <c r="E125" s="16" t="s">
        <v>99</v>
      </c>
      <c r="F125">
        <v>17</v>
      </c>
      <c r="G125">
        <v>30</v>
      </c>
      <c r="K125" s="10">
        <f>D125/60+C125</f>
        <v>8.5</v>
      </c>
      <c r="L125" s="10">
        <f>G125/60+F125</f>
        <v>17.5</v>
      </c>
      <c r="M125" s="10">
        <f>L125-K125</f>
        <v>9</v>
      </c>
      <c r="N125" s="31">
        <f>M125-0.5</f>
        <v>8.5</v>
      </c>
      <c r="O125" t="s">
        <v>90</v>
      </c>
    </row>
    <row r="126" spans="1:22" x14ac:dyDescent="0.25">
      <c r="B126" t="s">
        <v>91</v>
      </c>
      <c r="C126">
        <v>8</v>
      </c>
      <c r="D126">
        <v>30</v>
      </c>
      <c r="E126" s="16" t="s">
        <v>99</v>
      </c>
      <c r="F126">
        <v>17</v>
      </c>
      <c r="G126">
        <v>0</v>
      </c>
      <c r="K126" s="10">
        <f>D126/60+C126</f>
        <v>8.5</v>
      </c>
      <c r="L126" s="10">
        <f>G126/60+F126</f>
        <v>17</v>
      </c>
      <c r="M126" s="10">
        <f>L126-K126</f>
        <v>8.5</v>
      </c>
      <c r="N126" s="31">
        <f>M126-0.5</f>
        <v>8</v>
      </c>
      <c r="O126" t="s">
        <v>91</v>
      </c>
      <c r="P126" s="10" t="s">
        <v>125</v>
      </c>
      <c r="Q126" t="s">
        <v>101</v>
      </c>
      <c r="R126" t="s">
        <v>102</v>
      </c>
    </row>
    <row r="127" spans="1:22" x14ac:dyDescent="0.25">
      <c r="B127" t="s">
        <v>5</v>
      </c>
      <c r="C127">
        <v>8</v>
      </c>
      <c r="D127">
        <v>30</v>
      </c>
      <c r="E127" s="16" t="s">
        <v>99</v>
      </c>
      <c r="F127">
        <v>16</v>
      </c>
      <c r="G127">
        <v>0</v>
      </c>
      <c r="K127" s="10">
        <f>D127/60+C127</f>
        <v>8.5</v>
      </c>
      <c r="L127" s="10">
        <f>G127/60+F127</f>
        <v>16</v>
      </c>
      <c r="M127" s="10">
        <f>L127-K127</f>
        <v>7.5</v>
      </c>
      <c r="N127" s="31">
        <f>M127-0.5</f>
        <v>7</v>
      </c>
      <c r="O127" t="s">
        <v>5</v>
      </c>
      <c r="P127" s="10">
        <f>SUM(N123:N127)</f>
        <v>38.916666666666671</v>
      </c>
      <c r="Q127" s="10">
        <f>P127-40</f>
        <v>-1.0833333333333286</v>
      </c>
      <c r="R127">
        <f>SUM(Q$33:Q127)</f>
        <v>-2.9366666666666532</v>
      </c>
      <c r="S127" t="s">
        <v>126</v>
      </c>
    </row>
    <row r="128" spans="1:22" x14ac:dyDescent="0.25">
      <c r="A128" s="6" t="s">
        <v>127</v>
      </c>
      <c r="E128" s="16" t="s">
        <v>99</v>
      </c>
    </row>
    <row r="129" spans="1:23" x14ac:dyDescent="0.25">
      <c r="A129">
        <v>17</v>
      </c>
      <c r="B129" t="s">
        <v>87</v>
      </c>
      <c r="C129">
        <v>8</v>
      </c>
      <c r="D129">
        <v>30</v>
      </c>
      <c r="E129" s="16" t="s">
        <v>99</v>
      </c>
      <c r="F129">
        <v>16</v>
      </c>
      <c r="G129">
        <v>45</v>
      </c>
      <c r="K129" s="10">
        <f>D129/60+C129</f>
        <v>8.5</v>
      </c>
      <c r="L129" s="10">
        <f>G129/60+F129</f>
        <v>16.75</v>
      </c>
      <c r="M129" s="10">
        <f>L129-K129</f>
        <v>8.25</v>
      </c>
      <c r="N129" s="31">
        <f>M129-0.5</f>
        <v>7.75</v>
      </c>
      <c r="O129" t="s">
        <v>87</v>
      </c>
      <c r="S129" t="s">
        <v>128</v>
      </c>
    </row>
    <row r="130" spans="1:23" x14ac:dyDescent="0.25">
      <c r="B130" t="s">
        <v>89</v>
      </c>
      <c r="C130">
        <v>8</v>
      </c>
      <c r="D130">
        <v>30</v>
      </c>
      <c r="E130" s="16" t="s">
        <v>99</v>
      </c>
      <c r="F130">
        <v>16</v>
      </c>
      <c r="G130">
        <v>50</v>
      </c>
      <c r="K130" s="10">
        <f>D130/60+C130</f>
        <v>8.5</v>
      </c>
      <c r="L130" s="10">
        <f>G130/60+F130</f>
        <v>16.833333333333332</v>
      </c>
      <c r="M130" s="10">
        <f>L130-K130</f>
        <v>8.3333333333333321</v>
      </c>
      <c r="N130" s="31">
        <f>M130-0.5</f>
        <v>7.8333333333333321</v>
      </c>
      <c r="O130" t="s">
        <v>89</v>
      </c>
    </row>
    <row r="131" spans="1:23" x14ac:dyDescent="0.25">
      <c r="B131" t="s">
        <v>90</v>
      </c>
      <c r="C131">
        <v>8</v>
      </c>
      <c r="D131">
        <v>45</v>
      </c>
      <c r="E131" s="16" t="s">
        <v>99</v>
      </c>
      <c r="F131">
        <v>17</v>
      </c>
      <c r="G131">
        <v>10</v>
      </c>
      <c r="K131" s="10">
        <f>D131/60+C131</f>
        <v>8.75</v>
      </c>
      <c r="L131" s="10">
        <f>G131/60+F131</f>
        <v>17.166666666666668</v>
      </c>
      <c r="M131" s="10">
        <f>L131-K131</f>
        <v>8.4166666666666679</v>
      </c>
      <c r="N131" s="31">
        <f>M131-0.5</f>
        <v>7.9166666666666679</v>
      </c>
      <c r="O131" t="s">
        <v>90</v>
      </c>
    </row>
    <row r="132" spans="1:23" x14ac:dyDescent="0.25">
      <c r="B132" t="s">
        <v>91</v>
      </c>
      <c r="C132">
        <v>9</v>
      </c>
      <c r="D132">
        <v>0</v>
      </c>
      <c r="E132" s="16" t="s">
        <v>99</v>
      </c>
      <c r="F132">
        <v>16</v>
      </c>
      <c r="G132">
        <v>22</v>
      </c>
      <c r="K132" s="10">
        <f>D132/60+C132</f>
        <v>9</v>
      </c>
      <c r="L132" s="10">
        <f>G132/60+F132</f>
        <v>16.366666666666667</v>
      </c>
      <c r="M132" s="10">
        <f>L132-K132</f>
        <v>7.3666666666666671</v>
      </c>
      <c r="N132" s="31">
        <f>M132-0.5</f>
        <v>6.8666666666666671</v>
      </c>
      <c r="O132" t="s">
        <v>91</v>
      </c>
      <c r="P132" s="10" t="s">
        <v>125</v>
      </c>
      <c r="Q132" t="s">
        <v>101</v>
      </c>
      <c r="R132" t="s">
        <v>102</v>
      </c>
    </row>
    <row r="133" spans="1:23" x14ac:dyDescent="0.25">
      <c r="A133" t="s">
        <v>7</v>
      </c>
      <c r="B133" t="s">
        <v>5</v>
      </c>
      <c r="E133" s="16" t="s">
        <v>99</v>
      </c>
      <c r="K133" s="10">
        <f>D133/60+C133</f>
        <v>0</v>
      </c>
      <c r="L133" s="10">
        <f>G133/60+F133</f>
        <v>0</v>
      </c>
      <c r="M133" s="10">
        <f>L133-K133</f>
        <v>0</v>
      </c>
      <c r="N133" s="31">
        <v>8</v>
      </c>
      <c r="O133" t="s">
        <v>5</v>
      </c>
      <c r="P133" s="10">
        <f>SUM(N129:N133)</f>
        <v>38.366666666666667</v>
      </c>
      <c r="Q133" s="10">
        <f>P133-40</f>
        <v>-1.6333333333333329</v>
      </c>
      <c r="R133">
        <f>SUM(Q$33:Q133)</f>
        <v>-4.5699999999999861</v>
      </c>
    </row>
    <row r="134" spans="1:23" x14ac:dyDescent="0.25">
      <c r="A134" s="6" t="s">
        <v>129</v>
      </c>
      <c r="E134" s="16" t="s">
        <v>99</v>
      </c>
      <c r="I134" t="s">
        <v>130</v>
      </c>
      <c r="W134" t="s">
        <v>131</v>
      </c>
    </row>
    <row r="135" spans="1:23" x14ac:dyDescent="0.25">
      <c r="A135">
        <v>18</v>
      </c>
      <c r="B135" t="s">
        <v>87</v>
      </c>
      <c r="C135">
        <v>8</v>
      </c>
      <c r="D135">
        <v>35</v>
      </c>
      <c r="E135" s="16" t="s">
        <v>99</v>
      </c>
      <c r="F135">
        <v>17</v>
      </c>
      <c r="G135">
        <v>0</v>
      </c>
      <c r="I135">
        <v>1</v>
      </c>
      <c r="K135" s="10">
        <f>D135/60+C135</f>
        <v>8.5833333333333339</v>
      </c>
      <c r="L135" s="10">
        <f>G135/60+F135</f>
        <v>17</v>
      </c>
      <c r="M135" s="10">
        <f>L135-K135</f>
        <v>8.4166666666666661</v>
      </c>
      <c r="N135" s="31">
        <f>M135-(I135=1)*0.5</f>
        <v>7.9166666666666661</v>
      </c>
      <c r="O135" t="s">
        <v>87</v>
      </c>
      <c r="S135" t="s">
        <v>132</v>
      </c>
    </row>
    <row r="136" spans="1:23" x14ac:dyDescent="0.25">
      <c r="B136" t="s">
        <v>89</v>
      </c>
      <c r="C136">
        <v>8</v>
      </c>
      <c r="D136">
        <v>35</v>
      </c>
      <c r="E136" s="16" t="s">
        <v>99</v>
      </c>
      <c r="F136">
        <v>16</v>
      </c>
      <c r="G136">
        <v>30</v>
      </c>
      <c r="I136">
        <v>1</v>
      </c>
      <c r="K136" s="10">
        <f>D136/60+C136</f>
        <v>8.5833333333333339</v>
      </c>
      <c r="L136" s="10">
        <f>G136/60+F136</f>
        <v>16.5</v>
      </c>
      <c r="M136" s="10">
        <f>L136-K136</f>
        <v>7.9166666666666661</v>
      </c>
      <c r="N136" s="31">
        <f>M136-(I136=1)*0.5</f>
        <v>7.4166666666666661</v>
      </c>
      <c r="O136" t="s">
        <v>89</v>
      </c>
    </row>
    <row r="137" spans="1:23" x14ac:dyDescent="0.25">
      <c r="B137" t="s">
        <v>90</v>
      </c>
      <c r="C137">
        <v>9</v>
      </c>
      <c r="D137">
        <v>0</v>
      </c>
      <c r="E137" s="16" t="s">
        <v>99</v>
      </c>
      <c r="F137">
        <v>16</v>
      </c>
      <c r="G137">
        <v>10</v>
      </c>
      <c r="I137">
        <v>0</v>
      </c>
      <c r="K137" s="10">
        <f>D137/60+C137</f>
        <v>9</v>
      </c>
      <c r="L137" s="10">
        <f>G137/60+F137</f>
        <v>16.166666666666668</v>
      </c>
      <c r="M137" s="10">
        <f>L137-K137</f>
        <v>7.1666666666666679</v>
      </c>
      <c r="N137" s="31">
        <f>M137-(I137=1)*0.5</f>
        <v>7.1666666666666679</v>
      </c>
      <c r="O137" t="s">
        <v>90</v>
      </c>
    </row>
    <row r="138" spans="1:23" x14ac:dyDescent="0.25">
      <c r="B138" t="s">
        <v>91</v>
      </c>
      <c r="C138">
        <v>7</v>
      </c>
      <c r="D138">
        <v>20</v>
      </c>
      <c r="E138" s="16" t="s">
        <v>99</v>
      </c>
      <c r="F138">
        <v>16</v>
      </c>
      <c r="G138">
        <v>0</v>
      </c>
      <c r="I138">
        <v>1</v>
      </c>
      <c r="K138" s="10">
        <f>D138/60+C138</f>
        <v>7.333333333333333</v>
      </c>
      <c r="L138" s="10">
        <f>G138/60+F138</f>
        <v>16</v>
      </c>
      <c r="M138" s="10">
        <f>L138-K138</f>
        <v>8.6666666666666679</v>
      </c>
      <c r="N138" s="31">
        <f>M138-(I138=1)*0.5</f>
        <v>8.1666666666666679</v>
      </c>
      <c r="O138" t="s">
        <v>91</v>
      </c>
      <c r="P138" s="10" t="s">
        <v>125</v>
      </c>
      <c r="Q138" t="s">
        <v>101</v>
      </c>
      <c r="R138" t="s">
        <v>102</v>
      </c>
    </row>
    <row r="139" spans="1:23" x14ac:dyDescent="0.25">
      <c r="B139" t="s">
        <v>5</v>
      </c>
      <c r="C139">
        <v>9</v>
      </c>
      <c r="D139">
        <v>0</v>
      </c>
      <c r="E139" s="16" t="s">
        <v>99</v>
      </c>
      <c r="F139">
        <v>17</v>
      </c>
      <c r="G139">
        <v>0</v>
      </c>
      <c r="I139">
        <v>1</v>
      </c>
      <c r="K139" s="10">
        <f>D139/60+C139</f>
        <v>9</v>
      </c>
      <c r="L139" s="10">
        <f>G139/60+F139</f>
        <v>17</v>
      </c>
      <c r="M139" s="10">
        <f>L139-K139</f>
        <v>8</v>
      </c>
      <c r="N139" s="31">
        <f>M139-(I139=1)*0.5</f>
        <v>7.5</v>
      </c>
      <c r="O139" t="s">
        <v>5</v>
      </c>
      <c r="P139" s="10">
        <f>SUM(N135:N139)</f>
        <v>38.166666666666671</v>
      </c>
      <c r="Q139" s="10">
        <f>P139-40</f>
        <v>-1.8333333333333286</v>
      </c>
      <c r="R139">
        <f>SUM(Q$33:Q139)</f>
        <v>-6.4033333333333147</v>
      </c>
    </row>
    <row r="140" spans="1:23" x14ac:dyDescent="0.25">
      <c r="A140" s="6" t="s">
        <v>133</v>
      </c>
      <c r="E140" s="16" t="s">
        <v>99</v>
      </c>
    </row>
    <row r="141" spans="1:23" x14ac:dyDescent="0.25">
      <c r="A141">
        <v>19</v>
      </c>
      <c r="B141" t="s">
        <v>87</v>
      </c>
      <c r="C141">
        <v>9</v>
      </c>
      <c r="D141">
        <v>30</v>
      </c>
      <c r="E141" s="16" t="s">
        <v>99</v>
      </c>
      <c r="F141">
        <v>17</v>
      </c>
      <c r="G141">
        <v>8</v>
      </c>
      <c r="I141">
        <v>0</v>
      </c>
      <c r="K141" s="10">
        <f>D141/60+C141</f>
        <v>9.5</v>
      </c>
      <c r="L141" s="10">
        <f>G141/60+F141</f>
        <v>17.133333333333333</v>
      </c>
      <c r="M141" s="10">
        <f>L141-K141</f>
        <v>7.6333333333333329</v>
      </c>
      <c r="N141" s="31">
        <f>M141-(I141=1)*0.5</f>
        <v>7.6333333333333329</v>
      </c>
      <c r="O141" t="s">
        <v>87</v>
      </c>
    </row>
    <row r="142" spans="1:23" x14ac:dyDescent="0.25">
      <c r="B142" t="s">
        <v>89</v>
      </c>
      <c r="C142">
        <v>9</v>
      </c>
      <c r="D142">
        <v>20</v>
      </c>
      <c r="E142" s="16" t="s">
        <v>99</v>
      </c>
      <c r="F142">
        <v>17</v>
      </c>
      <c r="G142">
        <v>30</v>
      </c>
      <c r="I142">
        <v>1</v>
      </c>
      <c r="K142" s="10">
        <f>D142/60+C142</f>
        <v>9.3333333333333339</v>
      </c>
      <c r="L142" s="10">
        <f>G142/60+F142</f>
        <v>17.5</v>
      </c>
      <c r="M142" s="10">
        <f>L142-K142</f>
        <v>8.1666666666666661</v>
      </c>
      <c r="N142" s="31">
        <f>M142-(I142=1)*0.5</f>
        <v>7.6666666666666661</v>
      </c>
      <c r="O142" t="s">
        <v>89</v>
      </c>
    </row>
    <row r="143" spans="1:23" x14ac:dyDescent="0.25">
      <c r="B143" t="s">
        <v>90</v>
      </c>
      <c r="C143">
        <v>9</v>
      </c>
      <c r="D143">
        <v>20</v>
      </c>
      <c r="E143" s="16" t="s">
        <v>99</v>
      </c>
      <c r="F143">
        <v>16</v>
      </c>
      <c r="G143">
        <v>33</v>
      </c>
      <c r="I143">
        <v>0</v>
      </c>
      <c r="K143" s="10">
        <f>D143/60+C143</f>
        <v>9.3333333333333339</v>
      </c>
      <c r="L143" s="10">
        <f>G143/60+F143</f>
        <v>16.55</v>
      </c>
      <c r="M143" s="10">
        <f>L143-K143</f>
        <v>7.2166666666666668</v>
      </c>
      <c r="N143" s="31">
        <f>M143-(I143=1)*0.5</f>
        <v>7.2166666666666668</v>
      </c>
      <c r="O143" t="s">
        <v>90</v>
      </c>
    </row>
    <row r="144" spans="1:23" x14ac:dyDescent="0.25">
      <c r="B144" t="s">
        <v>91</v>
      </c>
      <c r="C144">
        <v>9</v>
      </c>
      <c r="D144">
        <v>30</v>
      </c>
      <c r="E144" s="16" t="s">
        <v>99</v>
      </c>
      <c r="F144">
        <v>18</v>
      </c>
      <c r="G144">
        <v>8</v>
      </c>
      <c r="I144">
        <v>1</v>
      </c>
      <c r="K144" s="10">
        <f>D144/60+C144</f>
        <v>9.5</v>
      </c>
      <c r="L144" s="10">
        <f>G144/60+F144</f>
        <v>18.133333333333333</v>
      </c>
      <c r="M144" s="10">
        <f>L144-K144</f>
        <v>8.6333333333333329</v>
      </c>
      <c r="N144" s="31">
        <f>M144-(I144=1)*0.5</f>
        <v>8.1333333333333329</v>
      </c>
      <c r="O144" t="s">
        <v>91</v>
      </c>
      <c r="Q144" t="s">
        <v>101</v>
      </c>
      <c r="R144" t="s">
        <v>102</v>
      </c>
    </row>
    <row r="145" spans="1:18" x14ac:dyDescent="0.25">
      <c r="B145" t="s">
        <v>5</v>
      </c>
      <c r="C145">
        <v>9</v>
      </c>
      <c r="D145">
        <v>45</v>
      </c>
      <c r="E145" s="16" t="s">
        <v>99</v>
      </c>
      <c r="F145">
        <v>16</v>
      </c>
      <c r="G145">
        <v>35</v>
      </c>
      <c r="I145">
        <v>0</v>
      </c>
      <c r="K145" s="10">
        <f>D145/60+C145</f>
        <v>9.75</v>
      </c>
      <c r="L145" s="10">
        <f>G145/60+F145</f>
        <v>16.583333333333332</v>
      </c>
      <c r="M145" s="10">
        <f>L145-K145</f>
        <v>6.8333333333333321</v>
      </c>
      <c r="N145" s="31">
        <f>M145-(I145=1)*0.5</f>
        <v>6.8333333333333321</v>
      </c>
      <c r="O145" t="s">
        <v>5</v>
      </c>
      <c r="P145" s="10">
        <f>SUM(N141:N145)</f>
        <v>37.483333333333334</v>
      </c>
      <c r="Q145" s="10">
        <f>P145-40</f>
        <v>-2.5166666666666657</v>
      </c>
      <c r="R145">
        <f>SUM(Q$33:Q145)</f>
        <v>-8.9199999999999804</v>
      </c>
    </row>
    <row r="146" spans="1:18" x14ac:dyDescent="0.25">
      <c r="A146" s="6" t="s">
        <v>134</v>
      </c>
      <c r="E146" s="16" t="s">
        <v>99</v>
      </c>
    </row>
    <row r="147" spans="1:18" x14ac:dyDescent="0.25">
      <c r="A147">
        <v>20</v>
      </c>
      <c r="B147" t="s">
        <v>87</v>
      </c>
      <c r="C147">
        <v>8</v>
      </c>
      <c r="D147">
        <v>0</v>
      </c>
      <c r="E147" s="16" t="s">
        <v>99</v>
      </c>
      <c r="F147">
        <v>15</v>
      </c>
      <c r="G147">
        <v>35</v>
      </c>
      <c r="I147">
        <v>0</v>
      </c>
      <c r="K147" s="10">
        <f>D147/60+C147</f>
        <v>8</v>
      </c>
      <c r="L147" s="10">
        <f>G147/60+F147</f>
        <v>15.583333333333334</v>
      </c>
      <c r="M147" s="10">
        <f>L147-K147</f>
        <v>7.5833333333333339</v>
      </c>
      <c r="N147" s="31">
        <f>M147-(I147=1)*0.5</f>
        <v>7.5833333333333339</v>
      </c>
      <c r="O147" t="s">
        <v>87</v>
      </c>
    </row>
    <row r="148" spans="1:18" x14ac:dyDescent="0.25">
      <c r="B148" t="s">
        <v>89</v>
      </c>
      <c r="C148">
        <v>8</v>
      </c>
      <c r="D148">
        <v>0</v>
      </c>
      <c r="E148" s="16" t="s">
        <v>99</v>
      </c>
      <c r="F148">
        <v>15</v>
      </c>
      <c r="G148">
        <v>35</v>
      </c>
      <c r="I148">
        <v>0</v>
      </c>
      <c r="K148" s="10">
        <f>D148/60+C148</f>
        <v>8</v>
      </c>
      <c r="L148" s="10">
        <f>G148/60+F148</f>
        <v>15.583333333333334</v>
      </c>
      <c r="M148" s="10">
        <f>L148-K148</f>
        <v>7.5833333333333339</v>
      </c>
      <c r="N148" s="31">
        <f>M148-(I148=1)*0.5</f>
        <v>7.5833333333333339</v>
      </c>
      <c r="O148" t="s">
        <v>89</v>
      </c>
    </row>
    <row r="149" spans="1:18" x14ac:dyDescent="0.25">
      <c r="B149" t="s">
        <v>90</v>
      </c>
      <c r="C149">
        <v>8</v>
      </c>
      <c r="D149">
        <v>20</v>
      </c>
      <c r="E149" s="16" t="s">
        <v>99</v>
      </c>
      <c r="F149">
        <v>17</v>
      </c>
      <c r="G149">
        <v>10</v>
      </c>
      <c r="I149">
        <v>1</v>
      </c>
      <c r="K149" s="10">
        <f>D149/60+C149</f>
        <v>8.3333333333333339</v>
      </c>
      <c r="L149" s="10">
        <f>G149/60+F149</f>
        <v>17.166666666666668</v>
      </c>
      <c r="M149" s="10">
        <f>L149-K149</f>
        <v>8.8333333333333339</v>
      </c>
      <c r="N149" s="31">
        <f>M149-(I149=1)*0.5</f>
        <v>8.3333333333333339</v>
      </c>
      <c r="O149" t="s">
        <v>90</v>
      </c>
    </row>
    <row r="150" spans="1:18" x14ac:dyDescent="0.25">
      <c r="B150" t="s">
        <v>91</v>
      </c>
      <c r="C150">
        <v>8</v>
      </c>
      <c r="D150">
        <v>30</v>
      </c>
      <c r="E150" s="16" t="s">
        <v>99</v>
      </c>
      <c r="F150">
        <v>16</v>
      </c>
      <c r="G150">
        <v>50</v>
      </c>
      <c r="I150">
        <v>1</v>
      </c>
      <c r="K150" s="10">
        <f>D150/60+C150</f>
        <v>8.5</v>
      </c>
      <c r="L150" s="10">
        <f>G150/60+F150</f>
        <v>16.833333333333332</v>
      </c>
      <c r="M150" s="10">
        <f>L150-K150</f>
        <v>8.3333333333333321</v>
      </c>
      <c r="N150" s="31">
        <f>M150-(I150=1)*0.5</f>
        <v>7.8333333333333321</v>
      </c>
      <c r="O150" t="s">
        <v>91</v>
      </c>
      <c r="Q150" t="s">
        <v>101</v>
      </c>
      <c r="R150" t="s">
        <v>102</v>
      </c>
    </row>
    <row r="151" spans="1:18" x14ac:dyDescent="0.25">
      <c r="B151" t="s">
        <v>5</v>
      </c>
      <c r="C151">
        <v>8</v>
      </c>
      <c r="D151">
        <v>0</v>
      </c>
      <c r="E151" s="16" t="s">
        <v>99</v>
      </c>
      <c r="F151">
        <v>17</v>
      </c>
      <c r="G151">
        <v>7</v>
      </c>
      <c r="I151">
        <v>0</v>
      </c>
      <c r="K151" s="10">
        <f>D151/60+C151</f>
        <v>8</v>
      </c>
      <c r="L151" s="10">
        <f>G151/60+F151</f>
        <v>17.116666666666667</v>
      </c>
      <c r="M151" s="10">
        <f>L151-K151</f>
        <v>9.1166666666666671</v>
      </c>
      <c r="N151" s="31">
        <f>M151-(I151=1)*0.5</f>
        <v>9.1166666666666671</v>
      </c>
      <c r="O151" t="s">
        <v>5</v>
      </c>
      <c r="P151" s="10">
        <f>SUM(N147:N151)</f>
        <v>40.450000000000003</v>
      </c>
      <c r="Q151" s="10">
        <f>P151-40</f>
        <v>0.45000000000000284</v>
      </c>
      <c r="R151">
        <f>SUM(Q$33:Q151)</f>
        <v>-8.4699999999999775</v>
      </c>
    </row>
    <row r="152" spans="1:18" x14ac:dyDescent="0.25">
      <c r="A152" s="6" t="s">
        <v>135</v>
      </c>
      <c r="E152" s="16" t="s">
        <v>99</v>
      </c>
    </row>
    <row r="153" spans="1:18" x14ac:dyDescent="0.25">
      <c r="A153">
        <v>21</v>
      </c>
      <c r="B153" t="s">
        <v>87</v>
      </c>
      <c r="C153">
        <v>8</v>
      </c>
      <c r="D153">
        <v>30</v>
      </c>
      <c r="E153" s="16" t="s">
        <v>99</v>
      </c>
      <c r="F153">
        <v>15</v>
      </c>
      <c r="G153">
        <v>45</v>
      </c>
      <c r="I153">
        <v>0</v>
      </c>
      <c r="K153" s="10">
        <f>D153/60+C153</f>
        <v>8.5</v>
      </c>
      <c r="L153" s="10">
        <f>G153/60+F153</f>
        <v>15.75</v>
      </c>
      <c r="M153" s="10">
        <f>L153-K153</f>
        <v>7.25</v>
      </c>
      <c r="N153" s="31">
        <f>M153-(I153=1)*0.5</f>
        <v>7.25</v>
      </c>
      <c r="O153" t="s">
        <v>87</v>
      </c>
    </row>
    <row r="154" spans="1:18" x14ac:dyDescent="0.25">
      <c r="B154" t="s">
        <v>89</v>
      </c>
      <c r="C154">
        <v>11</v>
      </c>
      <c r="D154">
        <v>30</v>
      </c>
      <c r="E154" s="16" t="s">
        <v>99</v>
      </c>
      <c r="F154">
        <v>17</v>
      </c>
      <c r="G154">
        <v>30</v>
      </c>
      <c r="I154">
        <v>1</v>
      </c>
      <c r="K154" s="10">
        <f>D154/60+C154</f>
        <v>11.5</v>
      </c>
      <c r="L154" s="10">
        <f>G154/60+F154</f>
        <v>17.5</v>
      </c>
      <c r="M154" s="10">
        <f>L154-K154</f>
        <v>6</v>
      </c>
      <c r="N154" s="31">
        <f>M154-(I154=1)*0.5</f>
        <v>5.5</v>
      </c>
      <c r="O154" t="s">
        <v>89</v>
      </c>
    </row>
    <row r="155" spans="1:18" x14ac:dyDescent="0.25">
      <c r="A155" t="s">
        <v>136</v>
      </c>
      <c r="B155" t="s">
        <v>90</v>
      </c>
      <c r="E155" s="16" t="s">
        <v>99</v>
      </c>
      <c r="I155">
        <v>0</v>
      </c>
      <c r="K155" s="10">
        <f>D155/60+C155</f>
        <v>0</v>
      </c>
      <c r="L155" s="10">
        <f>G155/60+F155</f>
        <v>0</v>
      </c>
      <c r="M155" s="10">
        <f>L155-K155</f>
        <v>0</v>
      </c>
      <c r="N155" s="31">
        <f>M155-(I155=1)*0.5</f>
        <v>0</v>
      </c>
      <c r="O155" t="s">
        <v>90</v>
      </c>
    </row>
    <row r="156" spans="1:18" x14ac:dyDescent="0.25">
      <c r="B156" t="s">
        <v>91</v>
      </c>
      <c r="C156">
        <v>9</v>
      </c>
      <c r="D156">
        <v>20</v>
      </c>
      <c r="E156" s="16" t="s">
        <v>99</v>
      </c>
      <c r="F156">
        <v>16</v>
      </c>
      <c r="G156">
        <v>8</v>
      </c>
      <c r="I156">
        <v>1</v>
      </c>
      <c r="K156" s="10">
        <f>D156/60+C156</f>
        <v>9.3333333333333339</v>
      </c>
      <c r="L156" s="10">
        <f>G156/60+F156</f>
        <v>16.133333333333333</v>
      </c>
      <c r="M156" s="10">
        <f>L156-K156</f>
        <v>6.7999999999999989</v>
      </c>
      <c r="N156" s="31">
        <f>M156-(I156=1)*0.5</f>
        <v>6.2999999999999989</v>
      </c>
      <c r="O156" t="s">
        <v>91</v>
      </c>
      <c r="Q156" t="s">
        <v>101</v>
      </c>
      <c r="R156" t="s">
        <v>102</v>
      </c>
    </row>
    <row r="157" spans="1:18" x14ac:dyDescent="0.25">
      <c r="B157" t="s">
        <v>5</v>
      </c>
      <c r="C157">
        <v>8</v>
      </c>
      <c r="D157">
        <v>30</v>
      </c>
      <c r="E157" s="16" t="s">
        <v>99</v>
      </c>
      <c r="F157">
        <v>17</v>
      </c>
      <c r="G157">
        <v>0</v>
      </c>
      <c r="I157">
        <v>1</v>
      </c>
      <c r="K157" s="10">
        <f>D157/60+C157</f>
        <v>8.5</v>
      </c>
      <c r="L157" s="10">
        <f>G157/60+F157</f>
        <v>17</v>
      </c>
      <c r="M157" s="10">
        <f>L157-K157</f>
        <v>8.5</v>
      </c>
      <c r="N157" s="31">
        <f>M157-(I157=1)*0.5</f>
        <v>8</v>
      </c>
      <c r="O157" t="s">
        <v>5</v>
      </c>
      <c r="P157" s="10">
        <f>SUM(N153:N157)</f>
        <v>27.049999999999997</v>
      </c>
      <c r="Q157" s="10">
        <f>P157-40</f>
        <v>-12.950000000000003</v>
      </c>
      <c r="R157">
        <f>SUM(Q$33:Q157)</f>
        <v>-21.41999999999998</v>
      </c>
    </row>
    <row r="158" spans="1:18" x14ac:dyDescent="0.25">
      <c r="A158" s="6" t="s">
        <v>137</v>
      </c>
      <c r="E158" s="16" t="s">
        <v>99</v>
      </c>
    </row>
    <row r="159" spans="1:18" x14ac:dyDescent="0.25">
      <c r="A159">
        <v>22</v>
      </c>
      <c r="B159" t="s">
        <v>87</v>
      </c>
      <c r="C159">
        <v>8</v>
      </c>
      <c r="D159">
        <v>25</v>
      </c>
      <c r="E159" s="16" t="s">
        <v>99</v>
      </c>
      <c r="F159">
        <v>14</v>
      </c>
      <c r="G159">
        <v>47</v>
      </c>
      <c r="I159">
        <v>1</v>
      </c>
      <c r="K159" s="10">
        <f>D159/60+C159</f>
        <v>8.4166666666666661</v>
      </c>
      <c r="L159" s="10">
        <f>G159/60+F159</f>
        <v>14.783333333333333</v>
      </c>
      <c r="M159" s="10">
        <f>L159-K159</f>
        <v>6.3666666666666671</v>
      </c>
      <c r="N159" s="31">
        <f>M159-(I159=1)*0.5</f>
        <v>5.8666666666666671</v>
      </c>
      <c r="O159" t="s">
        <v>87</v>
      </c>
    </row>
    <row r="160" spans="1:18" x14ac:dyDescent="0.25">
      <c r="B160" t="s">
        <v>89</v>
      </c>
      <c r="C160">
        <v>8</v>
      </c>
      <c r="D160">
        <v>20</v>
      </c>
      <c r="E160" s="16" t="s">
        <v>99</v>
      </c>
      <c r="F160">
        <v>15</v>
      </c>
      <c r="G160">
        <v>31</v>
      </c>
      <c r="I160">
        <v>1</v>
      </c>
      <c r="K160" s="10">
        <f>D160/60+C160</f>
        <v>8.3333333333333339</v>
      </c>
      <c r="L160" s="10">
        <f>G160/60+F160</f>
        <v>15.516666666666667</v>
      </c>
      <c r="M160" s="10">
        <f>L160-K160</f>
        <v>7.1833333333333336</v>
      </c>
      <c r="N160" s="31">
        <f>M160-(I160=1)*0.5</f>
        <v>6.6833333333333336</v>
      </c>
      <c r="O160" t="s">
        <v>89</v>
      </c>
    </row>
    <row r="161" spans="1:18" x14ac:dyDescent="0.25">
      <c r="B161" t="s">
        <v>90</v>
      </c>
      <c r="C161">
        <v>9</v>
      </c>
      <c r="D161">
        <v>0</v>
      </c>
      <c r="E161" s="16" t="s">
        <v>99</v>
      </c>
      <c r="F161">
        <v>17</v>
      </c>
      <c r="G161">
        <v>45</v>
      </c>
      <c r="I161">
        <v>1</v>
      </c>
      <c r="K161" s="10">
        <f>D161/60+C161</f>
        <v>9</v>
      </c>
      <c r="L161" s="10">
        <f>G161/60+F161</f>
        <v>17.75</v>
      </c>
      <c r="M161" s="10">
        <f>L161-K161</f>
        <v>8.75</v>
      </c>
      <c r="N161" s="31">
        <f>M161-(I161=1)*0.5</f>
        <v>8.25</v>
      </c>
      <c r="O161" t="s">
        <v>90</v>
      </c>
    </row>
    <row r="162" spans="1:18" x14ac:dyDescent="0.25">
      <c r="B162" t="s">
        <v>91</v>
      </c>
      <c r="C162">
        <v>8</v>
      </c>
      <c r="D162">
        <v>15</v>
      </c>
      <c r="E162" s="16" t="s">
        <v>99</v>
      </c>
      <c r="F162">
        <v>17</v>
      </c>
      <c r="G162">
        <v>30</v>
      </c>
      <c r="I162">
        <v>1</v>
      </c>
      <c r="K162" s="10">
        <f>D162/60+C162</f>
        <v>8.25</v>
      </c>
      <c r="L162" s="10">
        <f>G162/60+F162</f>
        <v>17.5</v>
      </c>
      <c r="M162" s="10">
        <f>L162-K162</f>
        <v>9.25</v>
      </c>
      <c r="N162" s="31">
        <f>M162-(I162=1)*0.5</f>
        <v>8.75</v>
      </c>
      <c r="O162" t="s">
        <v>91</v>
      </c>
      <c r="Q162" t="s">
        <v>101</v>
      </c>
      <c r="R162" t="s">
        <v>102</v>
      </c>
    </row>
    <row r="163" spans="1:18" x14ac:dyDescent="0.25">
      <c r="B163" t="s">
        <v>5</v>
      </c>
      <c r="C163">
        <v>8</v>
      </c>
      <c r="D163">
        <v>58</v>
      </c>
      <c r="E163" s="16" t="s">
        <v>99</v>
      </c>
      <c r="F163">
        <v>17</v>
      </c>
      <c r="G163">
        <v>47</v>
      </c>
      <c r="I163">
        <v>0</v>
      </c>
      <c r="K163" s="10">
        <f>D163/60+C163</f>
        <v>8.9666666666666668</v>
      </c>
      <c r="L163" s="10">
        <f>G163/60+F163</f>
        <v>17.783333333333335</v>
      </c>
      <c r="M163" s="10">
        <f>L163-K163</f>
        <v>8.8166666666666682</v>
      </c>
      <c r="N163" s="31">
        <f>M163-(I163=1)*0.5</f>
        <v>8.8166666666666682</v>
      </c>
      <c r="O163" t="s">
        <v>5</v>
      </c>
      <c r="P163" s="10">
        <f>SUM(N159:N163)</f>
        <v>38.366666666666667</v>
      </c>
      <c r="Q163" s="10">
        <f>P163-40</f>
        <v>-1.6333333333333329</v>
      </c>
      <c r="R163">
        <f>SUM(Q$33:Q163)</f>
        <v>-23.053333333333313</v>
      </c>
    </row>
    <row r="164" spans="1:18" x14ac:dyDescent="0.25">
      <c r="A164" s="6" t="s">
        <v>138</v>
      </c>
      <c r="E164" s="16" t="s">
        <v>99</v>
      </c>
    </row>
    <row r="165" spans="1:18" x14ac:dyDescent="0.25">
      <c r="A165">
        <v>23</v>
      </c>
      <c r="B165" t="s">
        <v>87</v>
      </c>
      <c r="C165">
        <v>10</v>
      </c>
      <c r="D165">
        <v>0</v>
      </c>
      <c r="E165" s="16" t="s">
        <v>99</v>
      </c>
      <c r="F165">
        <v>20</v>
      </c>
      <c r="G165">
        <v>20</v>
      </c>
      <c r="I165">
        <v>0</v>
      </c>
      <c r="K165" s="10">
        <f>D165/60+C165</f>
        <v>10</v>
      </c>
      <c r="L165" s="10">
        <f>G165/60+F165</f>
        <v>20.333333333333332</v>
      </c>
      <c r="M165" s="10">
        <f>L165-K165</f>
        <v>10.333333333333332</v>
      </c>
      <c r="N165" s="31">
        <f>M165-(I165=1)*0.5</f>
        <v>10.333333333333332</v>
      </c>
      <c r="O165" t="s">
        <v>87</v>
      </c>
    </row>
    <row r="166" spans="1:18" x14ac:dyDescent="0.25">
      <c r="B166" t="s">
        <v>89</v>
      </c>
      <c r="E166" s="16" t="s">
        <v>99</v>
      </c>
      <c r="H166" t="s">
        <v>53</v>
      </c>
      <c r="I166">
        <v>0</v>
      </c>
      <c r="K166" s="10">
        <f>D166/60+C166</f>
        <v>0</v>
      </c>
      <c r="L166" s="10">
        <f>G166/60+F166</f>
        <v>0</v>
      </c>
      <c r="M166" s="10">
        <f>L166-K166</f>
        <v>0</v>
      </c>
      <c r="N166" s="31">
        <f>M166-(I166=1)*0.5</f>
        <v>0</v>
      </c>
      <c r="O166" t="s">
        <v>89</v>
      </c>
    </row>
    <row r="167" spans="1:18" x14ac:dyDescent="0.25">
      <c r="B167" t="s">
        <v>90</v>
      </c>
      <c r="E167" s="16" t="s">
        <v>99</v>
      </c>
      <c r="H167" t="s">
        <v>53</v>
      </c>
      <c r="I167">
        <v>0</v>
      </c>
      <c r="K167" s="10">
        <f>D167/60+C167</f>
        <v>0</v>
      </c>
      <c r="L167" s="10">
        <f>G167/60+F167</f>
        <v>0</v>
      </c>
      <c r="M167" s="10">
        <f>L167-K167</f>
        <v>0</v>
      </c>
      <c r="N167" s="31">
        <f>M167-(I167=1)*0.5</f>
        <v>0</v>
      </c>
      <c r="O167" t="s">
        <v>90</v>
      </c>
    </row>
    <row r="168" spans="1:18" x14ac:dyDescent="0.25">
      <c r="B168" t="s">
        <v>91</v>
      </c>
      <c r="E168" s="16" t="s">
        <v>99</v>
      </c>
      <c r="H168" t="s">
        <v>53</v>
      </c>
      <c r="I168">
        <v>0</v>
      </c>
      <c r="K168" s="10">
        <f>D168/60+C168</f>
        <v>0</v>
      </c>
      <c r="L168" s="10">
        <f>G168/60+F168</f>
        <v>0</v>
      </c>
      <c r="M168" s="10">
        <f>L168-K168</f>
        <v>0</v>
      </c>
      <c r="N168" s="31">
        <f>M168-(I168=1)*0.5</f>
        <v>0</v>
      </c>
      <c r="O168" t="s">
        <v>91</v>
      </c>
      <c r="P168" s="10" t="s">
        <v>86</v>
      </c>
      <c r="Q168" t="s">
        <v>101</v>
      </c>
      <c r="R168" t="s">
        <v>102</v>
      </c>
    </row>
    <row r="169" spans="1:18" x14ac:dyDescent="0.25">
      <c r="B169" t="s">
        <v>5</v>
      </c>
      <c r="E169" s="16" t="s">
        <v>99</v>
      </c>
      <c r="H169" t="s">
        <v>53</v>
      </c>
      <c r="I169">
        <v>0</v>
      </c>
      <c r="K169" s="10">
        <f>D169/60+C169</f>
        <v>0</v>
      </c>
      <c r="L169" s="10">
        <f>G169/60+F169</f>
        <v>0</v>
      </c>
      <c r="M169" s="10">
        <f>L169-K169</f>
        <v>0</v>
      </c>
      <c r="N169" s="31">
        <f>M169-(I169=1)*0.5</f>
        <v>0</v>
      </c>
      <c r="O169" t="s">
        <v>5</v>
      </c>
      <c r="P169" s="10">
        <f>SUM(N165:N169)</f>
        <v>10.333333333333332</v>
      </c>
      <c r="Q169" s="10">
        <v>0</v>
      </c>
      <c r="R169">
        <f>SUM(Q$33:Q169)</f>
        <v>-23.053333333333313</v>
      </c>
    </row>
    <row r="170" spans="1:18" x14ac:dyDescent="0.25">
      <c r="A170" s="6" t="s">
        <v>139</v>
      </c>
      <c r="E170" s="16" t="s">
        <v>99</v>
      </c>
    </row>
    <row r="171" spans="1:18" x14ac:dyDescent="0.25">
      <c r="A171">
        <v>24</v>
      </c>
      <c r="B171" t="s">
        <v>87</v>
      </c>
      <c r="E171" s="16" t="s">
        <v>99</v>
      </c>
      <c r="H171" t="s">
        <v>53</v>
      </c>
      <c r="I171">
        <v>0</v>
      </c>
      <c r="K171" s="10">
        <f>D171/60+C171</f>
        <v>0</v>
      </c>
      <c r="L171" s="10">
        <f>G171/60+F171</f>
        <v>0</v>
      </c>
      <c r="M171" s="10">
        <f>L171-K171</f>
        <v>0</v>
      </c>
      <c r="N171" s="31">
        <f>M171-(I171=1)*0.5</f>
        <v>0</v>
      </c>
      <c r="O171" t="s">
        <v>87</v>
      </c>
    </row>
    <row r="172" spans="1:18" x14ac:dyDescent="0.25">
      <c r="B172" t="s">
        <v>89</v>
      </c>
      <c r="E172" s="16" t="s">
        <v>99</v>
      </c>
      <c r="H172" t="s">
        <v>53</v>
      </c>
      <c r="I172">
        <v>0</v>
      </c>
      <c r="K172" s="10">
        <f>D172/60+C172</f>
        <v>0</v>
      </c>
      <c r="L172" s="10">
        <f>G172/60+F172</f>
        <v>0</v>
      </c>
      <c r="M172" s="10">
        <f>L172-K172</f>
        <v>0</v>
      </c>
      <c r="N172" s="31">
        <f>M172-(I172=1)*0.5</f>
        <v>0</v>
      </c>
      <c r="O172" t="s">
        <v>89</v>
      </c>
    </row>
    <row r="173" spans="1:18" x14ac:dyDescent="0.25">
      <c r="B173" t="s">
        <v>90</v>
      </c>
      <c r="E173" s="16" t="s">
        <v>99</v>
      </c>
      <c r="H173" t="s">
        <v>53</v>
      </c>
      <c r="I173">
        <v>0</v>
      </c>
      <c r="K173" s="10">
        <f>D173/60+C173</f>
        <v>0</v>
      </c>
      <c r="L173" s="10">
        <f>G173/60+F173</f>
        <v>0</v>
      </c>
      <c r="M173" s="10">
        <f>L173-K173</f>
        <v>0</v>
      </c>
      <c r="N173" s="31">
        <f>M173-(I173=1)*0.5</f>
        <v>0</v>
      </c>
      <c r="O173" t="s">
        <v>90</v>
      </c>
    </row>
    <row r="174" spans="1:18" x14ac:dyDescent="0.25">
      <c r="B174" t="s">
        <v>91</v>
      </c>
      <c r="E174" s="16" t="s">
        <v>99</v>
      </c>
      <c r="H174" t="s">
        <v>53</v>
      </c>
      <c r="I174">
        <v>0</v>
      </c>
      <c r="K174" s="10">
        <f>D174/60+C174</f>
        <v>0</v>
      </c>
      <c r="L174" s="10">
        <f>G174/60+F174</f>
        <v>0</v>
      </c>
      <c r="M174" s="10">
        <f>L174-K174</f>
        <v>0</v>
      </c>
      <c r="N174" s="31">
        <f>M174-(I174=1)*0.5</f>
        <v>0</v>
      </c>
      <c r="O174" t="s">
        <v>91</v>
      </c>
      <c r="P174" s="10" t="s">
        <v>86</v>
      </c>
      <c r="Q174" t="s">
        <v>101</v>
      </c>
      <c r="R174" t="s">
        <v>102</v>
      </c>
    </row>
    <row r="175" spans="1:18" x14ac:dyDescent="0.25">
      <c r="B175" t="s">
        <v>5</v>
      </c>
      <c r="E175" s="16" t="s">
        <v>99</v>
      </c>
      <c r="H175" t="s">
        <v>53</v>
      </c>
      <c r="I175">
        <v>0</v>
      </c>
      <c r="K175" s="10">
        <f>D175/60+C175</f>
        <v>0</v>
      </c>
      <c r="L175" s="10">
        <f>G175/60+F175</f>
        <v>0</v>
      </c>
      <c r="M175" s="10">
        <f>L175-K175</f>
        <v>0</v>
      </c>
      <c r="N175" s="31">
        <f>M175-(I175=1)*0.5</f>
        <v>0</v>
      </c>
      <c r="O175" t="s">
        <v>5</v>
      </c>
      <c r="P175" s="10">
        <f>SUM(N171:N175)</f>
        <v>0</v>
      </c>
      <c r="Q175" s="10">
        <v>0</v>
      </c>
      <c r="R175">
        <f>SUM(Q$33:Q175)</f>
        <v>-23.053333333333313</v>
      </c>
    </row>
    <row r="176" spans="1:18" x14ac:dyDescent="0.25">
      <c r="A176" s="6" t="s">
        <v>140</v>
      </c>
      <c r="E176" s="16" t="s">
        <v>99</v>
      </c>
    </row>
    <row r="177" spans="1:21" x14ac:dyDescent="0.25">
      <c r="A177">
        <v>1</v>
      </c>
      <c r="B177" t="s">
        <v>87</v>
      </c>
      <c r="C177">
        <v>8</v>
      </c>
      <c r="D177">
        <v>35</v>
      </c>
      <c r="E177" s="16" t="s">
        <v>99</v>
      </c>
      <c r="F177">
        <v>14</v>
      </c>
      <c r="G177">
        <v>30</v>
      </c>
      <c r="I177">
        <v>0</v>
      </c>
      <c r="K177" s="10">
        <f>D177/60+C177</f>
        <v>8.5833333333333339</v>
      </c>
      <c r="L177" s="10">
        <f>G177/60+F177</f>
        <v>14.5</v>
      </c>
      <c r="M177" s="10">
        <f>L177-K177</f>
        <v>5.9166666666666661</v>
      </c>
      <c r="N177" s="31">
        <f>M177-(I177=1)*0.5</f>
        <v>5.9166666666666661</v>
      </c>
      <c r="O177" t="s">
        <v>87</v>
      </c>
    </row>
    <row r="178" spans="1:21" x14ac:dyDescent="0.25">
      <c r="B178" t="s">
        <v>89</v>
      </c>
      <c r="C178">
        <v>9</v>
      </c>
      <c r="D178">
        <v>35</v>
      </c>
      <c r="E178" s="16" t="s">
        <v>99</v>
      </c>
      <c r="F178">
        <v>16</v>
      </c>
      <c r="G178">
        <v>55</v>
      </c>
      <c r="I178">
        <v>0</v>
      </c>
      <c r="K178" s="10">
        <f>D178/60+C178</f>
        <v>9.5833333333333339</v>
      </c>
      <c r="L178" s="10">
        <f>G178/60+F178</f>
        <v>16.916666666666668</v>
      </c>
      <c r="M178" s="10">
        <f>L178-K178</f>
        <v>7.3333333333333339</v>
      </c>
      <c r="N178" s="31">
        <f>M178-(I178=1)*0.5</f>
        <v>7.3333333333333339</v>
      </c>
      <c r="O178" t="s">
        <v>89</v>
      </c>
    </row>
    <row r="179" spans="1:21" x14ac:dyDescent="0.25">
      <c r="B179" t="s">
        <v>90</v>
      </c>
      <c r="C179">
        <v>10</v>
      </c>
      <c r="D179">
        <v>0</v>
      </c>
      <c r="E179" s="16" t="s">
        <v>99</v>
      </c>
      <c r="F179">
        <v>17</v>
      </c>
      <c r="G179">
        <v>0</v>
      </c>
      <c r="I179">
        <v>0</v>
      </c>
      <c r="K179" s="10">
        <f>D179/60+C179</f>
        <v>10</v>
      </c>
      <c r="L179" s="10">
        <f>G179/60+F179</f>
        <v>17</v>
      </c>
      <c r="M179" s="10">
        <f>L179-K179</f>
        <v>7</v>
      </c>
      <c r="N179" s="31">
        <f>M179-(I179=1)*0.5</f>
        <v>7</v>
      </c>
      <c r="O179" t="s">
        <v>90</v>
      </c>
    </row>
    <row r="180" spans="1:21" x14ac:dyDescent="0.25">
      <c r="B180" t="s">
        <v>91</v>
      </c>
      <c r="C180">
        <v>9</v>
      </c>
      <c r="D180">
        <v>30</v>
      </c>
      <c r="E180" s="16" t="s">
        <v>99</v>
      </c>
      <c r="F180">
        <v>17</v>
      </c>
      <c r="G180">
        <v>30</v>
      </c>
      <c r="I180">
        <v>1</v>
      </c>
      <c r="K180" s="10">
        <f>D180/60+C180</f>
        <v>9.5</v>
      </c>
      <c r="L180" s="10">
        <f>G180/60+F180</f>
        <v>17.5</v>
      </c>
      <c r="M180" s="10">
        <f>L180-K180</f>
        <v>8</v>
      </c>
      <c r="N180" s="31">
        <f>M180-(I180=1)*0.5</f>
        <v>7.5</v>
      </c>
      <c r="O180" t="s">
        <v>91</v>
      </c>
      <c r="P180" s="10" t="s">
        <v>86</v>
      </c>
      <c r="Q180" t="s">
        <v>101</v>
      </c>
      <c r="R180" t="s">
        <v>102</v>
      </c>
    </row>
    <row r="181" spans="1:21" x14ac:dyDescent="0.25">
      <c r="A181" t="s">
        <v>54</v>
      </c>
      <c r="B181" t="s">
        <v>5</v>
      </c>
      <c r="E181" s="16" t="s">
        <v>99</v>
      </c>
      <c r="I181">
        <v>0</v>
      </c>
      <c r="K181" s="10">
        <f>D181/60+C181</f>
        <v>0</v>
      </c>
      <c r="L181" s="10">
        <f>G181/60+F181</f>
        <v>0</v>
      </c>
      <c r="M181" s="10">
        <f>L181-K181</f>
        <v>0</v>
      </c>
      <c r="N181" s="31">
        <v>0</v>
      </c>
      <c r="O181" t="s">
        <v>5</v>
      </c>
      <c r="P181" s="10">
        <f>SUM(N177:N181)</f>
        <v>27.75</v>
      </c>
      <c r="Q181" s="10">
        <f>P181-40+8</f>
        <v>-4.25</v>
      </c>
      <c r="R181">
        <f>SUM(Q$33:Q181)</f>
        <v>-27.303333333333313</v>
      </c>
    </row>
    <row r="182" spans="1:21" x14ac:dyDescent="0.25">
      <c r="A182" s="6" t="s">
        <v>141</v>
      </c>
      <c r="E182" s="16" t="s">
        <v>99</v>
      </c>
      <c r="U182" s="36"/>
    </row>
    <row r="183" spans="1:21" x14ac:dyDescent="0.25">
      <c r="A183">
        <v>2</v>
      </c>
      <c r="B183" t="s">
        <v>87</v>
      </c>
      <c r="C183">
        <v>10</v>
      </c>
      <c r="D183">
        <v>0</v>
      </c>
      <c r="E183" s="16" t="s">
        <v>99</v>
      </c>
      <c r="F183">
        <v>15</v>
      </c>
      <c r="G183">
        <v>40</v>
      </c>
      <c r="I183">
        <v>1</v>
      </c>
      <c r="K183" s="10">
        <f>D183/60+C183</f>
        <v>10</v>
      </c>
      <c r="L183" s="10">
        <f>G183/60+F183</f>
        <v>15.666666666666666</v>
      </c>
      <c r="M183" s="10">
        <f>L183-K183</f>
        <v>5.6666666666666661</v>
      </c>
      <c r="N183" s="31">
        <f>M183-(I183=1)*0.5</f>
        <v>5.1666666666666661</v>
      </c>
      <c r="O183" t="s">
        <v>87</v>
      </c>
    </row>
    <row r="184" spans="1:21" x14ac:dyDescent="0.25">
      <c r="B184" t="s">
        <v>89</v>
      </c>
      <c r="C184">
        <v>9</v>
      </c>
      <c r="D184">
        <v>34</v>
      </c>
      <c r="E184" s="16" t="s">
        <v>99</v>
      </c>
      <c r="F184">
        <v>17</v>
      </c>
      <c r="G184">
        <v>30</v>
      </c>
      <c r="I184">
        <v>1</v>
      </c>
      <c r="K184" s="10">
        <f>D184/60+C184</f>
        <v>9.5666666666666664</v>
      </c>
      <c r="L184" s="10">
        <f>G184/60+F184</f>
        <v>17.5</v>
      </c>
      <c r="M184" s="10">
        <f>L184-K184</f>
        <v>7.9333333333333336</v>
      </c>
      <c r="N184" s="31">
        <f>M184-(I184=1)*0.5</f>
        <v>7.4333333333333336</v>
      </c>
      <c r="O184" t="s">
        <v>89</v>
      </c>
    </row>
    <row r="185" spans="1:21" x14ac:dyDescent="0.25">
      <c r="B185" t="s">
        <v>90</v>
      </c>
      <c r="C185">
        <v>9</v>
      </c>
      <c r="D185">
        <v>30</v>
      </c>
      <c r="E185" s="16" t="s">
        <v>99</v>
      </c>
      <c r="F185">
        <v>17</v>
      </c>
      <c r="G185">
        <v>30</v>
      </c>
      <c r="I185">
        <v>1</v>
      </c>
      <c r="K185" s="10">
        <f>D185/60+C185</f>
        <v>9.5</v>
      </c>
      <c r="L185" s="10">
        <f>G185/60+F185</f>
        <v>17.5</v>
      </c>
      <c r="M185" s="10">
        <f>L185-K185</f>
        <v>8</v>
      </c>
      <c r="N185" s="31">
        <f>M185-(I185=1)*0.5</f>
        <v>7.5</v>
      </c>
      <c r="O185" t="s">
        <v>90</v>
      </c>
    </row>
    <row r="186" spans="1:21" x14ac:dyDescent="0.25">
      <c r="A186" t="s">
        <v>142</v>
      </c>
      <c r="B186" t="s">
        <v>91</v>
      </c>
      <c r="E186" s="16" t="s">
        <v>99</v>
      </c>
      <c r="I186">
        <v>1</v>
      </c>
      <c r="K186" s="10">
        <f>D186/60+C186</f>
        <v>0</v>
      </c>
      <c r="L186" s="10">
        <f>G186/60+F186</f>
        <v>0</v>
      </c>
      <c r="M186" s="10">
        <f>L186-K186</f>
        <v>0</v>
      </c>
      <c r="N186" s="31">
        <v>0</v>
      </c>
      <c r="O186" t="s">
        <v>91</v>
      </c>
      <c r="P186" s="10" t="s">
        <v>86</v>
      </c>
      <c r="Q186" t="s">
        <v>101</v>
      </c>
      <c r="R186" t="s">
        <v>102</v>
      </c>
    </row>
    <row r="187" spans="1:21" x14ac:dyDescent="0.25">
      <c r="B187" t="s">
        <v>5</v>
      </c>
      <c r="C187">
        <v>9</v>
      </c>
      <c r="D187">
        <v>54</v>
      </c>
      <c r="E187" s="16" t="s">
        <v>99</v>
      </c>
      <c r="F187">
        <v>17</v>
      </c>
      <c r="G187">
        <v>0</v>
      </c>
      <c r="I187">
        <v>1</v>
      </c>
      <c r="K187" s="10">
        <f>D187/60+C187</f>
        <v>9.9</v>
      </c>
      <c r="L187" s="10">
        <f>G187/60+F187</f>
        <v>17</v>
      </c>
      <c r="M187" s="10">
        <f>L187-K187</f>
        <v>7.1</v>
      </c>
      <c r="N187" s="31">
        <f>M187-(I187=1)*0.5</f>
        <v>6.6</v>
      </c>
      <c r="O187" t="s">
        <v>5</v>
      </c>
      <c r="P187" s="10">
        <f>SUM(N183:N187)</f>
        <v>26.700000000000003</v>
      </c>
      <c r="Q187" s="10">
        <f>P187-40+8</f>
        <v>-5.2999999999999972</v>
      </c>
      <c r="R187">
        <f>SUM(Q$33:Q187)</f>
        <v>-32.60333333333331</v>
      </c>
    </row>
    <row r="188" spans="1:21" x14ac:dyDescent="0.25">
      <c r="A188" s="6" t="s">
        <v>143</v>
      </c>
      <c r="E188" s="16" t="s">
        <v>99</v>
      </c>
    </row>
    <row r="189" spans="1:21" x14ac:dyDescent="0.25">
      <c r="A189">
        <v>3</v>
      </c>
      <c r="B189" t="s">
        <v>87</v>
      </c>
      <c r="C189">
        <v>9</v>
      </c>
      <c r="D189">
        <v>50</v>
      </c>
      <c r="E189" s="16" t="s">
        <v>99</v>
      </c>
      <c r="F189">
        <v>15</v>
      </c>
      <c r="G189">
        <v>30</v>
      </c>
      <c r="I189">
        <v>0</v>
      </c>
      <c r="K189" s="10">
        <f>D189/60+C189</f>
        <v>9.8333333333333339</v>
      </c>
      <c r="L189" s="10">
        <f>G189/60+F189</f>
        <v>15.5</v>
      </c>
      <c r="M189" s="10">
        <f>L189-K189</f>
        <v>5.6666666666666661</v>
      </c>
      <c r="N189" s="31">
        <f>M189-(I189=1)*0.5</f>
        <v>5.6666666666666661</v>
      </c>
      <c r="O189" t="s">
        <v>87</v>
      </c>
    </row>
    <row r="190" spans="1:21" x14ac:dyDescent="0.25">
      <c r="B190" t="s">
        <v>89</v>
      </c>
      <c r="C190">
        <v>9</v>
      </c>
      <c r="D190">
        <v>0</v>
      </c>
      <c r="E190" s="16" t="s">
        <v>99</v>
      </c>
      <c r="F190">
        <v>18</v>
      </c>
      <c r="G190">
        <v>30</v>
      </c>
      <c r="I190">
        <v>0</v>
      </c>
      <c r="K190" s="10">
        <f>D190/60+C190</f>
        <v>9</v>
      </c>
      <c r="L190" s="10">
        <f>G190/60+F190</f>
        <v>18.5</v>
      </c>
      <c r="M190" s="10">
        <f>L190-K190</f>
        <v>9.5</v>
      </c>
      <c r="N190" s="31">
        <f>M190-(I190=1)*0.5</f>
        <v>9.5</v>
      </c>
      <c r="O190" t="s">
        <v>89</v>
      </c>
    </row>
    <row r="191" spans="1:21" x14ac:dyDescent="0.25">
      <c r="B191" t="s">
        <v>90</v>
      </c>
      <c r="C191">
        <v>9</v>
      </c>
      <c r="D191">
        <v>15</v>
      </c>
      <c r="E191" s="16" t="s">
        <v>99</v>
      </c>
      <c r="F191">
        <v>17</v>
      </c>
      <c r="G191">
        <v>44</v>
      </c>
      <c r="I191">
        <v>0</v>
      </c>
      <c r="K191" s="10">
        <f>D191/60+C191</f>
        <v>9.25</v>
      </c>
      <c r="L191" s="10">
        <f>G191/60+F191</f>
        <v>17.733333333333334</v>
      </c>
      <c r="M191" s="10">
        <f>L191-K191</f>
        <v>8.4833333333333343</v>
      </c>
      <c r="N191" s="31">
        <f>M191-(I191=1)*0.5</f>
        <v>8.4833333333333343</v>
      </c>
      <c r="O191" t="s">
        <v>90</v>
      </c>
    </row>
    <row r="192" spans="1:21" x14ac:dyDescent="0.25">
      <c r="A192" t="s">
        <v>142</v>
      </c>
      <c r="B192" t="s">
        <v>91</v>
      </c>
      <c r="E192" s="16" t="s">
        <v>99</v>
      </c>
      <c r="I192">
        <v>0</v>
      </c>
      <c r="K192" s="10">
        <f>D192/60+C192</f>
        <v>0</v>
      </c>
      <c r="L192" s="10">
        <f>G192/60+F192</f>
        <v>0</v>
      </c>
      <c r="M192" s="10">
        <f>L192-K192</f>
        <v>0</v>
      </c>
      <c r="N192" s="31">
        <f>M192-(I192=1)*0.5</f>
        <v>0</v>
      </c>
      <c r="O192" t="s">
        <v>91</v>
      </c>
      <c r="P192" s="10" t="s">
        <v>86</v>
      </c>
      <c r="Q192" t="s">
        <v>101</v>
      </c>
      <c r="R192" t="s">
        <v>102</v>
      </c>
    </row>
    <row r="193" spans="1:24" x14ac:dyDescent="0.25">
      <c r="B193" t="s">
        <v>5</v>
      </c>
      <c r="C193">
        <v>9</v>
      </c>
      <c r="D193">
        <v>45</v>
      </c>
      <c r="E193" s="16" t="s">
        <v>99</v>
      </c>
      <c r="F193">
        <v>18</v>
      </c>
      <c r="G193">
        <v>45</v>
      </c>
      <c r="I193">
        <v>0</v>
      </c>
      <c r="K193" s="10">
        <f>D193/60+C193</f>
        <v>9.75</v>
      </c>
      <c r="L193" s="10">
        <f>G193/60+F193</f>
        <v>18.75</v>
      </c>
      <c r="M193" s="10">
        <f>L193-K193</f>
        <v>9</v>
      </c>
      <c r="N193" s="31">
        <f>M193-(I193=1)*0.5</f>
        <v>9</v>
      </c>
      <c r="O193" t="s">
        <v>5</v>
      </c>
      <c r="P193" s="10">
        <f>SUM(N189:N193)</f>
        <v>32.65</v>
      </c>
      <c r="Q193" s="10">
        <f>P193-40+8</f>
        <v>0.64999999999999858</v>
      </c>
      <c r="R193">
        <f>SUM(Q$33:Q193)</f>
        <v>-31.953333333333312</v>
      </c>
      <c r="W193" s="37">
        <f>SUM(N177:N193)</f>
        <v>87.1</v>
      </c>
      <c r="X193" t="s">
        <v>144</v>
      </c>
    </row>
    <row r="194" spans="1:24" x14ac:dyDescent="0.25">
      <c r="A194" s="6" t="s">
        <v>145</v>
      </c>
      <c r="E194" s="16" t="s">
        <v>99</v>
      </c>
    </row>
    <row r="195" spans="1:24" x14ac:dyDescent="0.25">
      <c r="A195">
        <v>4</v>
      </c>
      <c r="B195" t="s">
        <v>87</v>
      </c>
      <c r="C195">
        <v>9</v>
      </c>
      <c r="D195">
        <v>45</v>
      </c>
      <c r="E195" s="16" t="s">
        <v>99</v>
      </c>
      <c r="F195">
        <v>15</v>
      </c>
      <c r="G195">
        <v>50</v>
      </c>
      <c r="I195">
        <v>0</v>
      </c>
      <c r="K195" s="10">
        <f>D195/60+C195</f>
        <v>9.75</v>
      </c>
      <c r="L195" s="10">
        <f>G195/60+F195</f>
        <v>15.833333333333334</v>
      </c>
      <c r="M195" s="10">
        <f>L195-K195</f>
        <v>6.0833333333333339</v>
      </c>
      <c r="N195" s="31">
        <f>M195-(I195=1)*0.5</f>
        <v>6.0833333333333339</v>
      </c>
      <c r="O195" t="s">
        <v>87</v>
      </c>
    </row>
    <row r="196" spans="1:24" x14ac:dyDescent="0.25">
      <c r="A196" t="s">
        <v>7</v>
      </c>
      <c r="B196" t="s">
        <v>89</v>
      </c>
      <c r="E196" s="16" t="s">
        <v>99</v>
      </c>
      <c r="I196">
        <v>0</v>
      </c>
      <c r="K196" s="10">
        <f>D196/60+C196</f>
        <v>0</v>
      </c>
      <c r="L196" s="10">
        <f>G196/60+F196</f>
        <v>0</v>
      </c>
      <c r="M196" s="10">
        <f>L196-K196</f>
        <v>0</v>
      </c>
      <c r="N196" s="31">
        <f>M196-(I196=1)*0.5</f>
        <v>0</v>
      </c>
      <c r="O196" t="s">
        <v>89</v>
      </c>
    </row>
    <row r="197" spans="1:24" x14ac:dyDescent="0.25">
      <c r="A197" t="s">
        <v>7</v>
      </c>
      <c r="B197" t="s">
        <v>90</v>
      </c>
      <c r="E197" s="16" t="s">
        <v>99</v>
      </c>
      <c r="I197">
        <v>0</v>
      </c>
      <c r="K197" s="10">
        <f>D197/60+C197</f>
        <v>0</v>
      </c>
      <c r="L197" s="10">
        <f>G197/60+F197</f>
        <v>0</v>
      </c>
      <c r="M197" s="10">
        <f>L197-K197</f>
        <v>0</v>
      </c>
      <c r="N197" s="31">
        <f>M197-(I197=1)*0.5</f>
        <v>0</v>
      </c>
      <c r="O197" t="s">
        <v>90</v>
      </c>
    </row>
    <row r="198" spans="1:24" x14ac:dyDescent="0.25">
      <c r="A198" t="s">
        <v>146</v>
      </c>
      <c r="B198" t="s">
        <v>91</v>
      </c>
      <c r="E198" s="16" t="s">
        <v>99</v>
      </c>
      <c r="I198">
        <v>0</v>
      </c>
      <c r="K198" s="10">
        <f>D198/60+C198</f>
        <v>0</v>
      </c>
      <c r="L198" s="10">
        <f>G198/60+F198</f>
        <v>0</v>
      </c>
      <c r="M198" s="10">
        <f>L198-K198</f>
        <v>0</v>
      </c>
      <c r="N198" s="31">
        <f>M198-(I198=1)*0.5</f>
        <v>0</v>
      </c>
      <c r="O198" t="s">
        <v>91</v>
      </c>
      <c r="P198" s="10" t="s">
        <v>86</v>
      </c>
      <c r="Q198" t="s">
        <v>101</v>
      </c>
      <c r="R198" t="s">
        <v>102</v>
      </c>
    </row>
    <row r="199" spans="1:24" x14ac:dyDescent="0.25">
      <c r="B199" t="s">
        <v>5</v>
      </c>
      <c r="C199">
        <v>10</v>
      </c>
      <c r="D199">
        <v>40</v>
      </c>
      <c r="E199" s="16" t="s">
        <v>99</v>
      </c>
      <c r="F199">
        <v>18</v>
      </c>
      <c r="G199">
        <v>45</v>
      </c>
      <c r="I199">
        <v>0</v>
      </c>
      <c r="K199" s="10">
        <f>D199/60+C199</f>
        <v>10.666666666666666</v>
      </c>
      <c r="L199" s="10">
        <f>G199/60+F199</f>
        <v>18.75</v>
      </c>
      <c r="M199" s="10">
        <f>L199-K199</f>
        <v>8.0833333333333339</v>
      </c>
      <c r="N199" s="31">
        <f>M199-(I199=1)*0.5</f>
        <v>8.0833333333333339</v>
      </c>
      <c r="O199" t="s">
        <v>5</v>
      </c>
      <c r="P199" s="10">
        <f>SUM(N195:N199)</f>
        <v>14.166666666666668</v>
      </c>
      <c r="Q199" s="10">
        <f>P199-40+8*3</f>
        <v>-1.8333333333333321</v>
      </c>
      <c r="R199">
        <f>SUM(Q$33:Q199)</f>
        <v>-33.786666666666648</v>
      </c>
    </row>
    <row r="200" spans="1:24" x14ac:dyDescent="0.25">
      <c r="A200" s="6" t="s">
        <v>147</v>
      </c>
      <c r="E200" s="16" t="s">
        <v>99</v>
      </c>
    </row>
    <row r="201" spans="1:24" x14ac:dyDescent="0.25">
      <c r="A201">
        <v>5</v>
      </c>
      <c r="B201" t="s">
        <v>87</v>
      </c>
      <c r="C201">
        <v>9</v>
      </c>
      <c r="D201">
        <v>32</v>
      </c>
      <c r="E201" s="16" t="s">
        <v>99</v>
      </c>
      <c r="F201">
        <v>16</v>
      </c>
      <c r="G201">
        <v>50</v>
      </c>
      <c r="I201">
        <v>1</v>
      </c>
      <c r="K201" s="10">
        <f>D201/60+C201</f>
        <v>9.5333333333333332</v>
      </c>
      <c r="L201" s="10">
        <f>G201/60+F201</f>
        <v>16.833333333333332</v>
      </c>
      <c r="M201" s="10">
        <f>L201-K201</f>
        <v>7.2999999999999989</v>
      </c>
      <c r="N201" s="31">
        <f>M201-(I201=1)*0.5</f>
        <v>6.7999999999999989</v>
      </c>
      <c r="O201" t="s">
        <v>87</v>
      </c>
    </row>
    <row r="202" spans="1:24" x14ac:dyDescent="0.25">
      <c r="B202" t="s">
        <v>89</v>
      </c>
      <c r="C202">
        <v>9</v>
      </c>
      <c r="D202">
        <v>30</v>
      </c>
      <c r="E202" s="16" t="s">
        <v>99</v>
      </c>
      <c r="F202">
        <v>19</v>
      </c>
      <c r="G202">
        <v>13</v>
      </c>
      <c r="I202">
        <v>0</v>
      </c>
      <c r="K202" s="10">
        <f>D202/60+C202</f>
        <v>9.5</v>
      </c>
      <c r="L202" s="10">
        <f>G202/60+F202</f>
        <v>19.216666666666665</v>
      </c>
      <c r="M202" s="10">
        <f>L202-K202</f>
        <v>9.716666666666665</v>
      </c>
      <c r="N202" s="31">
        <f>M202-(I202=1)*0.5</f>
        <v>9.716666666666665</v>
      </c>
      <c r="O202" t="s">
        <v>89</v>
      </c>
      <c r="S202" s="36">
        <f>N202-2.25</f>
        <v>7.466666666666665</v>
      </c>
    </row>
    <row r="203" spans="1:24" x14ac:dyDescent="0.25">
      <c r="B203" t="s">
        <v>90</v>
      </c>
      <c r="C203">
        <v>9</v>
      </c>
      <c r="D203">
        <v>0</v>
      </c>
      <c r="E203" s="16" t="s">
        <v>99</v>
      </c>
      <c r="F203">
        <v>17</v>
      </c>
      <c r="G203">
        <v>15</v>
      </c>
      <c r="I203">
        <v>0</v>
      </c>
      <c r="K203" s="10">
        <f>D203/60+C203</f>
        <v>9</v>
      </c>
      <c r="L203" s="10">
        <f>G203/60+F203</f>
        <v>17.25</v>
      </c>
      <c r="M203" s="10">
        <f>L203-K203</f>
        <v>8.25</v>
      </c>
      <c r="N203" s="31">
        <f>M203-(I203=1)*0.5</f>
        <v>8.25</v>
      </c>
      <c r="O203" t="s">
        <v>90</v>
      </c>
      <c r="U203" s="37">
        <f>SUM(N195:N203)</f>
        <v>38.933333333333337</v>
      </c>
      <c r="V203" t="s">
        <v>148</v>
      </c>
    </row>
    <row r="204" spans="1:24" x14ac:dyDescent="0.25">
      <c r="B204" t="s">
        <v>91</v>
      </c>
      <c r="C204">
        <v>9</v>
      </c>
      <c r="D204">
        <v>43</v>
      </c>
      <c r="E204" s="16" t="s">
        <v>99</v>
      </c>
      <c r="F204">
        <v>13</v>
      </c>
      <c r="G204">
        <v>50</v>
      </c>
      <c r="I204">
        <v>0</v>
      </c>
      <c r="K204" s="10">
        <f>D204/60+C204</f>
        <v>9.7166666666666668</v>
      </c>
      <c r="L204" s="10">
        <f>G204/60+F204</f>
        <v>13.833333333333334</v>
      </c>
      <c r="M204" s="10">
        <f>L204-K204</f>
        <v>4.1166666666666671</v>
      </c>
      <c r="N204" s="31">
        <f>M204-(I204=1)*0.5</f>
        <v>4.1166666666666671</v>
      </c>
      <c r="O204" t="s">
        <v>91</v>
      </c>
      <c r="P204" s="10" t="s">
        <v>86</v>
      </c>
      <c r="Q204" t="s">
        <v>101</v>
      </c>
      <c r="R204" t="s">
        <v>102</v>
      </c>
      <c r="U204" s="16" t="s">
        <v>149</v>
      </c>
      <c r="V204" s="9" t="s">
        <v>150</v>
      </c>
    </row>
    <row r="205" spans="1:24" x14ac:dyDescent="0.25">
      <c r="B205" t="s">
        <v>5</v>
      </c>
      <c r="C205">
        <v>9</v>
      </c>
      <c r="D205">
        <v>45</v>
      </c>
      <c r="E205" s="16" t="s">
        <v>99</v>
      </c>
      <c r="F205">
        <v>17</v>
      </c>
      <c r="G205">
        <v>33</v>
      </c>
      <c r="I205">
        <v>1</v>
      </c>
      <c r="K205" s="10">
        <f>D205/60+C205</f>
        <v>9.75</v>
      </c>
      <c r="L205" s="10">
        <f>G205/60+F205</f>
        <v>17.55</v>
      </c>
      <c r="M205" s="10">
        <f>L205-K205</f>
        <v>7.8000000000000007</v>
      </c>
      <c r="N205" s="31">
        <f>M205-(I205=1)*0.5</f>
        <v>7.3000000000000007</v>
      </c>
      <c r="O205" t="s">
        <v>5</v>
      </c>
      <c r="P205" s="10">
        <f>SUM(N201:N205)</f>
        <v>36.183333333333337</v>
      </c>
      <c r="Q205" s="10">
        <f>P205-40</f>
        <v>-3.8166666666666629</v>
      </c>
      <c r="R205">
        <f>SUM(Q$33:Q205)</f>
        <v>-37.60333333333331</v>
      </c>
      <c r="T205" s="35"/>
    </row>
    <row r="206" spans="1:24" x14ac:dyDescent="0.25">
      <c r="A206" s="6" t="s">
        <v>151</v>
      </c>
      <c r="E206" s="16" t="s">
        <v>99</v>
      </c>
    </row>
    <row r="207" spans="1:24" x14ac:dyDescent="0.25">
      <c r="A207">
        <v>6</v>
      </c>
      <c r="B207" t="s">
        <v>87</v>
      </c>
      <c r="C207">
        <v>9</v>
      </c>
      <c r="D207">
        <v>50</v>
      </c>
      <c r="E207" s="16" t="s">
        <v>99</v>
      </c>
      <c r="F207">
        <v>16</v>
      </c>
      <c r="G207">
        <v>45</v>
      </c>
      <c r="I207">
        <v>0</v>
      </c>
      <c r="K207" s="10">
        <f>D207/60+C207</f>
        <v>9.8333333333333339</v>
      </c>
      <c r="L207" s="10">
        <f>G207/60+F207</f>
        <v>16.75</v>
      </c>
      <c r="M207" s="10">
        <f>L207-K207</f>
        <v>6.9166666666666661</v>
      </c>
      <c r="N207" s="31">
        <f>M207-(I207=1)*0.5</f>
        <v>6.9166666666666661</v>
      </c>
      <c r="O207" t="s">
        <v>87</v>
      </c>
    </row>
    <row r="208" spans="1:24" x14ac:dyDescent="0.25">
      <c r="B208" t="s">
        <v>89</v>
      </c>
      <c r="C208">
        <v>8</v>
      </c>
      <c r="D208">
        <v>40</v>
      </c>
      <c r="E208" s="16" t="s">
        <v>99</v>
      </c>
      <c r="F208">
        <v>17</v>
      </c>
      <c r="G208">
        <v>53</v>
      </c>
      <c r="I208">
        <v>0</v>
      </c>
      <c r="K208" s="10">
        <f>D208/60+C208</f>
        <v>8.6666666666666661</v>
      </c>
      <c r="L208" s="10">
        <f>G208/60+F208</f>
        <v>17.883333333333333</v>
      </c>
      <c r="M208" s="10">
        <f>L208-K208</f>
        <v>9.2166666666666668</v>
      </c>
      <c r="N208" s="31">
        <f>M208-(I208=1)*0.5</f>
        <v>9.2166666666666668</v>
      </c>
      <c r="O208" t="s">
        <v>89</v>
      </c>
    </row>
    <row r="209" spans="1:25" x14ac:dyDescent="0.25">
      <c r="B209" t="s">
        <v>90</v>
      </c>
      <c r="C209">
        <v>10</v>
      </c>
      <c r="D209">
        <v>10</v>
      </c>
      <c r="E209" s="16" t="s">
        <v>99</v>
      </c>
      <c r="F209">
        <v>17</v>
      </c>
      <c r="G209">
        <v>7</v>
      </c>
      <c r="I209">
        <v>0</v>
      </c>
      <c r="K209" s="10">
        <f>D209/60+C209</f>
        <v>10.166666666666666</v>
      </c>
      <c r="L209" s="10">
        <f>G209/60+F209</f>
        <v>17.116666666666667</v>
      </c>
      <c r="M209" s="10">
        <f>L209-K209</f>
        <v>6.9500000000000011</v>
      </c>
      <c r="N209" s="31">
        <f>M209-(I209=1)*0.5</f>
        <v>6.9500000000000011</v>
      </c>
      <c r="O209" t="s">
        <v>90</v>
      </c>
      <c r="V209" s="38"/>
    </row>
    <row r="210" spans="1:25" x14ac:dyDescent="0.25">
      <c r="B210" t="s">
        <v>91</v>
      </c>
      <c r="C210">
        <v>9</v>
      </c>
      <c r="D210">
        <v>0</v>
      </c>
      <c r="E210" s="16" t="s">
        <v>99</v>
      </c>
      <c r="F210">
        <v>16</v>
      </c>
      <c r="G210">
        <v>0</v>
      </c>
      <c r="I210">
        <v>0</v>
      </c>
      <c r="K210" s="10">
        <f>D210/60+C210</f>
        <v>9</v>
      </c>
      <c r="L210" s="10">
        <f>G210/60+F210</f>
        <v>16</v>
      </c>
      <c r="M210" s="10">
        <f>L210-K210</f>
        <v>7</v>
      </c>
      <c r="N210" s="31">
        <f>M210-(I210=1)*0.5</f>
        <v>7</v>
      </c>
      <c r="O210" t="s">
        <v>91</v>
      </c>
      <c r="P210" s="10" t="s">
        <v>86</v>
      </c>
      <c r="Q210" t="s">
        <v>101</v>
      </c>
      <c r="R210" t="s">
        <v>102</v>
      </c>
      <c r="V210">
        <v>12</v>
      </c>
      <c r="W210" t="s">
        <v>152</v>
      </c>
    </row>
    <row r="211" spans="1:25" x14ac:dyDescent="0.25">
      <c r="B211" t="s">
        <v>5</v>
      </c>
      <c r="C211">
        <v>9</v>
      </c>
      <c r="D211">
        <v>35</v>
      </c>
      <c r="E211" s="16" t="s">
        <v>99</v>
      </c>
      <c r="F211">
        <v>18</v>
      </c>
      <c r="G211">
        <v>22</v>
      </c>
      <c r="I211">
        <v>0</v>
      </c>
      <c r="K211" s="10">
        <f>D211/60+C211</f>
        <v>9.5833333333333339</v>
      </c>
      <c r="L211" s="10">
        <f>G211/60+F211</f>
        <v>18.366666666666667</v>
      </c>
      <c r="M211" s="10">
        <f>L211-K211</f>
        <v>8.7833333333333332</v>
      </c>
      <c r="N211" s="31">
        <f>M211-(I211=1)*0.5</f>
        <v>8.7833333333333332</v>
      </c>
      <c r="O211" t="s">
        <v>5</v>
      </c>
      <c r="P211" s="10">
        <f>SUM(N207:N211)</f>
        <v>38.866666666666667</v>
      </c>
      <c r="Q211" s="10">
        <f>P211-40</f>
        <v>-1.1333333333333329</v>
      </c>
      <c r="R211">
        <f>SUM(Q$33:Q211)</f>
        <v>-38.736666666666643</v>
      </c>
    </row>
    <row r="212" spans="1:25" x14ac:dyDescent="0.25">
      <c r="A212" s="6" t="s">
        <v>153</v>
      </c>
      <c r="E212" s="16" t="s">
        <v>99</v>
      </c>
    </row>
    <row r="213" spans="1:25" x14ac:dyDescent="0.25">
      <c r="A213">
        <v>7</v>
      </c>
      <c r="B213" t="s">
        <v>87</v>
      </c>
      <c r="C213">
        <v>9</v>
      </c>
      <c r="D213">
        <v>9</v>
      </c>
      <c r="E213" s="16" t="s">
        <v>99</v>
      </c>
      <c r="F213">
        <v>12</v>
      </c>
      <c r="G213">
        <v>13</v>
      </c>
      <c r="I213">
        <v>0</v>
      </c>
      <c r="K213" s="10">
        <f>D213/60+C213</f>
        <v>9.15</v>
      </c>
      <c r="L213" s="10">
        <f>G213/60+F213</f>
        <v>12.216666666666667</v>
      </c>
      <c r="M213" s="10">
        <f>L213-K213</f>
        <v>3.0666666666666664</v>
      </c>
      <c r="N213" s="31">
        <f>M213-(I213=1)*0.5</f>
        <v>3.0666666666666664</v>
      </c>
      <c r="O213" t="s">
        <v>87</v>
      </c>
      <c r="U213" s="6"/>
    </row>
    <row r="214" spans="1:25" x14ac:dyDescent="0.25">
      <c r="B214" t="s">
        <v>89</v>
      </c>
      <c r="C214">
        <v>9</v>
      </c>
      <c r="D214">
        <v>49</v>
      </c>
      <c r="E214" s="16" t="s">
        <v>99</v>
      </c>
      <c r="F214">
        <v>17</v>
      </c>
      <c r="G214">
        <v>13</v>
      </c>
      <c r="I214">
        <v>0</v>
      </c>
      <c r="K214" s="10">
        <f>D214/60+C214</f>
        <v>9.8166666666666664</v>
      </c>
      <c r="L214" s="10">
        <f>G214/60+F214</f>
        <v>17.216666666666665</v>
      </c>
      <c r="M214" s="10">
        <f>L214-K214</f>
        <v>7.3999999999999986</v>
      </c>
      <c r="N214" s="31">
        <f>M214-(I214=1)*0.5</f>
        <v>7.3999999999999986</v>
      </c>
      <c r="O214" t="s">
        <v>89</v>
      </c>
      <c r="U214" s="6"/>
    </row>
    <row r="215" spans="1:25" x14ac:dyDescent="0.25">
      <c r="B215" t="s">
        <v>90</v>
      </c>
      <c r="C215">
        <v>9</v>
      </c>
      <c r="D215">
        <v>44</v>
      </c>
      <c r="E215" s="16" t="s">
        <v>99</v>
      </c>
      <c r="F215">
        <v>17</v>
      </c>
      <c r="G215">
        <v>50</v>
      </c>
      <c r="I215">
        <v>0</v>
      </c>
      <c r="K215" s="10">
        <f>D215/60+C215</f>
        <v>9.7333333333333325</v>
      </c>
      <c r="L215" s="10">
        <f>G215/60+F215</f>
        <v>17.833333333333332</v>
      </c>
      <c r="M215" s="10">
        <f>L215-K215</f>
        <v>8.1</v>
      </c>
      <c r="N215" s="31">
        <f>M215-(I215=1)*0.5</f>
        <v>8.1</v>
      </c>
      <c r="O215" t="s">
        <v>90</v>
      </c>
      <c r="U215" s="37">
        <f>SUM(N204:N215)-V210+3.4</f>
        <v>60.250000000000007</v>
      </c>
      <c r="V215" s="9" t="s">
        <v>154</v>
      </c>
    </row>
    <row r="216" spans="1:25" x14ac:dyDescent="0.25">
      <c r="B216" t="s">
        <v>91</v>
      </c>
      <c r="C216">
        <v>9</v>
      </c>
      <c r="D216">
        <v>50</v>
      </c>
      <c r="E216" s="16" t="s">
        <v>99</v>
      </c>
      <c r="F216">
        <v>16</v>
      </c>
      <c r="G216">
        <v>20</v>
      </c>
      <c r="I216">
        <v>0</v>
      </c>
      <c r="K216" s="10">
        <f>D216/60+C216</f>
        <v>9.8333333333333339</v>
      </c>
      <c r="L216" s="10">
        <f>G216/60+F216</f>
        <v>16.333333333333332</v>
      </c>
      <c r="M216" s="10">
        <f>L216-K216</f>
        <v>6.4999999999999982</v>
      </c>
      <c r="N216" s="31">
        <f>M216-(I216=1)*0.5</f>
        <v>6.4999999999999982</v>
      </c>
      <c r="O216" t="s">
        <v>91</v>
      </c>
      <c r="P216" s="10" t="s">
        <v>86</v>
      </c>
      <c r="Q216" t="s">
        <v>101</v>
      </c>
      <c r="R216" t="s">
        <v>102</v>
      </c>
      <c r="U216" s="16" t="s">
        <v>149</v>
      </c>
      <c r="V216" t="s">
        <v>155</v>
      </c>
    </row>
    <row r="217" spans="1:25" x14ac:dyDescent="0.25">
      <c r="B217" t="s">
        <v>5</v>
      </c>
      <c r="C217">
        <v>9</v>
      </c>
      <c r="D217">
        <v>22</v>
      </c>
      <c r="E217" s="16" t="s">
        <v>99</v>
      </c>
      <c r="F217">
        <v>12</v>
      </c>
      <c r="G217">
        <v>30</v>
      </c>
      <c r="I217">
        <v>0</v>
      </c>
      <c r="K217" s="10">
        <f>D217/60+C217</f>
        <v>9.3666666666666671</v>
      </c>
      <c r="L217" s="10">
        <f>G217/60+F217</f>
        <v>12.5</v>
      </c>
      <c r="M217" s="10">
        <f>L217-K217</f>
        <v>3.1333333333333329</v>
      </c>
      <c r="N217" s="31">
        <f>M217-(I217=1)*0.5</f>
        <v>3.1333333333333329</v>
      </c>
      <c r="O217" t="s">
        <v>5</v>
      </c>
      <c r="P217" s="10">
        <f>SUM(N213:N217)</f>
        <v>28.199999999999996</v>
      </c>
      <c r="Q217" s="10">
        <f>P217-40</f>
        <v>-11.800000000000004</v>
      </c>
      <c r="R217">
        <f>SUM(Q$33:Q217)</f>
        <v>-50.536666666666648</v>
      </c>
      <c r="U217" s="6"/>
    </row>
    <row r="218" spans="1:25" x14ac:dyDescent="0.25">
      <c r="A218" s="6" t="s">
        <v>156</v>
      </c>
      <c r="E218" s="16" t="s">
        <v>99</v>
      </c>
      <c r="U218" s="6"/>
    </row>
    <row r="219" spans="1:25" x14ac:dyDescent="0.25">
      <c r="A219">
        <v>8</v>
      </c>
      <c r="B219" t="s">
        <v>87</v>
      </c>
      <c r="C219">
        <v>8</v>
      </c>
      <c r="D219">
        <v>23</v>
      </c>
      <c r="E219" s="16" t="s">
        <v>99</v>
      </c>
      <c r="F219">
        <v>12</v>
      </c>
      <c r="G219">
        <v>0</v>
      </c>
      <c r="I219">
        <v>0</v>
      </c>
      <c r="K219" s="10">
        <f>D219/60+C219</f>
        <v>8.3833333333333329</v>
      </c>
      <c r="L219" s="10">
        <f>G219/60+F219</f>
        <v>12</v>
      </c>
      <c r="M219" s="10">
        <f>L219-K219</f>
        <v>3.6166666666666671</v>
      </c>
      <c r="N219" s="31">
        <f>M219-(I219=1)*0.5</f>
        <v>3.6166666666666671</v>
      </c>
      <c r="O219" t="s">
        <v>87</v>
      </c>
      <c r="U219" s="6"/>
    </row>
    <row r="220" spans="1:25" x14ac:dyDescent="0.25">
      <c r="B220" t="s">
        <v>89</v>
      </c>
      <c r="C220">
        <v>9</v>
      </c>
      <c r="D220">
        <v>5</v>
      </c>
      <c r="E220" s="16" t="s">
        <v>99</v>
      </c>
      <c r="F220">
        <v>18</v>
      </c>
      <c r="G220">
        <v>37</v>
      </c>
      <c r="I220">
        <v>0</v>
      </c>
      <c r="K220" s="10">
        <f>D220/60+C220</f>
        <v>9.0833333333333339</v>
      </c>
      <c r="L220" s="10">
        <f>G220/60+F220</f>
        <v>18.616666666666667</v>
      </c>
      <c r="M220" s="10">
        <f>L220-K220</f>
        <v>9.5333333333333332</v>
      </c>
      <c r="N220" s="31">
        <f>M220-(I220=1)*0.5</f>
        <v>9.5333333333333332</v>
      </c>
      <c r="O220" t="s">
        <v>89</v>
      </c>
    </row>
    <row r="221" spans="1:25" x14ac:dyDescent="0.25">
      <c r="B221" t="s">
        <v>90</v>
      </c>
      <c r="C221">
        <v>10</v>
      </c>
      <c r="D221">
        <v>7</v>
      </c>
      <c r="E221" s="16" t="s">
        <v>99</v>
      </c>
      <c r="F221">
        <v>17</v>
      </c>
      <c r="G221">
        <v>55</v>
      </c>
      <c r="I221">
        <v>0</v>
      </c>
      <c r="K221" s="10">
        <f>D221/60+C221</f>
        <v>10.116666666666667</v>
      </c>
      <c r="L221" s="10">
        <f>G221/60+F221</f>
        <v>17.916666666666668</v>
      </c>
      <c r="M221" s="10">
        <f>L221-K221</f>
        <v>7.8000000000000007</v>
      </c>
      <c r="N221" s="31">
        <f>M221-(I221=1)*0.5</f>
        <v>7.8000000000000007</v>
      </c>
      <c r="O221" t="s">
        <v>90</v>
      </c>
      <c r="S221" s="18"/>
      <c r="U221" s="37">
        <f>SUM(N216:N221)-(7.8-4.3)</f>
        <v>27.083333333333332</v>
      </c>
      <c r="V221" s="9" t="s">
        <v>157</v>
      </c>
    </row>
    <row r="222" spans="1:25" x14ac:dyDescent="0.25">
      <c r="B222" t="s">
        <v>91</v>
      </c>
      <c r="C222">
        <v>9</v>
      </c>
      <c r="D222">
        <v>3</v>
      </c>
      <c r="E222" s="16" t="s">
        <v>99</v>
      </c>
      <c r="F222">
        <v>16</v>
      </c>
      <c r="G222">
        <v>5</v>
      </c>
      <c r="I222">
        <v>0</v>
      </c>
      <c r="K222" s="10">
        <f>D222/60+C222</f>
        <v>9.0500000000000007</v>
      </c>
      <c r="L222" s="10">
        <f>G222/60+F222</f>
        <v>16.083333333333332</v>
      </c>
      <c r="M222" s="10">
        <f>L222-K222</f>
        <v>7.0333333333333314</v>
      </c>
      <c r="N222" s="31">
        <f>M222-(I222=1)*0.5</f>
        <v>7.0333333333333314</v>
      </c>
      <c r="O222" t="s">
        <v>91</v>
      </c>
      <c r="P222" s="10" t="s">
        <v>86</v>
      </c>
      <c r="Q222" t="s">
        <v>101</v>
      </c>
      <c r="R222" t="s">
        <v>102</v>
      </c>
      <c r="X222" s="16" t="s">
        <v>149</v>
      </c>
      <c r="Y222" t="s">
        <v>158</v>
      </c>
    </row>
    <row r="223" spans="1:25" x14ac:dyDescent="0.25">
      <c r="B223" t="s">
        <v>5</v>
      </c>
      <c r="C223">
        <v>9</v>
      </c>
      <c r="D223">
        <v>48</v>
      </c>
      <c r="E223" s="16" t="s">
        <v>99</v>
      </c>
      <c r="F223">
        <v>18</v>
      </c>
      <c r="G223">
        <v>23</v>
      </c>
      <c r="I223">
        <v>0</v>
      </c>
      <c r="K223" s="10">
        <f>D223/60+C223</f>
        <v>9.8000000000000007</v>
      </c>
      <c r="L223" s="10">
        <f>G223/60+F223</f>
        <v>18.383333333333333</v>
      </c>
      <c r="M223" s="10">
        <f>L223-K223</f>
        <v>8.5833333333333321</v>
      </c>
      <c r="N223" s="31">
        <f>M223-(I223=1)*0.5</f>
        <v>8.5833333333333321</v>
      </c>
      <c r="O223" t="s">
        <v>5</v>
      </c>
      <c r="P223" s="10">
        <f>SUM(N219:N223)</f>
        <v>36.566666666666663</v>
      </c>
      <c r="Q223" s="10">
        <f>P223-40</f>
        <v>-3.4333333333333371</v>
      </c>
      <c r="R223">
        <f>SUM(Q$33:Q223)</f>
        <v>-53.969999999999985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852"/>
  <sheetViews>
    <sheetView topLeftCell="A130" workbookViewId="0">
      <selection activeCell="V26" sqref="V26"/>
    </sheetView>
  </sheetViews>
  <sheetFormatPr defaultRowHeight="15" x14ac:dyDescent="0.25"/>
  <cols>
    <col min="1" max="1" width="7.85546875" bestFit="1" customWidth="1"/>
    <col min="2" max="2" width="6.28515625" style="39" bestFit="1" customWidth="1"/>
    <col min="3" max="4" width="3" bestFit="1" customWidth="1"/>
    <col min="5" max="5" width="2.7109375" style="2" bestFit="1" customWidth="1"/>
    <col min="6" max="7" width="3" bestFit="1" customWidth="1"/>
    <col min="8" max="8" width="5.7109375" style="1" customWidth="1"/>
    <col min="9" max="10" width="3" bestFit="1" customWidth="1"/>
    <col min="11" max="11" width="2.7109375" style="2" bestFit="1" customWidth="1"/>
    <col min="12" max="13" width="3" bestFit="1" customWidth="1"/>
    <col min="14" max="14" width="3.28515625" customWidth="1"/>
    <col min="15" max="15" width="2" bestFit="1" customWidth="1"/>
    <col min="16" max="16" width="2.28515625" customWidth="1"/>
    <col min="17" max="17" width="5.42578125" bestFit="1" customWidth="1"/>
    <col min="18" max="18" width="4.42578125" bestFit="1" customWidth="1"/>
    <col min="19" max="19" width="4.85546875" bestFit="1" customWidth="1"/>
    <col min="20" max="21" width="6.28515625" bestFit="1" customWidth="1"/>
    <col min="22" max="22" width="10.42578125" bestFit="1" customWidth="1"/>
    <col min="23" max="23" width="9.5703125" bestFit="1" customWidth="1"/>
    <col min="24" max="24" width="11.7109375" style="6" bestFit="1" customWidth="1"/>
  </cols>
  <sheetData>
    <row r="4" spans="1:28" ht="15.75" x14ac:dyDescent="0.25">
      <c r="A4" s="6" t="s">
        <v>159</v>
      </c>
      <c r="C4" s="123" t="s">
        <v>160</v>
      </c>
      <c r="D4" s="123"/>
      <c r="E4" s="123"/>
      <c r="F4" s="123"/>
      <c r="G4" s="123"/>
      <c r="I4" s="123" t="s">
        <v>161</v>
      </c>
      <c r="J4" s="123"/>
      <c r="K4" s="123"/>
      <c r="L4" s="123"/>
      <c r="M4" s="123"/>
      <c r="N4" s="31"/>
      <c r="P4" s="10"/>
      <c r="Q4" s="40" t="s">
        <v>162</v>
      </c>
      <c r="R4" s="40" t="s">
        <v>163</v>
      </c>
      <c r="S4" s="6" t="s">
        <v>164</v>
      </c>
      <c r="X4" s="6" t="s">
        <v>165</v>
      </c>
    </row>
    <row r="5" spans="1:28" ht="15.75" x14ac:dyDescent="0.25">
      <c r="B5" s="39" t="s">
        <v>87</v>
      </c>
      <c r="C5">
        <v>10</v>
      </c>
      <c r="D5">
        <v>0</v>
      </c>
      <c r="E5" s="41" t="s">
        <v>99</v>
      </c>
      <c r="F5">
        <v>13</v>
      </c>
      <c r="G5">
        <v>13</v>
      </c>
      <c r="H5" s="42" t="s">
        <v>166</v>
      </c>
      <c r="I5">
        <v>13</v>
      </c>
      <c r="J5">
        <v>13</v>
      </c>
      <c r="K5" s="41" t="s">
        <v>99</v>
      </c>
      <c r="L5">
        <v>18</v>
      </c>
      <c r="M5">
        <v>13</v>
      </c>
      <c r="O5">
        <v>0</v>
      </c>
      <c r="P5" s="10"/>
      <c r="Q5" s="10">
        <f>(G5/60+F5)-(D5/60+C5)</f>
        <v>3.2166666666666668</v>
      </c>
      <c r="R5" s="10">
        <f>(M5/60+L5)-(J5/60+I5)</f>
        <v>4.9999999999999982</v>
      </c>
      <c r="S5" s="31">
        <f>R5+Q5-(O5=1)*0.5</f>
        <v>8.216666666666665</v>
      </c>
      <c r="T5" t="s">
        <v>87</v>
      </c>
      <c r="U5" s="10"/>
      <c r="X5" s="43">
        <f>SUM('[1]2016'!N221:N223)+SUM(S5)-(8.2-Q5)</f>
        <v>26.65</v>
      </c>
      <c r="Y5" s="9" t="s">
        <v>167</v>
      </c>
      <c r="AA5" s="9"/>
      <c r="AB5" s="9"/>
    </row>
    <row r="6" spans="1:28" ht="15.75" x14ac:dyDescent="0.25">
      <c r="B6" s="39" t="s">
        <v>89</v>
      </c>
      <c r="C6">
        <v>8</v>
      </c>
      <c r="D6">
        <v>55</v>
      </c>
      <c r="E6" s="41" t="s">
        <v>99</v>
      </c>
      <c r="F6">
        <v>13</v>
      </c>
      <c r="G6">
        <v>58</v>
      </c>
      <c r="H6" s="42" t="s">
        <v>166</v>
      </c>
      <c r="K6" s="41" t="s">
        <v>99</v>
      </c>
      <c r="O6">
        <v>0</v>
      </c>
      <c r="Q6" s="10">
        <f>(G6/60+F6)-(D6/60+C6)</f>
        <v>5.0500000000000007</v>
      </c>
      <c r="R6" s="10">
        <f>(M6/60+L6)-(J6/60+I6)</f>
        <v>0</v>
      </c>
      <c r="S6" s="31">
        <f>R6+Q6-(O6=1)*0.5</f>
        <v>5.0500000000000007</v>
      </c>
      <c r="T6" t="s">
        <v>89</v>
      </c>
      <c r="U6" s="10"/>
      <c r="X6" s="32" t="s">
        <v>149</v>
      </c>
      <c r="Y6" t="s">
        <v>168</v>
      </c>
    </row>
    <row r="7" spans="1:28" ht="15.75" x14ac:dyDescent="0.25">
      <c r="A7" t="s">
        <v>169</v>
      </c>
      <c r="B7" s="39" t="s">
        <v>90</v>
      </c>
      <c r="C7">
        <v>10</v>
      </c>
      <c r="D7">
        <v>35</v>
      </c>
      <c r="E7" s="41" t="s">
        <v>99</v>
      </c>
      <c r="F7">
        <v>17</v>
      </c>
      <c r="G7">
        <v>17</v>
      </c>
      <c r="H7" s="42" t="s">
        <v>166</v>
      </c>
      <c r="K7" s="41" t="s">
        <v>99</v>
      </c>
      <c r="O7">
        <v>1</v>
      </c>
      <c r="Q7" s="10">
        <f>(G7/60+F7)-(D7/60+C7)</f>
        <v>6.7000000000000011</v>
      </c>
      <c r="R7" s="10">
        <f>(M7/60+L7)-(J7/60+I7)</f>
        <v>0</v>
      </c>
      <c r="S7" s="31">
        <f>R7+Q7-(O7=1)*0.5</f>
        <v>6.2000000000000011</v>
      </c>
      <c r="T7" t="s">
        <v>90</v>
      </c>
      <c r="U7" s="10"/>
      <c r="X7" s="17">
        <f>SUM(S5:S7)-Q5+R14+SUM(S17)+Q18-1.5</f>
        <v>29.633333333333333</v>
      </c>
      <c r="Y7" s="9" t="s">
        <v>170</v>
      </c>
    </row>
    <row r="8" spans="1:28" ht="15.75" x14ac:dyDescent="0.25">
      <c r="B8" s="39" t="s">
        <v>91</v>
      </c>
      <c r="C8">
        <v>10</v>
      </c>
      <c r="D8">
        <v>9</v>
      </c>
      <c r="E8" s="41" t="s">
        <v>99</v>
      </c>
      <c r="F8">
        <v>16</v>
      </c>
      <c r="G8">
        <v>5</v>
      </c>
      <c r="H8" s="42" t="s">
        <v>166</v>
      </c>
      <c r="K8" s="41" t="s">
        <v>99</v>
      </c>
      <c r="O8">
        <v>1</v>
      </c>
      <c r="Q8" s="10">
        <f>(G8/60+F8)-(D8/60+C8)</f>
        <v>5.9333333333333318</v>
      </c>
      <c r="R8" s="10">
        <f>(M8/60+L8)-(J8/60+I8)</f>
        <v>0</v>
      </c>
      <c r="S8" s="31">
        <f>R8+Q8-(O8=1)*0.5</f>
        <v>5.4333333333333318</v>
      </c>
      <c r="T8" t="s">
        <v>91</v>
      </c>
      <c r="U8" s="10" t="s">
        <v>86</v>
      </c>
      <c r="V8" t="s">
        <v>101</v>
      </c>
      <c r="W8" t="s">
        <v>102</v>
      </c>
      <c r="X8" s="43">
        <f>SUM(S8:S13)+Q14+Q15</f>
        <v>55.016666666666673</v>
      </c>
      <c r="Y8" s="9" t="s">
        <v>171</v>
      </c>
    </row>
    <row r="9" spans="1:28" ht="15.75" x14ac:dyDescent="0.25">
      <c r="B9" s="39" t="s">
        <v>5</v>
      </c>
      <c r="C9">
        <v>8</v>
      </c>
      <c r="D9">
        <v>48</v>
      </c>
      <c r="E9" s="41" t="s">
        <v>99</v>
      </c>
      <c r="F9">
        <v>19</v>
      </c>
      <c r="G9">
        <v>9</v>
      </c>
      <c r="H9" s="42" t="s">
        <v>166</v>
      </c>
      <c r="K9" s="41" t="s">
        <v>99</v>
      </c>
      <c r="O9">
        <v>0</v>
      </c>
      <c r="Q9" s="10">
        <f>(G9/60+F9)-(D9/60+C9)</f>
        <v>10.349999999999998</v>
      </c>
      <c r="R9" s="10">
        <f>(M9/60+L9)-(J9/60+I9)</f>
        <v>0</v>
      </c>
      <c r="S9" s="31">
        <f>R9+Q9-(O9=1)*0.5</f>
        <v>10.349999999999998</v>
      </c>
      <c r="T9" t="s">
        <v>5</v>
      </c>
      <c r="U9" s="10">
        <f>SUM(S5:S9)</f>
        <v>35.25</v>
      </c>
      <c r="V9" s="10">
        <f>U9-40</f>
        <v>-4.75</v>
      </c>
      <c r="W9" s="10">
        <f>SUM(V$4:V9)</f>
        <v>-4.75</v>
      </c>
    </row>
    <row r="10" spans="1:28" ht="15.75" x14ac:dyDescent="0.25">
      <c r="A10" s="6" t="s">
        <v>172</v>
      </c>
      <c r="E10" s="41" t="s">
        <v>99</v>
      </c>
      <c r="H10" s="42"/>
      <c r="K10" s="41" t="s">
        <v>99</v>
      </c>
      <c r="Q10" s="10"/>
      <c r="R10" s="10"/>
      <c r="S10" s="31"/>
      <c r="U10" s="10"/>
      <c r="W10" s="10"/>
    </row>
    <row r="11" spans="1:28" ht="15.75" x14ac:dyDescent="0.25">
      <c r="B11" s="39" t="s">
        <v>87</v>
      </c>
      <c r="C11">
        <v>11</v>
      </c>
      <c r="D11">
        <v>15</v>
      </c>
      <c r="E11" s="41" t="s">
        <v>99</v>
      </c>
      <c r="F11">
        <v>18</v>
      </c>
      <c r="G11">
        <v>45</v>
      </c>
      <c r="H11" s="42" t="s">
        <v>166</v>
      </c>
      <c r="K11" s="41" t="s">
        <v>99</v>
      </c>
      <c r="O11">
        <v>0</v>
      </c>
      <c r="Q11" s="10">
        <f>(G11/60+F11)-(D11/60+C11)</f>
        <v>7.5</v>
      </c>
      <c r="R11" s="10">
        <f>(M11/60+L11)-(J11/60+I11)</f>
        <v>0</v>
      </c>
      <c r="S11" s="31">
        <f>R11+Q11-(O11=1)*0.5</f>
        <v>7.5</v>
      </c>
      <c r="T11" t="s">
        <v>87</v>
      </c>
      <c r="U11" s="10"/>
      <c r="W11" s="10"/>
    </row>
    <row r="12" spans="1:28" ht="15.75" x14ac:dyDescent="0.25">
      <c r="B12" s="39" t="s">
        <v>89</v>
      </c>
      <c r="C12">
        <v>10</v>
      </c>
      <c r="D12">
        <v>10</v>
      </c>
      <c r="E12" s="41" t="s">
        <v>99</v>
      </c>
      <c r="F12">
        <v>17</v>
      </c>
      <c r="G12">
        <v>51</v>
      </c>
      <c r="H12" s="42" t="s">
        <v>166</v>
      </c>
      <c r="K12" s="41" t="s">
        <v>99</v>
      </c>
      <c r="O12">
        <v>1</v>
      </c>
      <c r="Q12" s="10">
        <f>(G12/60+F12)-(D12/60+C12)</f>
        <v>7.6833333333333353</v>
      </c>
      <c r="R12" s="10">
        <f>(M12/60+L12)-(J12/60+I12)</f>
        <v>0</v>
      </c>
      <c r="S12" s="31">
        <f>R12+Q12-(O12=1)*0.5</f>
        <v>7.1833333333333353</v>
      </c>
      <c r="T12" t="s">
        <v>89</v>
      </c>
      <c r="U12" s="10"/>
      <c r="W12" s="10"/>
    </row>
    <row r="13" spans="1:28" ht="15.75" x14ac:dyDescent="0.25">
      <c r="B13" s="39" t="s">
        <v>90</v>
      </c>
      <c r="C13">
        <v>9</v>
      </c>
      <c r="D13">
        <v>6</v>
      </c>
      <c r="E13" s="41" t="s">
        <v>99</v>
      </c>
      <c r="F13">
        <v>16</v>
      </c>
      <c r="G13">
        <v>47</v>
      </c>
      <c r="H13" s="42" t="s">
        <v>166</v>
      </c>
      <c r="K13" s="41" t="s">
        <v>99</v>
      </c>
      <c r="O13">
        <v>1</v>
      </c>
      <c r="Q13" s="10">
        <f>(G13/60+F13)-(D13/60+C13)</f>
        <v>7.6833333333333353</v>
      </c>
      <c r="R13" s="10">
        <f>(M13/60+L13)-(J13/60+I13)</f>
        <v>0</v>
      </c>
      <c r="S13" s="31">
        <f>R13+Q13-(O13=1)*0.5</f>
        <v>7.1833333333333353</v>
      </c>
      <c r="T13" t="s">
        <v>90</v>
      </c>
      <c r="U13" s="10"/>
      <c r="W13" s="10"/>
    </row>
    <row r="14" spans="1:28" ht="15.75" x14ac:dyDescent="0.25">
      <c r="B14" s="39" t="s">
        <v>91</v>
      </c>
      <c r="C14">
        <v>8</v>
      </c>
      <c r="D14">
        <v>45</v>
      </c>
      <c r="E14" s="41" t="s">
        <v>99</v>
      </c>
      <c r="F14">
        <v>15</v>
      </c>
      <c r="G14">
        <v>47</v>
      </c>
      <c r="H14" s="42" t="s">
        <v>166</v>
      </c>
      <c r="I14">
        <v>15</v>
      </c>
      <c r="J14">
        <v>47</v>
      </c>
      <c r="K14" s="41" t="s">
        <v>99</v>
      </c>
      <c r="L14">
        <v>16</v>
      </c>
      <c r="M14">
        <v>47</v>
      </c>
      <c r="O14">
        <v>0</v>
      </c>
      <c r="Q14" s="10">
        <f>(G14/60+F14)-(D14/60+C14)</f>
        <v>7.0333333333333332</v>
      </c>
      <c r="R14" s="10">
        <f>(M14/60+L14)-(J14/60+I14)</f>
        <v>1.0000000000000018</v>
      </c>
      <c r="S14" s="31">
        <f>R14+Q14-(O14=1)*0.5</f>
        <v>8.033333333333335</v>
      </c>
      <c r="T14" t="s">
        <v>91</v>
      </c>
      <c r="U14" s="10" t="s">
        <v>86</v>
      </c>
      <c r="V14" t="s">
        <v>101</v>
      </c>
      <c r="W14" s="10" t="s">
        <v>102</v>
      </c>
    </row>
    <row r="15" spans="1:28" ht="15.75" x14ac:dyDescent="0.25">
      <c r="B15" s="39" t="s">
        <v>5</v>
      </c>
      <c r="C15">
        <v>8</v>
      </c>
      <c r="D15">
        <v>55</v>
      </c>
      <c r="E15" s="41" t="s">
        <v>99</v>
      </c>
      <c r="F15">
        <v>19</v>
      </c>
      <c r="G15">
        <v>15</v>
      </c>
      <c r="H15" s="42" t="s">
        <v>166</v>
      </c>
      <c r="K15" s="41" t="s">
        <v>99</v>
      </c>
      <c r="O15">
        <v>0</v>
      </c>
      <c r="Q15" s="10">
        <f>(G15/60+F15)-(D15/60+C15)</f>
        <v>10.333333333333334</v>
      </c>
      <c r="R15" s="10">
        <f>(M15/60+L15)-(J15/60+I15)</f>
        <v>0</v>
      </c>
      <c r="S15" s="31">
        <f>R15+Q15-(O15=1)*0.5</f>
        <v>10.333333333333334</v>
      </c>
      <c r="T15" t="s">
        <v>5</v>
      </c>
      <c r="U15" s="10">
        <f>SUM(S11:S15)</f>
        <v>40.233333333333341</v>
      </c>
      <c r="V15" s="10">
        <f>U15-40</f>
        <v>0.23333333333334139</v>
      </c>
      <c r="W15" s="10">
        <f>SUM(V$4:V15)</f>
        <v>-4.5166666666666586</v>
      </c>
    </row>
    <row r="16" spans="1:28" ht="15.75" x14ac:dyDescent="0.25">
      <c r="A16" s="6" t="s">
        <v>173</v>
      </c>
      <c r="E16" s="41" t="s">
        <v>99</v>
      </c>
      <c r="H16" s="42"/>
      <c r="K16" s="41" t="s">
        <v>99</v>
      </c>
      <c r="Q16" s="10"/>
      <c r="R16" s="10"/>
      <c r="S16" s="31"/>
      <c r="U16" s="10"/>
      <c r="W16" s="10"/>
    </row>
    <row r="17" spans="1:32" ht="15.75" x14ac:dyDescent="0.25">
      <c r="B17" s="39" t="s">
        <v>87</v>
      </c>
      <c r="C17">
        <v>9</v>
      </c>
      <c r="D17">
        <v>8</v>
      </c>
      <c r="E17" s="41" t="s">
        <v>99</v>
      </c>
      <c r="F17">
        <v>18</v>
      </c>
      <c r="G17">
        <v>9</v>
      </c>
      <c r="H17" s="42" t="s">
        <v>166</v>
      </c>
      <c r="K17" s="41" t="s">
        <v>99</v>
      </c>
      <c r="O17">
        <v>0</v>
      </c>
      <c r="Q17" s="10">
        <f>(G17/60+F17)-(D17/60+C17)</f>
        <v>9.0166666666666657</v>
      </c>
      <c r="R17" s="10">
        <f>(M17/60+L17)-(J17/60+I17)</f>
        <v>0</v>
      </c>
      <c r="S17" s="31">
        <f>R17+Q17-(O17=1)*0.5</f>
        <v>9.0166666666666657</v>
      </c>
      <c r="T17" t="s">
        <v>87</v>
      </c>
      <c r="U17" s="10"/>
      <c r="W17" s="10"/>
    </row>
    <row r="18" spans="1:32" ht="15.75" x14ac:dyDescent="0.25">
      <c r="B18" s="39" t="s">
        <v>89</v>
      </c>
      <c r="C18">
        <v>10</v>
      </c>
      <c r="D18">
        <v>11</v>
      </c>
      <c r="E18" s="41" t="s">
        <v>99</v>
      </c>
      <c r="F18">
        <v>15</v>
      </c>
      <c r="G18">
        <v>3</v>
      </c>
      <c r="H18" s="42" t="s">
        <v>166</v>
      </c>
      <c r="I18">
        <v>15</v>
      </c>
      <c r="J18">
        <v>4</v>
      </c>
      <c r="K18" s="41" t="s">
        <v>99</v>
      </c>
      <c r="L18">
        <v>18</v>
      </c>
      <c r="M18">
        <v>57</v>
      </c>
      <c r="O18">
        <v>0</v>
      </c>
      <c r="Q18" s="10">
        <f>(G18/60+F18)-(D18/60+C18)</f>
        <v>4.8666666666666671</v>
      </c>
      <c r="R18" s="10">
        <f>(M18/60+L18)-(J18/60+I18)</f>
        <v>3.8833333333333329</v>
      </c>
      <c r="S18" s="31">
        <f>R18+Q18-(O18=1)*0.5</f>
        <v>8.75</v>
      </c>
      <c r="T18" t="s">
        <v>89</v>
      </c>
      <c r="U18" s="10"/>
      <c r="W18" s="10"/>
      <c r="Y18" s="9" t="s">
        <v>174</v>
      </c>
    </row>
    <row r="19" spans="1:32" ht="15.75" x14ac:dyDescent="0.25">
      <c r="B19" s="39" t="s">
        <v>90</v>
      </c>
      <c r="C19">
        <v>11</v>
      </c>
      <c r="D19">
        <v>2</v>
      </c>
      <c r="E19" s="41" t="s">
        <v>99</v>
      </c>
      <c r="F19">
        <v>17</v>
      </c>
      <c r="G19">
        <v>43</v>
      </c>
      <c r="H19" s="42" t="s">
        <v>166</v>
      </c>
      <c r="K19" s="41" t="s">
        <v>99</v>
      </c>
      <c r="O19">
        <v>0</v>
      </c>
      <c r="Q19" s="10">
        <f>(G19/60+F19)-(D19/60+C19)</f>
        <v>6.6833333333333318</v>
      </c>
      <c r="R19" s="10">
        <f>(M19/60+L19)-(J19/60+I19)</f>
        <v>0</v>
      </c>
      <c r="S19" s="31">
        <f>R19+Q19-(O19=1)*0.5</f>
        <v>6.6833333333333318</v>
      </c>
      <c r="T19" t="s">
        <v>90</v>
      </c>
      <c r="U19" s="10"/>
      <c r="W19" s="10"/>
      <c r="X19" s="17">
        <f>R18+S19+S20+S21</f>
        <v>24.883333333333333</v>
      </c>
      <c r="Y19" s="9" t="s">
        <v>175</v>
      </c>
    </row>
    <row r="20" spans="1:32" ht="15.75" x14ac:dyDescent="0.25">
      <c r="B20" s="39" t="s">
        <v>91</v>
      </c>
      <c r="C20">
        <v>8</v>
      </c>
      <c r="D20">
        <v>55</v>
      </c>
      <c r="E20" s="41" t="s">
        <v>99</v>
      </c>
      <c r="F20">
        <v>16</v>
      </c>
      <c r="G20">
        <v>12</v>
      </c>
      <c r="H20" s="42" t="s">
        <v>166</v>
      </c>
      <c r="K20" s="41" t="s">
        <v>99</v>
      </c>
      <c r="O20">
        <v>0</v>
      </c>
      <c r="Q20" s="10">
        <f>(G20/60+F20)-(D20/60+C20)</f>
        <v>7.2833333333333332</v>
      </c>
      <c r="R20" s="10">
        <f>(M20/60+L20)-(J20/60+I20)</f>
        <v>0</v>
      </c>
      <c r="S20" s="31">
        <f>R20+Q20-(O20=1)*0.5</f>
        <v>7.2833333333333332</v>
      </c>
      <c r="T20" t="s">
        <v>91</v>
      </c>
      <c r="U20" s="10" t="s">
        <v>86</v>
      </c>
      <c r="V20" t="s">
        <v>101</v>
      </c>
      <c r="W20" s="10" t="s">
        <v>102</v>
      </c>
      <c r="X20" s="17">
        <f>S23+S24+Q25</f>
        <v>20.68333333333333</v>
      </c>
      <c r="Y20" s="9" t="s">
        <v>176</v>
      </c>
    </row>
    <row r="21" spans="1:32" ht="15.75" x14ac:dyDescent="0.25">
      <c r="B21" s="39" t="s">
        <v>5</v>
      </c>
      <c r="C21">
        <v>8</v>
      </c>
      <c r="D21">
        <v>38</v>
      </c>
      <c r="E21" s="41" t="s">
        <v>99</v>
      </c>
      <c r="F21">
        <v>11</v>
      </c>
      <c r="G21">
        <v>0</v>
      </c>
      <c r="H21" s="42" t="s">
        <v>166</v>
      </c>
      <c r="I21">
        <v>13</v>
      </c>
      <c r="J21">
        <v>0</v>
      </c>
      <c r="K21" s="41" t="s">
        <v>99</v>
      </c>
      <c r="L21">
        <v>17</v>
      </c>
      <c r="M21">
        <v>40</v>
      </c>
      <c r="O21">
        <v>0</v>
      </c>
      <c r="Q21" s="10">
        <f>(G21/60+F21)-(D21/60+C21)</f>
        <v>2.3666666666666671</v>
      </c>
      <c r="R21" s="10">
        <f>(M21/60+L21)-(J21/60+I21)</f>
        <v>4.6666666666666679</v>
      </c>
      <c r="S21" s="31">
        <f>R21+Q21-(O21=1)*0.5</f>
        <v>7.033333333333335</v>
      </c>
      <c r="T21" t="s">
        <v>5</v>
      </c>
      <c r="U21" s="10">
        <f>SUM(S17:S21)</f>
        <v>38.766666666666666</v>
      </c>
      <c r="V21" s="10">
        <f>U21-40</f>
        <v>-1.2333333333333343</v>
      </c>
      <c r="W21" s="10">
        <f>SUM(V$4:V21)</f>
        <v>-5.7499999999999929</v>
      </c>
      <c r="Y21" s="16" t="s">
        <v>177</v>
      </c>
    </row>
    <row r="22" spans="1:32" ht="15.75" x14ac:dyDescent="0.25">
      <c r="A22" s="6" t="s">
        <v>178</v>
      </c>
      <c r="E22" s="41" t="s">
        <v>99</v>
      </c>
      <c r="H22" s="42"/>
      <c r="K22" s="41" t="s">
        <v>99</v>
      </c>
      <c r="Q22" s="10"/>
      <c r="R22" s="10"/>
      <c r="S22" s="10"/>
      <c r="T22" s="31"/>
      <c r="V22" s="10"/>
      <c r="W22" s="10"/>
    </row>
    <row r="23" spans="1:32" ht="15.75" x14ac:dyDescent="0.25">
      <c r="B23" s="39" t="s">
        <v>87</v>
      </c>
      <c r="C23">
        <v>12</v>
      </c>
      <c r="D23">
        <v>0</v>
      </c>
      <c r="E23" s="41" t="s">
        <v>99</v>
      </c>
      <c r="F23">
        <v>18</v>
      </c>
      <c r="G23">
        <v>50</v>
      </c>
      <c r="H23" s="42" t="s">
        <v>166</v>
      </c>
      <c r="K23" s="41" t="s">
        <v>99</v>
      </c>
      <c r="O23">
        <v>0</v>
      </c>
      <c r="Q23" s="10">
        <f>(G23/60+F23)-(D23/60+C23)</f>
        <v>6.8333333333333321</v>
      </c>
      <c r="R23" s="10">
        <f>(M23/60+L23)-(J23/60+I23)</f>
        <v>0</v>
      </c>
      <c r="S23" s="31">
        <f>R23+Q23-(O23=1)*0.5</f>
        <v>6.8333333333333321</v>
      </c>
      <c r="T23" t="s">
        <v>87</v>
      </c>
      <c r="U23" s="10"/>
      <c r="W23" s="10"/>
      <c r="AE23" s="6">
        <v>111</v>
      </c>
      <c r="AF23" s="6" t="s">
        <v>65</v>
      </c>
    </row>
    <row r="24" spans="1:32" ht="15.75" x14ac:dyDescent="0.25">
      <c r="B24" s="39" t="s">
        <v>89</v>
      </c>
      <c r="C24">
        <v>9</v>
      </c>
      <c r="D24">
        <v>3</v>
      </c>
      <c r="E24" s="41" t="s">
        <v>99</v>
      </c>
      <c r="F24">
        <v>18</v>
      </c>
      <c r="G24">
        <v>22</v>
      </c>
      <c r="H24" s="42" t="s">
        <v>166</v>
      </c>
      <c r="K24" s="41" t="s">
        <v>99</v>
      </c>
      <c r="O24">
        <v>0</v>
      </c>
      <c r="Q24" s="10">
        <f>(G24/60+F24)-(D24/60+C24)</f>
        <v>9.3166666666666664</v>
      </c>
      <c r="R24" s="10">
        <f>(M24/60+L24)-(J24/60+I24)</f>
        <v>0</v>
      </c>
      <c r="S24" s="31">
        <f>R24+Q24-(O24=1)*0.5</f>
        <v>9.3166666666666664</v>
      </c>
      <c r="T24" t="s">
        <v>89</v>
      </c>
      <c r="U24" s="10"/>
      <c r="W24" s="10"/>
      <c r="AE24" s="6">
        <v>9910</v>
      </c>
      <c r="AF24" s="6" t="s">
        <v>66</v>
      </c>
    </row>
    <row r="25" spans="1:32" ht="15.75" x14ac:dyDescent="0.25">
      <c r="B25" s="39" t="s">
        <v>90</v>
      </c>
      <c r="C25">
        <v>10</v>
      </c>
      <c r="D25">
        <v>28</v>
      </c>
      <c r="E25" s="41" t="s">
        <v>99</v>
      </c>
      <c r="F25">
        <v>15</v>
      </c>
      <c r="G25">
        <v>0</v>
      </c>
      <c r="H25" s="42" t="s">
        <v>166</v>
      </c>
      <c r="I25">
        <v>15</v>
      </c>
      <c r="J25">
        <v>1</v>
      </c>
      <c r="K25" s="41" t="s">
        <v>99</v>
      </c>
      <c r="L25">
        <v>17</v>
      </c>
      <c r="M25">
        <v>50</v>
      </c>
      <c r="O25">
        <v>0</v>
      </c>
      <c r="Q25" s="10">
        <f>(G25/60+F25)-(D25/60+C25)</f>
        <v>4.5333333333333332</v>
      </c>
      <c r="R25" s="10">
        <f>(M25/60+L25)-(J25/60+I25)</f>
        <v>2.8166666666666647</v>
      </c>
      <c r="S25" s="31">
        <f>R25+Q25-(O25=1)*0.5</f>
        <v>7.3499999999999979</v>
      </c>
      <c r="T25" t="s">
        <v>90</v>
      </c>
      <c r="U25" s="10"/>
      <c r="W25" s="10"/>
      <c r="AE25" s="6">
        <v>9930</v>
      </c>
      <c r="AF25" s="6" t="s">
        <v>7</v>
      </c>
    </row>
    <row r="26" spans="1:32" ht="15.75" x14ac:dyDescent="0.25">
      <c r="B26" s="39" t="s">
        <v>91</v>
      </c>
      <c r="C26">
        <v>9</v>
      </c>
      <c r="D26">
        <v>45</v>
      </c>
      <c r="E26" s="41" t="s">
        <v>99</v>
      </c>
      <c r="F26">
        <v>18</v>
      </c>
      <c r="G26">
        <v>37</v>
      </c>
      <c r="H26" s="42" t="s">
        <v>166</v>
      </c>
      <c r="K26" s="41" t="s">
        <v>99</v>
      </c>
      <c r="O26">
        <v>0</v>
      </c>
      <c r="Q26" s="10">
        <f>(G26/60+F26)-(D26/60+C26)</f>
        <v>8.8666666666666671</v>
      </c>
      <c r="R26" s="10">
        <f>(M26/60+L26)-(J26/60+I26)</f>
        <v>0</v>
      </c>
      <c r="S26" s="31">
        <f>R26+Q26-(O26=1)*0.5</f>
        <v>8.8666666666666671</v>
      </c>
      <c r="T26" t="s">
        <v>91</v>
      </c>
      <c r="U26" s="10" t="s">
        <v>86</v>
      </c>
      <c r="V26" t="s">
        <v>101</v>
      </c>
      <c r="W26" s="10" t="s">
        <v>102</v>
      </c>
      <c r="Y26" s="10"/>
      <c r="AE26" s="6">
        <v>9200</v>
      </c>
      <c r="AF26" s="6" t="s">
        <v>67</v>
      </c>
    </row>
    <row r="27" spans="1:32" ht="15.75" x14ac:dyDescent="0.25">
      <c r="B27" s="39" t="s">
        <v>5</v>
      </c>
      <c r="C27">
        <v>8</v>
      </c>
      <c r="D27">
        <v>53</v>
      </c>
      <c r="E27" s="41" t="s">
        <v>99</v>
      </c>
      <c r="F27">
        <v>17</v>
      </c>
      <c r="G27">
        <v>25</v>
      </c>
      <c r="H27" s="42" t="s">
        <v>166</v>
      </c>
      <c r="K27" s="41" t="s">
        <v>99</v>
      </c>
      <c r="O27">
        <v>0</v>
      </c>
      <c r="Q27" s="10">
        <f>(G27/60+F27)-(D27/60+C27)</f>
        <v>8.533333333333335</v>
      </c>
      <c r="R27" s="10">
        <f>(M27/60+L27)-(J27/60+I27)</f>
        <v>0</v>
      </c>
      <c r="S27" s="31">
        <f>R27+Q27-(O27=1)*0.5</f>
        <v>8.533333333333335</v>
      </c>
      <c r="T27" t="s">
        <v>5</v>
      </c>
      <c r="U27" s="10">
        <f>SUM(S23:S27)</f>
        <v>40.899999999999991</v>
      </c>
      <c r="V27" s="10">
        <f>U27-40</f>
        <v>0.89999999999999147</v>
      </c>
      <c r="W27" s="10">
        <f>SUM(V$4:V27)</f>
        <v>-4.8500000000000014</v>
      </c>
      <c r="AE27" s="18" t="s">
        <v>68</v>
      </c>
    </row>
    <row r="28" spans="1:32" x14ac:dyDescent="0.25">
      <c r="A28" s="6" t="s">
        <v>179</v>
      </c>
      <c r="E28" s="41" t="s">
        <v>99</v>
      </c>
      <c r="H28" s="42"/>
      <c r="K28" s="41" t="s">
        <v>99</v>
      </c>
      <c r="Q28" s="10"/>
      <c r="R28" s="10"/>
      <c r="S28" s="10"/>
      <c r="U28" s="10"/>
      <c r="W28" s="10"/>
      <c r="AE28" s="6" t="s">
        <v>69</v>
      </c>
      <c r="AF28" s="6" t="s">
        <v>70</v>
      </c>
    </row>
    <row r="29" spans="1:32" ht="15.75" x14ac:dyDescent="0.25">
      <c r="B29" s="39" t="s">
        <v>87</v>
      </c>
      <c r="C29">
        <v>9</v>
      </c>
      <c r="D29">
        <v>52</v>
      </c>
      <c r="E29" s="41" t="s">
        <v>99</v>
      </c>
      <c r="F29">
        <v>18</v>
      </c>
      <c r="G29">
        <v>26</v>
      </c>
      <c r="H29" s="42" t="s">
        <v>166</v>
      </c>
      <c r="K29" s="41" t="s">
        <v>99</v>
      </c>
      <c r="O29">
        <v>0</v>
      </c>
      <c r="Q29" s="10">
        <f>(G29/60+F29)-(D29/60+C29)</f>
        <v>8.5666666666666664</v>
      </c>
      <c r="R29" s="10">
        <f>(M29/60+L29)-(J29/60+I29)</f>
        <v>0</v>
      </c>
      <c r="S29" s="31">
        <f>R29+Q29-(O29=1)*0.5</f>
        <v>8.5666666666666664</v>
      </c>
      <c r="T29" t="s">
        <v>87</v>
      </c>
      <c r="U29" s="10"/>
      <c r="W29" s="10"/>
      <c r="X29" s="17">
        <f>R31</f>
        <v>3</v>
      </c>
      <c r="Y29" s="9" t="s">
        <v>180</v>
      </c>
      <c r="AE29" s="6" t="s">
        <v>71</v>
      </c>
      <c r="AF29" s="6" t="s">
        <v>72</v>
      </c>
    </row>
    <row r="30" spans="1:32" ht="15.75" x14ac:dyDescent="0.25">
      <c r="B30" s="39" t="s">
        <v>89</v>
      </c>
      <c r="C30">
        <v>10</v>
      </c>
      <c r="D30">
        <v>25</v>
      </c>
      <c r="E30" s="41" t="s">
        <v>99</v>
      </c>
      <c r="F30">
        <v>18</v>
      </c>
      <c r="G30">
        <v>10</v>
      </c>
      <c r="H30" s="42" t="s">
        <v>166</v>
      </c>
      <c r="K30" s="41" t="s">
        <v>99</v>
      </c>
      <c r="O30">
        <v>0</v>
      </c>
      <c r="Q30" s="10">
        <f>(G30/60+F30)-(D30/60+C30)</f>
        <v>7.7500000000000018</v>
      </c>
      <c r="R30" s="10">
        <f>(M30/60+L30)-(J30/60+I30)</f>
        <v>0</v>
      </c>
      <c r="S30" s="31">
        <f>R30+Q30-(O30=1)*0.5</f>
        <v>7.7500000000000018</v>
      </c>
      <c r="T30" t="s">
        <v>89</v>
      </c>
      <c r="U30" s="10"/>
      <c r="W30" s="10"/>
      <c r="AE30" s="6" t="s">
        <v>73</v>
      </c>
      <c r="AF30" s="6" t="s">
        <v>72</v>
      </c>
    </row>
    <row r="31" spans="1:32" ht="15.75" x14ac:dyDescent="0.25">
      <c r="B31" s="39" t="s">
        <v>90</v>
      </c>
      <c r="C31">
        <v>11</v>
      </c>
      <c r="D31">
        <v>14</v>
      </c>
      <c r="E31" s="41" t="s">
        <v>99</v>
      </c>
      <c r="F31">
        <v>18</v>
      </c>
      <c r="G31">
        <v>52</v>
      </c>
      <c r="H31" s="42" t="s">
        <v>166</v>
      </c>
      <c r="I31">
        <v>8</v>
      </c>
      <c r="J31">
        <v>13</v>
      </c>
      <c r="K31" s="41" t="s">
        <v>99</v>
      </c>
      <c r="L31">
        <v>11</v>
      </c>
      <c r="M31">
        <v>13</v>
      </c>
      <c r="O31">
        <v>0</v>
      </c>
      <c r="Q31" s="10">
        <f>(G31/60+F31)-(D31/60+C31)</f>
        <v>7.6333333333333346</v>
      </c>
      <c r="R31" s="10">
        <f>(M31/60+L31)-(J31/60+I31)</f>
        <v>3</v>
      </c>
      <c r="S31" s="31">
        <f>R31+Q31-(O31=1)*0.5</f>
        <v>10.633333333333335</v>
      </c>
      <c r="T31" t="s">
        <v>90</v>
      </c>
      <c r="U31" s="10"/>
      <c r="W31" s="10"/>
      <c r="X31" s="17">
        <f>R25+S26+S27+S29+S30+Q31+S32+S33+SUM(S35:S39)</f>
        <v>96.666666666666671</v>
      </c>
      <c r="Y31" s="9" t="s">
        <v>181</v>
      </c>
      <c r="AF31" s="10"/>
    </row>
    <row r="32" spans="1:32" ht="15.75" x14ac:dyDescent="0.25">
      <c r="B32" s="39" t="s">
        <v>91</v>
      </c>
      <c r="C32">
        <v>9</v>
      </c>
      <c r="D32">
        <v>40</v>
      </c>
      <c r="E32" s="41" t="s">
        <v>99</v>
      </c>
      <c r="F32">
        <v>12</v>
      </c>
      <c r="G32">
        <v>22</v>
      </c>
      <c r="H32" s="42" t="s">
        <v>166</v>
      </c>
      <c r="K32" s="41" t="s">
        <v>99</v>
      </c>
      <c r="O32">
        <v>0</v>
      </c>
      <c r="Q32" s="10">
        <f>(G32/60+F32)-(D32/60+C32)</f>
        <v>2.7000000000000011</v>
      </c>
      <c r="R32" s="10">
        <f>(M32/60+L32)-(J32/60+I32)</f>
        <v>0</v>
      </c>
      <c r="S32" s="31">
        <f>R32+Q32-(O32=1)*0.5</f>
        <v>2.7000000000000011</v>
      </c>
      <c r="T32" t="s">
        <v>91</v>
      </c>
      <c r="U32" s="10" t="s">
        <v>86</v>
      </c>
      <c r="V32" t="s">
        <v>101</v>
      </c>
      <c r="W32" s="10" t="s">
        <v>102</v>
      </c>
    </row>
    <row r="33" spans="1:35" ht="15.75" x14ac:dyDescent="0.25">
      <c r="B33" s="39" t="s">
        <v>5</v>
      </c>
      <c r="C33">
        <v>10</v>
      </c>
      <c r="D33">
        <v>2</v>
      </c>
      <c r="E33" s="41" t="s">
        <v>99</v>
      </c>
      <c r="F33">
        <v>18</v>
      </c>
      <c r="G33">
        <v>35</v>
      </c>
      <c r="H33" s="42" t="s">
        <v>166</v>
      </c>
      <c r="K33" s="41" t="s">
        <v>99</v>
      </c>
      <c r="O33">
        <v>0</v>
      </c>
      <c r="Q33" s="10">
        <f>(G33/60+F33)-(D33/60+C33)</f>
        <v>8.5499999999999989</v>
      </c>
      <c r="R33" s="10">
        <f>(M33/60+L33)-(J33/60+I33)</f>
        <v>0</v>
      </c>
      <c r="S33" s="31">
        <f>R33+Q33-(O33=1)*0.5</f>
        <v>8.5499999999999989</v>
      </c>
      <c r="T33" t="s">
        <v>5</v>
      </c>
      <c r="U33" s="10">
        <f>SUM(S29:S33)</f>
        <v>38.200000000000003</v>
      </c>
      <c r="V33" s="10">
        <f>U33-40</f>
        <v>-1.7999999999999972</v>
      </c>
      <c r="W33" s="10">
        <f>SUM(V$4:V33)</f>
        <v>-6.6499999999999986</v>
      </c>
    </row>
    <row r="34" spans="1:35" x14ac:dyDescent="0.25">
      <c r="A34" s="6" t="s">
        <v>182</v>
      </c>
      <c r="B34" s="44"/>
      <c r="C34" s="44"/>
      <c r="D34" s="44"/>
      <c r="E34" s="45"/>
      <c r="F34" s="44"/>
      <c r="G34" s="44"/>
      <c r="H34" s="46"/>
      <c r="I34" s="44"/>
      <c r="J34" s="44"/>
      <c r="K34" s="45"/>
      <c r="L34" s="44"/>
      <c r="M34" s="44"/>
      <c r="N34" s="44"/>
      <c r="O34" s="44"/>
      <c r="P34" s="44"/>
      <c r="Q34" s="47"/>
      <c r="R34" s="10"/>
      <c r="S34" s="10"/>
      <c r="U34" s="13" t="s">
        <v>183</v>
      </c>
      <c r="W34" s="10"/>
      <c r="Y34" s="36">
        <f>SUM(S23:S33)</f>
        <v>79.099999999999994</v>
      </c>
      <c r="Z34" t="s">
        <v>184</v>
      </c>
      <c r="AE34" s="19" t="s">
        <v>74</v>
      </c>
    </row>
    <row r="35" spans="1:35" ht="15.75" x14ac:dyDescent="0.25">
      <c r="B35" s="39" t="s">
        <v>87</v>
      </c>
      <c r="C35">
        <v>10</v>
      </c>
      <c r="D35">
        <v>12</v>
      </c>
      <c r="E35" s="41" t="s">
        <v>99</v>
      </c>
      <c r="F35">
        <v>18</v>
      </c>
      <c r="G35">
        <v>40</v>
      </c>
      <c r="H35" s="42" t="s">
        <v>166</v>
      </c>
      <c r="K35" s="41" t="s">
        <v>99</v>
      </c>
      <c r="O35">
        <v>0</v>
      </c>
      <c r="Q35" s="10">
        <f>(G35/60+F35)-(D35/60+C35)</f>
        <v>8.4666666666666686</v>
      </c>
      <c r="R35" s="10">
        <f>(M35/60+L35)-(J35/60+I35)</f>
        <v>0</v>
      </c>
      <c r="S35" s="31">
        <f>R35+Q35-(O35=1)*0.5</f>
        <v>8.4666666666666686</v>
      </c>
      <c r="T35" t="s">
        <v>87</v>
      </c>
      <c r="U35" s="10"/>
      <c r="W35" s="10"/>
      <c r="AB35" s="20" t="s">
        <v>75</v>
      </c>
      <c r="AC35" s="21"/>
      <c r="AD35" s="22"/>
      <c r="AE35" s="22"/>
      <c r="AF35" s="21"/>
      <c r="AG35" s="21"/>
      <c r="AH35" s="21"/>
      <c r="AI35" s="23"/>
    </row>
    <row r="36" spans="1:35" ht="15.75" x14ac:dyDescent="0.25">
      <c r="B36" s="39" t="s">
        <v>89</v>
      </c>
      <c r="C36">
        <v>11</v>
      </c>
      <c r="D36">
        <v>29</v>
      </c>
      <c r="E36" s="41" t="s">
        <v>99</v>
      </c>
      <c r="F36">
        <v>20</v>
      </c>
      <c r="G36">
        <v>23</v>
      </c>
      <c r="H36" s="42" t="s">
        <v>166</v>
      </c>
      <c r="K36" s="41" t="s">
        <v>99</v>
      </c>
      <c r="O36">
        <v>0</v>
      </c>
      <c r="Q36" s="10">
        <f>(G36/60+F36)-(D36/60+C36)</f>
        <v>8.9</v>
      </c>
      <c r="R36" s="10">
        <f>(M36/60+L36)-(J36/60+I36)</f>
        <v>0</v>
      </c>
      <c r="S36" s="31">
        <f>R36+Q36-(O36=1)*0.5</f>
        <v>8.9</v>
      </c>
      <c r="T36" t="s">
        <v>89</v>
      </c>
      <c r="U36" s="10"/>
      <c r="W36" s="10"/>
      <c r="AB36" s="24" t="s">
        <v>76</v>
      </c>
      <c r="AC36" s="25"/>
      <c r="AD36" s="25"/>
      <c r="AE36" s="25"/>
      <c r="AF36" s="25"/>
      <c r="AG36" s="25"/>
      <c r="AH36" s="25"/>
      <c r="AI36" s="26"/>
    </row>
    <row r="37" spans="1:35" ht="15.75" x14ac:dyDescent="0.25">
      <c r="B37" s="39" t="s">
        <v>90</v>
      </c>
      <c r="C37">
        <v>11</v>
      </c>
      <c r="D37">
        <v>13</v>
      </c>
      <c r="E37" s="41" t="s">
        <v>99</v>
      </c>
      <c r="F37">
        <v>18</v>
      </c>
      <c r="G37">
        <v>30</v>
      </c>
      <c r="H37" s="42" t="s">
        <v>166</v>
      </c>
      <c r="K37" s="41" t="s">
        <v>99</v>
      </c>
      <c r="O37">
        <v>0</v>
      </c>
      <c r="Q37" s="10">
        <f>(G37/60+F37)-(D37/60+C37)</f>
        <v>7.2833333333333332</v>
      </c>
      <c r="R37" s="10">
        <f>(M37/60+L37)-(J37/60+I37)</f>
        <v>0</v>
      </c>
      <c r="S37" s="31">
        <f>R37+Q37-(O37=1)*0.5</f>
        <v>7.2833333333333332</v>
      </c>
      <c r="T37" t="s">
        <v>90</v>
      </c>
      <c r="U37" s="10"/>
      <c r="W37" s="10"/>
      <c r="AB37" s="24"/>
      <c r="AC37" s="25"/>
      <c r="AD37" s="25"/>
      <c r="AE37" s="25"/>
      <c r="AF37" s="25"/>
      <c r="AG37" s="25"/>
      <c r="AH37" s="25"/>
      <c r="AI37" s="26"/>
    </row>
    <row r="38" spans="1:35" ht="15.75" x14ac:dyDescent="0.25">
      <c r="B38" s="39" t="s">
        <v>91</v>
      </c>
      <c r="C38">
        <v>9</v>
      </c>
      <c r="D38">
        <v>33</v>
      </c>
      <c r="E38" s="41" t="s">
        <v>99</v>
      </c>
      <c r="F38">
        <v>18</v>
      </c>
      <c r="G38">
        <v>3</v>
      </c>
      <c r="H38" s="42" t="s">
        <v>166</v>
      </c>
      <c r="K38" s="41" t="s">
        <v>99</v>
      </c>
      <c r="O38">
        <v>0</v>
      </c>
      <c r="Q38" s="10">
        <f>(G38/60+F38)-(D38/60+C38)</f>
        <v>8.5</v>
      </c>
      <c r="R38" s="10">
        <f>(M38/60+L38)-(J38/60+I38)</f>
        <v>0</v>
      </c>
      <c r="S38" s="31">
        <f>R38+Q38-(O38=1)*0.5</f>
        <v>8.5</v>
      </c>
      <c r="T38" t="s">
        <v>91</v>
      </c>
      <c r="U38" s="10" t="s">
        <v>86</v>
      </c>
      <c r="V38" t="s">
        <v>101</v>
      </c>
      <c r="W38" s="10" t="s">
        <v>102</v>
      </c>
      <c r="AB38" s="27" t="s">
        <v>77</v>
      </c>
      <c r="AC38" s="25"/>
      <c r="AD38" s="25"/>
      <c r="AE38" s="25"/>
      <c r="AF38" s="25"/>
      <c r="AG38" s="25"/>
      <c r="AH38" s="25"/>
      <c r="AI38" s="26"/>
    </row>
    <row r="39" spans="1:35" ht="15.75" x14ac:dyDescent="0.25">
      <c r="B39" s="39" t="s">
        <v>5</v>
      </c>
      <c r="C39">
        <v>10</v>
      </c>
      <c r="D39">
        <v>44</v>
      </c>
      <c r="E39" s="41" t="s">
        <v>99</v>
      </c>
      <c r="F39">
        <v>18</v>
      </c>
      <c r="G39">
        <v>50</v>
      </c>
      <c r="H39" s="42" t="s">
        <v>166</v>
      </c>
      <c r="K39" s="41" t="s">
        <v>99</v>
      </c>
      <c r="O39">
        <v>0</v>
      </c>
      <c r="Q39" s="10">
        <f>(G39/60+F39)-(D39/60+C39)</f>
        <v>8.1</v>
      </c>
      <c r="R39" s="10">
        <f>(M39/60+L39)-(J39/60+I39)</f>
        <v>0</v>
      </c>
      <c r="S39" s="31">
        <f>R39+Q39-(O39=1)*0.5</f>
        <v>8.1</v>
      </c>
      <c r="T39" t="s">
        <v>5</v>
      </c>
      <c r="U39" s="10">
        <f>SUM(S35:S39)</f>
        <v>41.25</v>
      </c>
      <c r="V39" s="10">
        <f>U39-40</f>
        <v>1.25</v>
      </c>
      <c r="W39" s="10">
        <f>SUM(V$4:V39)</f>
        <v>-5.3999999999999986</v>
      </c>
      <c r="AB39" s="27" t="s">
        <v>78</v>
      </c>
      <c r="AC39" s="25"/>
      <c r="AD39" s="25"/>
      <c r="AE39" s="25"/>
      <c r="AF39" s="25"/>
      <c r="AG39" s="25"/>
      <c r="AH39" s="25"/>
      <c r="AI39" s="26"/>
    </row>
    <row r="40" spans="1:35" x14ac:dyDescent="0.25">
      <c r="A40" s="6" t="s">
        <v>185</v>
      </c>
      <c r="B40" s="44"/>
      <c r="C40" s="44"/>
      <c r="D40" s="44"/>
      <c r="E40" s="45"/>
      <c r="F40" s="44"/>
      <c r="G40" s="44"/>
      <c r="H40" s="46"/>
      <c r="I40" s="44"/>
      <c r="J40" s="44"/>
      <c r="K40" s="45"/>
      <c r="L40" s="44"/>
      <c r="M40" s="44"/>
      <c r="N40" s="44"/>
      <c r="O40" s="44"/>
      <c r="P40" s="44"/>
      <c r="Q40" s="47"/>
      <c r="R40" s="47"/>
      <c r="S40" s="10"/>
      <c r="U40" s="10"/>
      <c r="W40" s="10"/>
      <c r="AB40" s="27" t="s">
        <v>79</v>
      </c>
      <c r="AC40" s="25"/>
      <c r="AD40" s="25"/>
      <c r="AE40" s="25"/>
      <c r="AF40" s="25"/>
      <c r="AG40" s="25"/>
      <c r="AH40" s="25"/>
      <c r="AI40" s="26"/>
    </row>
    <row r="41" spans="1:35" ht="15.75" x14ac:dyDescent="0.25">
      <c r="B41" s="39" t="s">
        <v>87</v>
      </c>
      <c r="C41">
        <v>9</v>
      </c>
      <c r="D41">
        <v>54</v>
      </c>
      <c r="E41" s="41" t="s">
        <v>99</v>
      </c>
      <c r="F41">
        <v>23</v>
      </c>
      <c r="G41">
        <v>20</v>
      </c>
      <c r="H41" s="42" t="s">
        <v>166</v>
      </c>
      <c r="K41" s="41" t="s">
        <v>99</v>
      </c>
      <c r="O41">
        <v>0</v>
      </c>
      <c r="Q41" s="10">
        <f>(G41/60+F41)-(D41/60+C41)</f>
        <v>13.433333333333332</v>
      </c>
      <c r="R41" s="10">
        <f>(M41/60+L41)-(J41/60+I41)</f>
        <v>0</v>
      </c>
      <c r="S41" s="31">
        <f>R41+Q41-(O41=1)*0.5</f>
        <v>13.433333333333332</v>
      </c>
      <c r="T41" t="s">
        <v>87</v>
      </c>
      <c r="U41" s="10"/>
      <c r="W41" s="10"/>
      <c r="AB41" s="27" t="s">
        <v>80</v>
      </c>
      <c r="AC41" s="25"/>
      <c r="AD41" s="25"/>
      <c r="AE41" s="25"/>
      <c r="AF41" s="25"/>
      <c r="AG41" s="25"/>
      <c r="AH41" s="25"/>
      <c r="AI41" s="26"/>
    </row>
    <row r="42" spans="1:35" ht="15.75" x14ac:dyDescent="0.25">
      <c r="B42" s="39" t="s">
        <v>89</v>
      </c>
      <c r="C42">
        <v>10</v>
      </c>
      <c r="D42">
        <v>31</v>
      </c>
      <c r="E42" s="41" t="s">
        <v>99</v>
      </c>
      <c r="F42">
        <v>17</v>
      </c>
      <c r="G42">
        <v>51</v>
      </c>
      <c r="H42" s="42" t="s">
        <v>166</v>
      </c>
      <c r="K42" s="41" t="s">
        <v>99</v>
      </c>
      <c r="O42">
        <v>1</v>
      </c>
      <c r="Q42" s="10">
        <f>(G42/60+F42)-(D42/60+C42)</f>
        <v>7.3333333333333339</v>
      </c>
      <c r="R42" s="10">
        <f>(M42/60+L42)-(J42/60+I42)</f>
        <v>0</v>
      </c>
      <c r="S42" s="31">
        <f>R42+Q42-(O42=1)*0.5</f>
        <v>6.8333333333333339</v>
      </c>
      <c r="T42" t="s">
        <v>89</v>
      </c>
      <c r="U42" s="10"/>
      <c r="W42" s="10"/>
      <c r="AB42" s="24"/>
      <c r="AC42" s="25"/>
      <c r="AD42" s="25"/>
      <c r="AE42" s="25"/>
      <c r="AF42" s="25"/>
      <c r="AG42" s="25"/>
      <c r="AH42" s="25"/>
      <c r="AI42" s="26"/>
    </row>
    <row r="43" spans="1:35" ht="15.75" x14ac:dyDescent="0.25">
      <c r="B43" s="39" t="s">
        <v>90</v>
      </c>
      <c r="C43">
        <v>10</v>
      </c>
      <c r="D43">
        <v>47</v>
      </c>
      <c r="E43" s="41" t="s">
        <v>99</v>
      </c>
      <c r="F43">
        <v>18</v>
      </c>
      <c r="G43">
        <v>55</v>
      </c>
      <c r="H43" s="42" t="s">
        <v>166</v>
      </c>
      <c r="K43" s="41" t="s">
        <v>99</v>
      </c>
      <c r="O43">
        <v>0</v>
      </c>
      <c r="Q43" s="10">
        <f>(G43/60+F43)-(D43/60+C43)</f>
        <v>8.1333333333333346</v>
      </c>
      <c r="R43" s="10">
        <f>(M43/60+L43)-(J43/60+I43)</f>
        <v>0</v>
      </c>
      <c r="S43" s="31">
        <f>R43+Q43-(O43=1)*0.5</f>
        <v>8.1333333333333346</v>
      </c>
      <c r="T43" t="s">
        <v>90</v>
      </c>
      <c r="U43" s="10"/>
      <c r="W43" s="10"/>
      <c r="AB43" s="27" t="s">
        <v>81</v>
      </c>
      <c r="AC43" s="25"/>
      <c r="AD43" s="25"/>
      <c r="AE43" s="25"/>
      <c r="AF43" s="25"/>
      <c r="AG43" s="25"/>
      <c r="AH43" s="25"/>
      <c r="AI43" s="26"/>
    </row>
    <row r="44" spans="1:35" ht="15.75" x14ac:dyDescent="0.25">
      <c r="B44" s="39" t="s">
        <v>91</v>
      </c>
      <c r="C44">
        <v>7</v>
      </c>
      <c r="D44">
        <v>59</v>
      </c>
      <c r="E44" s="41" t="s">
        <v>99</v>
      </c>
      <c r="F44">
        <v>17</v>
      </c>
      <c r="G44">
        <v>58</v>
      </c>
      <c r="H44" s="42" t="s">
        <v>166</v>
      </c>
      <c r="K44" s="41" t="s">
        <v>99</v>
      </c>
      <c r="O44">
        <v>0</v>
      </c>
      <c r="Q44" s="10">
        <f>(G44/60+F44)-(D44/60+C44)</f>
        <v>9.9833333333333307</v>
      </c>
      <c r="R44" s="10">
        <f>(M44/60+L44)-(J44/60+I44)</f>
        <v>0</v>
      </c>
      <c r="S44" s="31">
        <f>R44+Q44-(O44=1)*0.5</f>
        <v>9.9833333333333307</v>
      </c>
      <c r="T44" t="s">
        <v>91</v>
      </c>
      <c r="U44" s="10" t="s">
        <v>86</v>
      </c>
      <c r="V44" t="s">
        <v>101</v>
      </c>
      <c r="W44" s="10" t="s">
        <v>102</v>
      </c>
      <c r="AB44" s="27" t="s">
        <v>82</v>
      </c>
      <c r="AC44" s="25"/>
      <c r="AD44" s="25"/>
      <c r="AE44" s="25"/>
      <c r="AF44" s="25"/>
      <c r="AG44" s="25"/>
      <c r="AH44" s="25"/>
      <c r="AI44" s="26"/>
    </row>
    <row r="45" spans="1:35" ht="15.75" x14ac:dyDescent="0.25">
      <c r="A45" t="s">
        <v>186</v>
      </c>
      <c r="B45" s="39" t="s">
        <v>5</v>
      </c>
      <c r="E45" s="41" t="s">
        <v>99</v>
      </c>
      <c r="H45" s="42" t="s">
        <v>166</v>
      </c>
      <c r="K45" s="41" t="s">
        <v>99</v>
      </c>
      <c r="O45">
        <v>0</v>
      </c>
      <c r="Q45" s="10">
        <f>(G45/60+F45)-(D45/60+C45)</f>
        <v>0</v>
      </c>
      <c r="R45" s="10">
        <f>(M45/60+L45)-(J45/60+I45)</f>
        <v>0</v>
      </c>
      <c r="S45" s="31">
        <f>R45+Q45-(O45=1)*0.5</f>
        <v>0</v>
      </c>
      <c r="T45" t="s">
        <v>5</v>
      </c>
      <c r="U45" s="10">
        <f>SUM(S41:S45)</f>
        <v>38.383333333333326</v>
      </c>
      <c r="V45" s="10">
        <f>U45-40+8</f>
        <v>6.3833333333333258</v>
      </c>
      <c r="W45" s="10">
        <f>SUM(V$4:V45)</f>
        <v>0.98333333333332718</v>
      </c>
      <c r="AB45" s="27" t="s">
        <v>83</v>
      </c>
      <c r="AC45" s="25"/>
      <c r="AD45" s="25"/>
      <c r="AE45" s="25"/>
      <c r="AF45" s="25"/>
      <c r="AG45" s="25"/>
      <c r="AH45" s="25"/>
      <c r="AI45" s="26"/>
    </row>
    <row r="46" spans="1:35" x14ac:dyDescent="0.25">
      <c r="A46" s="6" t="s">
        <v>187</v>
      </c>
      <c r="B46" s="44"/>
      <c r="C46" s="44"/>
      <c r="D46" s="44"/>
      <c r="E46" s="45"/>
      <c r="F46" s="44"/>
      <c r="G46" s="44"/>
      <c r="H46" s="46"/>
      <c r="I46" s="44"/>
      <c r="J46" s="44"/>
      <c r="K46" s="45"/>
      <c r="L46" s="44"/>
      <c r="M46" s="44"/>
      <c r="N46" s="44"/>
      <c r="O46" s="44"/>
      <c r="P46" s="44"/>
      <c r="Q46" s="47"/>
      <c r="R46" s="10"/>
      <c r="S46" s="10"/>
      <c r="U46" s="13" t="s">
        <v>188</v>
      </c>
      <c r="W46" s="10"/>
      <c r="Y46" s="36">
        <f>SUM(S35:S45)</f>
        <v>79.63333333333334</v>
      </c>
      <c r="Z46" t="s">
        <v>189</v>
      </c>
      <c r="AB46" s="28" t="s">
        <v>84</v>
      </c>
      <c r="AC46" s="29"/>
      <c r="AD46" s="29"/>
      <c r="AE46" s="29"/>
      <c r="AF46" s="29"/>
      <c r="AG46" s="29"/>
      <c r="AH46" s="29"/>
      <c r="AI46" s="30"/>
    </row>
    <row r="47" spans="1:35" ht="15.75" x14ac:dyDescent="0.25">
      <c r="A47" t="s">
        <v>186</v>
      </c>
      <c r="B47" s="39" t="s">
        <v>87</v>
      </c>
      <c r="E47" s="41" t="s">
        <v>99</v>
      </c>
      <c r="H47" s="42" t="s">
        <v>166</v>
      </c>
      <c r="K47" s="41" t="s">
        <v>99</v>
      </c>
      <c r="O47">
        <v>0</v>
      </c>
      <c r="Q47" s="10">
        <f>(G47/60+F47)-(D47/60+C47)</f>
        <v>0</v>
      </c>
      <c r="R47" s="10">
        <f>(M47/60+L47)-(J47/60+I47)</f>
        <v>0</v>
      </c>
      <c r="S47" s="31">
        <f>R47+Q47-(O47=1)*0.5</f>
        <v>0</v>
      </c>
      <c r="T47" t="s">
        <v>87</v>
      </c>
      <c r="U47" s="10"/>
      <c r="W47" s="10"/>
    </row>
    <row r="48" spans="1:35" ht="15.75" x14ac:dyDescent="0.25">
      <c r="B48" s="39" t="s">
        <v>89</v>
      </c>
      <c r="C48">
        <v>8</v>
      </c>
      <c r="D48">
        <v>34</v>
      </c>
      <c r="E48" s="41" t="s">
        <v>99</v>
      </c>
      <c r="F48">
        <v>16</v>
      </c>
      <c r="G48">
        <v>16</v>
      </c>
      <c r="H48" s="42" t="s">
        <v>166</v>
      </c>
      <c r="K48" s="41" t="s">
        <v>99</v>
      </c>
      <c r="O48">
        <v>0</v>
      </c>
      <c r="Q48" s="10">
        <f>(G48/60+F48)-(D48/60+C48)</f>
        <v>7.6999999999999993</v>
      </c>
      <c r="R48" s="10">
        <f>(M48/60+L48)-(J48/60+I48)</f>
        <v>0</v>
      </c>
      <c r="S48" s="31">
        <f>R48+Q48-(O48=1)*0.5</f>
        <v>7.6999999999999993</v>
      </c>
      <c r="T48" t="s">
        <v>89</v>
      </c>
      <c r="U48" s="10"/>
      <c r="W48" s="10"/>
    </row>
    <row r="49" spans="1:30" ht="15.75" x14ac:dyDescent="0.25">
      <c r="B49" s="39" t="s">
        <v>90</v>
      </c>
      <c r="C49">
        <v>11</v>
      </c>
      <c r="D49">
        <v>30</v>
      </c>
      <c r="E49" s="41" t="s">
        <v>99</v>
      </c>
      <c r="F49">
        <v>18</v>
      </c>
      <c r="G49">
        <v>4</v>
      </c>
      <c r="H49" s="42" t="s">
        <v>166</v>
      </c>
      <c r="K49" s="41" t="s">
        <v>99</v>
      </c>
      <c r="O49">
        <v>0</v>
      </c>
      <c r="Q49" s="10">
        <f>(G49/60+F49)-(D49/60+C49)</f>
        <v>6.5666666666666664</v>
      </c>
      <c r="R49" s="10">
        <f>(M49/60+L49)-(J49/60+I49)</f>
        <v>0</v>
      </c>
      <c r="S49" s="31">
        <f>R49+Q49-(O49=1)*0.5</f>
        <v>6.5666666666666664</v>
      </c>
      <c r="T49" t="s">
        <v>90</v>
      </c>
      <c r="U49" s="10"/>
      <c r="W49" s="10"/>
    </row>
    <row r="50" spans="1:30" ht="15.75" x14ac:dyDescent="0.25">
      <c r="B50" s="39" t="s">
        <v>91</v>
      </c>
      <c r="C50">
        <v>7</v>
      </c>
      <c r="D50">
        <v>34</v>
      </c>
      <c r="E50" s="41" t="s">
        <v>99</v>
      </c>
      <c r="F50">
        <v>16</v>
      </c>
      <c r="G50">
        <v>35</v>
      </c>
      <c r="H50" s="42" t="s">
        <v>166</v>
      </c>
      <c r="K50" s="41" t="s">
        <v>99</v>
      </c>
      <c r="O50">
        <v>1</v>
      </c>
      <c r="Q50" s="10">
        <f>(G50/60+F50)-(D50/60+C50)</f>
        <v>9.0166666666666657</v>
      </c>
      <c r="R50" s="10">
        <f>(M50/60+L50)-(J50/60+I50)</f>
        <v>0</v>
      </c>
      <c r="S50" s="31">
        <f>R50+Q50-(O50=1)*0.5</f>
        <v>8.5166666666666657</v>
      </c>
      <c r="T50" t="s">
        <v>91</v>
      </c>
      <c r="U50" s="10" t="s">
        <v>86</v>
      </c>
      <c r="V50" t="s">
        <v>101</v>
      </c>
      <c r="W50" s="10" t="s">
        <v>102</v>
      </c>
    </row>
    <row r="51" spans="1:30" ht="15.75" x14ac:dyDescent="0.25">
      <c r="B51" s="39" t="s">
        <v>5</v>
      </c>
      <c r="C51">
        <v>8</v>
      </c>
      <c r="D51">
        <v>42</v>
      </c>
      <c r="E51" s="41" t="s">
        <v>99</v>
      </c>
      <c r="F51">
        <v>15</v>
      </c>
      <c r="G51">
        <v>20</v>
      </c>
      <c r="H51" s="42" t="s">
        <v>166</v>
      </c>
      <c r="K51" s="41" t="s">
        <v>99</v>
      </c>
      <c r="O51">
        <v>0</v>
      </c>
      <c r="Q51" s="10">
        <f>(G51/60+F51)-(D51/60+C51)</f>
        <v>6.6333333333333346</v>
      </c>
      <c r="R51" s="10">
        <f>(M51/60+L51)-(J51/60+I51)</f>
        <v>0</v>
      </c>
      <c r="S51" s="31">
        <f>R51+Q51-(O51=1)*0.5</f>
        <v>6.6333333333333346</v>
      </c>
      <c r="T51" t="s">
        <v>5</v>
      </c>
      <c r="U51" s="10">
        <f>SUM(S47:S51)</f>
        <v>29.416666666666664</v>
      </c>
      <c r="V51" s="10">
        <f>U51-40+8</f>
        <v>-2.5833333333333357</v>
      </c>
      <c r="W51" s="10">
        <f>SUM(V$4:V51)</f>
        <v>-1.6000000000000085</v>
      </c>
    </row>
    <row r="52" spans="1:30" x14ac:dyDescent="0.25">
      <c r="A52" s="6" t="s">
        <v>190</v>
      </c>
      <c r="B52" s="44"/>
      <c r="C52" s="44"/>
      <c r="D52" s="44"/>
      <c r="E52" s="45"/>
      <c r="F52" s="44"/>
      <c r="G52" s="44"/>
      <c r="H52" s="46"/>
      <c r="I52" s="44"/>
      <c r="J52" s="44"/>
      <c r="K52" s="45"/>
      <c r="L52" s="44"/>
      <c r="M52" s="44"/>
      <c r="N52" s="44"/>
      <c r="O52" s="44"/>
      <c r="P52" s="44"/>
      <c r="Q52" s="47"/>
      <c r="R52" s="47"/>
      <c r="S52" s="47"/>
      <c r="T52" s="44"/>
      <c r="U52" s="47"/>
      <c r="V52" s="44"/>
      <c r="W52" s="47"/>
    </row>
    <row r="53" spans="1:30" ht="15.75" x14ac:dyDescent="0.25">
      <c r="B53" s="39" t="s">
        <v>87</v>
      </c>
      <c r="C53">
        <v>7</v>
      </c>
      <c r="D53">
        <v>50</v>
      </c>
      <c r="E53" s="41" t="s">
        <v>99</v>
      </c>
      <c r="F53" s="44">
        <v>17</v>
      </c>
      <c r="G53" s="44">
        <v>10</v>
      </c>
      <c r="H53" s="42" t="s">
        <v>166</v>
      </c>
      <c r="K53" s="41" t="s">
        <v>99</v>
      </c>
      <c r="O53">
        <v>0</v>
      </c>
      <c r="Q53" s="10">
        <f>(G53/60+F53)-(D53/60+C53)</f>
        <v>9.3333333333333357</v>
      </c>
      <c r="R53" s="10">
        <f>(M53/60+L53)-(J53/60+I53)</f>
        <v>0</v>
      </c>
      <c r="S53" s="31">
        <f>R53+Q53-(O53=1)*0.5</f>
        <v>9.3333333333333357</v>
      </c>
      <c r="T53" t="s">
        <v>87</v>
      </c>
      <c r="U53" s="10"/>
      <c r="W53" s="10"/>
    </row>
    <row r="54" spans="1:30" ht="15.75" x14ac:dyDescent="0.25">
      <c r="B54" s="39" t="s">
        <v>89</v>
      </c>
      <c r="C54">
        <v>13</v>
      </c>
      <c r="D54">
        <v>25</v>
      </c>
      <c r="E54" s="41" t="s">
        <v>99</v>
      </c>
      <c r="F54" s="44">
        <v>18</v>
      </c>
      <c r="G54" s="44">
        <v>25</v>
      </c>
      <c r="H54" s="42" t="s">
        <v>166</v>
      </c>
      <c r="K54" s="41" t="s">
        <v>99</v>
      </c>
      <c r="O54">
        <v>0</v>
      </c>
      <c r="Q54" s="10">
        <f>(G54/60+F54)-(D54/60+C54)</f>
        <v>5.0000000000000018</v>
      </c>
      <c r="R54" s="10">
        <f>(M54/60+L54)-(J54/60+I54)</f>
        <v>0</v>
      </c>
      <c r="S54" s="31">
        <f>R54+Q54-(O54=1)*0.5</f>
        <v>5.0000000000000018</v>
      </c>
      <c r="T54" t="s">
        <v>89</v>
      </c>
      <c r="U54" s="10"/>
      <c r="W54" s="10"/>
    </row>
    <row r="55" spans="1:30" ht="15.75" x14ac:dyDescent="0.25">
      <c r="A55" t="s">
        <v>88</v>
      </c>
      <c r="B55" s="39" t="s">
        <v>90</v>
      </c>
      <c r="E55" s="41" t="s">
        <v>99</v>
      </c>
      <c r="H55" s="42" t="s">
        <v>166</v>
      </c>
      <c r="K55" s="41" t="s">
        <v>99</v>
      </c>
      <c r="O55">
        <v>0</v>
      </c>
      <c r="Q55" s="10">
        <f>(G55/60+F55)-(D55/60+C55)</f>
        <v>0</v>
      </c>
      <c r="R55" s="10">
        <f>(M55/60+L55)-(J55/60+I55)</f>
        <v>0</v>
      </c>
      <c r="S55" s="31">
        <f>R55+Q55-(O55=1)*0.5</f>
        <v>0</v>
      </c>
      <c r="T55" t="s">
        <v>90</v>
      </c>
      <c r="U55" s="10"/>
      <c r="W55" s="10"/>
      <c r="AA55" s="36">
        <f>SUM(S41:S57)</f>
        <v>103.53333333333333</v>
      </c>
      <c r="AD55">
        <f>AA55/3</f>
        <v>34.511111111111113</v>
      </c>
    </row>
    <row r="56" spans="1:30" ht="15.75" x14ac:dyDescent="0.25">
      <c r="B56" s="39" t="s">
        <v>91</v>
      </c>
      <c r="C56">
        <v>9</v>
      </c>
      <c r="D56">
        <v>10</v>
      </c>
      <c r="E56" s="41" t="s">
        <v>99</v>
      </c>
      <c r="F56">
        <v>20</v>
      </c>
      <c r="G56">
        <v>9</v>
      </c>
      <c r="H56" s="42" t="s">
        <v>166</v>
      </c>
      <c r="K56" s="41" t="s">
        <v>99</v>
      </c>
      <c r="O56">
        <v>0</v>
      </c>
      <c r="Q56" s="10">
        <f>(G56/60+F56)-(D56/60+C56)</f>
        <v>10.983333333333333</v>
      </c>
      <c r="R56" s="10">
        <f>(M56/60+L56)-(J56/60+I56)</f>
        <v>0</v>
      </c>
      <c r="S56" s="31">
        <f>R56+Q56-(O56=1)*0.5</f>
        <v>10.983333333333333</v>
      </c>
      <c r="T56" t="s">
        <v>91</v>
      </c>
      <c r="U56" s="10" t="s">
        <v>86</v>
      </c>
      <c r="V56" t="s">
        <v>101</v>
      </c>
      <c r="W56" s="10" t="s">
        <v>102</v>
      </c>
    </row>
    <row r="57" spans="1:30" ht="15.75" x14ac:dyDescent="0.25">
      <c r="B57" s="39" t="s">
        <v>5</v>
      </c>
      <c r="C57">
        <v>8</v>
      </c>
      <c r="D57">
        <v>40</v>
      </c>
      <c r="E57" s="41" t="s">
        <v>99</v>
      </c>
      <c r="F57">
        <v>19</v>
      </c>
      <c r="G57">
        <v>5</v>
      </c>
      <c r="H57" s="42" t="s">
        <v>166</v>
      </c>
      <c r="K57" s="41" t="s">
        <v>99</v>
      </c>
      <c r="O57">
        <v>0</v>
      </c>
      <c r="Q57" s="10">
        <f>(G57/60+F57)-(D57/60+C57)</f>
        <v>10.416666666666666</v>
      </c>
      <c r="R57" s="10">
        <f>(M57/60+L57)-(J57/60+I57)</f>
        <v>0</v>
      </c>
      <c r="S57" s="31">
        <f>R57+Q57-(O57=1)*0.5</f>
        <v>10.416666666666666</v>
      </c>
      <c r="T57" t="s">
        <v>5</v>
      </c>
      <c r="U57" s="10">
        <f>SUM(S53:S57)</f>
        <v>35.733333333333334</v>
      </c>
      <c r="V57" s="10">
        <f>U57-40</f>
        <v>-4.2666666666666657</v>
      </c>
      <c r="W57" s="10">
        <f>SUM(V$4:V57)</f>
        <v>-5.8666666666666742</v>
      </c>
    </row>
    <row r="58" spans="1:30" x14ac:dyDescent="0.25">
      <c r="A58" s="6" t="s">
        <v>191</v>
      </c>
      <c r="B58" s="44"/>
      <c r="C58" s="44"/>
      <c r="D58" s="44"/>
      <c r="E58" s="45"/>
      <c r="F58" s="44"/>
      <c r="G58" s="44"/>
      <c r="H58" s="46"/>
      <c r="I58" s="44"/>
      <c r="J58" s="44"/>
      <c r="K58" s="45"/>
      <c r="L58" s="44"/>
      <c r="M58" s="44"/>
      <c r="N58" s="44"/>
      <c r="O58" s="44"/>
      <c r="P58" s="44"/>
      <c r="Q58" s="47"/>
      <c r="R58" s="47"/>
      <c r="S58" s="47"/>
      <c r="T58" s="44"/>
      <c r="U58" s="13" t="s">
        <v>192</v>
      </c>
      <c r="V58" s="44"/>
      <c r="W58" s="47"/>
      <c r="Y58" s="36">
        <f>SUM(S47:S57)</f>
        <v>65.150000000000006</v>
      </c>
      <c r="Z58" t="s">
        <v>193</v>
      </c>
    </row>
    <row r="59" spans="1:30" ht="15.75" x14ac:dyDescent="0.25">
      <c r="B59" s="39" t="s">
        <v>87</v>
      </c>
      <c r="C59" t="s">
        <v>54</v>
      </c>
      <c r="E59" s="41" t="s">
        <v>99</v>
      </c>
      <c r="H59" s="42" t="s">
        <v>166</v>
      </c>
      <c r="K59" s="41" t="s">
        <v>99</v>
      </c>
      <c r="O59">
        <v>0</v>
      </c>
      <c r="Q59" s="13">
        <v>0</v>
      </c>
      <c r="R59" s="10">
        <f>(M59/60+L59)-(J59/60+I59)</f>
        <v>0</v>
      </c>
      <c r="S59" s="31">
        <f>R59+Q59-(O59=1)*0.5</f>
        <v>0</v>
      </c>
      <c r="T59" t="s">
        <v>87</v>
      </c>
      <c r="U59" s="10"/>
      <c r="W59" s="10"/>
    </row>
    <row r="60" spans="1:30" ht="15.75" x14ac:dyDescent="0.25">
      <c r="B60" s="39" t="s">
        <v>89</v>
      </c>
      <c r="C60">
        <v>9</v>
      </c>
      <c r="D60">
        <v>6</v>
      </c>
      <c r="E60" s="41" t="s">
        <v>99</v>
      </c>
      <c r="F60">
        <v>19</v>
      </c>
      <c r="G60">
        <v>29</v>
      </c>
      <c r="H60" s="42" t="s">
        <v>166</v>
      </c>
      <c r="K60" s="41" t="s">
        <v>99</v>
      </c>
      <c r="O60">
        <v>1</v>
      </c>
      <c r="Q60" s="10">
        <f>(G60/60+F60)-(D60/60+C60)</f>
        <v>10.383333333333335</v>
      </c>
      <c r="R60" s="10">
        <f>(M60/60+L60)-(J60/60+I60)</f>
        <v>0</v>
      </c>
      <c r="S60" s="31">
        <f>R60+Q60-(O60=1)*0.5</f>
        <v>9.8833333333333346</v>
      </c>
      <c r="T60" t="s">
        <v>89</v>
      </c>
      <c r="U60" s="10"/>
      <c r="W60" s="10"/>
      <c r="Z60" s="36">
        <f>SUM(S60:S61)</f>
        <v>18.666666666666668</v>
      </c>
      <c r="AA60" t="s">
        <v>194</v>
      </c>
    </row>
    <row r="61" spans="1:30" ht="15.75" x14ac:dyDescent="0.25">
      <c r="B61" s="39" t="s">
        <v>90</v>
      </c>
      <c r="C61">
        <v>8</v>
      </c>
      <c r="D61">
        <v>55</v>
      </c>
      <c r="E61" s="41" t="s">
        <v>99</v>
      </c>
      <c r="F61">
        <v>14</v>
      </c>
      <c r="G61">
        <v>45</v>
      </c>
      <c r="H61" s="42" t="s">
        <v>166</v>
      </c>
      <c r="I61">
        <v>15</v>
      </c>
      <c r="J61">
        <v>15</v>
      </c>
      <c r="K61" s="41" t="s">
        <v>99</v>
      </c>
      <c r="L61">
        <v>18</v>
      </c>
      <c r="M61">
        <v>12</v>
      </c>
      <c r="O61">
        <v>0</v>
      </c>
      <c r="Q61" s="10">
        <f>(G61/60+F61)-(D61/60+C61)</f>
        <v>5.8333333333333339</v>
      </c>
      <c r="R61" s="48">
        <f>(M61/60+L61)-(J61/60+I61)</f>
        <v>2.9499999999999993</v>
      </c>
      <c r="S61" s="31">
        <f>R61+Q61-(O61=1)*0.5</f>
        <v>8.7833333333333332</v>
      </c>
      <c r="T61" t="s">
        <v>90</v>
      </c>
      <c r="U61" s="49" t="s">
        <v>195</v>
      </c>
      <c r="W61" s="10"/>
    </row>
    <row r="62" spans="1:30" ht="15.75" x14ac:dyDescent="0.25">
      <c r="B62" s="39" t="s">
        <v>91</v>
      </c>
      <c r="C62">
        <v>10</v>
      </c>
      <c r="D62">
        <v>40</v>
      </c>
      <c r="E62" s="41" t="s">
        <v>99</v>
      </c>
      <c r="F62">
        <v>18</v>
      </c>
      <c r="G62">
        <v>15</v>
      </c>
      <c r="H62" s="42" t="s">
        <v>166</v>
      </c>
      <c r="K62" s="41" t="s">
        <v>99</v>
      </c>
      <c r="O62">
        <v>1</v>
      </c>
      <c r="Q62" s="10">
        <f>(G62/60+F62)-(D62/60+C62)</f>
        <v>7.5833333333333339</v>
      </c>
      <c r="R62" s="10">
        <f>(M62/60+L62)-(J62/60+I62)</f>
        <v>0</v>
      </c>
      <c r="S62" s="31">
        <f>R62+Q62-(O62=1)*0.5</f>
        <v>7.0833333333333339</v>
      </c>
      <c r="T62" t="s">
        <v>91</v>
      </c>
      <c r="U62" s="10" t="s">
        <v>86</v>
      </c>
      <c r="V62" t="s">
        <v>101</v>
      </c>
      <c r="W62" s="10" t="s">
        <v>102</v>
      </c>
    </row>
    <row r="63" spans="1:30" ht="15.75" x14ac:dyDescent="0.25">
      <c r="B63" s="39" t="s">
        <v>5</v>
      </c>
      <c r="C63">
        <v>9</v>
      </c>
      <c r="D63">
        <v>0</v>
      </c>
      <c r="E63" s="41" t="s">
        <v>99</v>
      </c>
      <c r="F63">
        <v>17</v>
      </c>
      <c r="G63">
        <v>43</v>
      </c>
      <c r="H63" s="42" t="s">
        <v>166</v>
      </c>
      <c r="K63" s="41" t="s">
        <v>99</v>
      </c>
      <c r="O63">
        <v>0</v>
      </c>
      <c r="Q63" s="10">
        <f>(G63/60+F63)-(D63/60+C63)</f>
        <v>8.716666666666665</v>
      </c>
      <c r="R63" s="10">
        <f>(M63/60+L63)-(J63/60+I63)</f>
        <v>0</v>
      </c>
      <c r="S63" s="31">
        <f>R63+Q63-(O63=1)*0.5</f>
        <v>8.716666666666665</v>
      </c>
      <c r="T63" t="s">
        <v>5</v>
      </c>
      <c r="U63" s="10">
        <f>SUM(S59:S63)</f>
        <v>34.466666666666669</v>
      </c>
      <c r="V63" s="10">
        <f>U63-40+8</f>
        <v>2.4666666666666686</v>
      </c>
      <c r="W63" s="10">
        <f>SUM(V$4:V63)</f>
        <v>-3.4000000000000057</v>
      </c>
    </row>
    <row r="64" spans="1:30" x14ac:dyDescent="0.25">
      <c r="A64" s="6" t="s">
        <v>196</v>
      </c>
      <c r="B64" s="44"/>
      <c r="C64" s="44"/>
      <c r="D64" s="44"/>
      <c r="E64" s="45"/>
      <c r="F64" s="44"/>
      <c r="G64" s="44"/>
      <c r="H64" s="46"/>
      <c r="I64" s="44"/>
      <c r="J64" s="44"/>
      <c r="K64" s="45"/>
      <c r="L64" s="44"/>
      <c r="M64" s="44"/>
      <c r="N64" s="44"/>
      <c r="O64" s="44"/>
      <c r="P64" s="44"/>
      <c r="Q64" s="47"/>
      <c r="R64" s="47"/>
      <c r="S64" s="47"/>
      <c r="T64" s="44"/>
      <c r="U64" s="47"/>
      <c r="V64" s="44"/>
      <c r="W64" s="47"/>
    </row>
    <row r="65" spans="1:26" ht="15.75" x14ac:dyDescent="0.25">
      <c r="B65" s="39" t="s">
        <v>87</v>
      </c>
      <c r="C65" s="44">
        <v>8</v>
      </c>
      <c r="D65" s="44">
        <v>45</v>
      </c>
      <c r="E65" s="41" t="s">
        <v>99</v>
      </c>
      <c r="F65" s="44">
        <v>17</v>
      </c>
      <c r="G65" s="44">
        <v>17</v>
      </c>
      <c r="H65" s="42" t="s">
        <v>166</v>
      </c>
      <c r="K65" s="41" t="s">
        <v>99</v>
      </c>
      <c r="O65">
        <v>0</v>
      </c>
      <c r="Q65" s="10">
        <f>(G65/60+F65)-(D65/60+C65)</f>
        <v>8.533333333333335</v>
      </c>
      <c r="R65" s="10">
        <f>(M65/60+L65)-(J65/60+I65)</f>
        <v>0</v>
      </c>
      <c r="S65" s="31">
        <f>R65+Q65-(O65=1)*0.5</f>
        <v>8.533333333333335</v>
      </c>
      <c r="T65" t="s">
        <v>87</v>
      </c>
      <c r="U65" s="10"/>
      <c r="W65" s="10"/>
    </row>
    <row r="66" spans="1:26" ht="15.75" x14ac:dyDescent="0.25">
      <c r="B66" s="39" t="s">
        <v>89</v>
      </c>
      <c r="C66" s="44">
        <v>7</v>
      </c>
      <c r="D66" s="44">
        <v>30</v>
      </c>
      <c r="E66" s="41" t="s">
        <v>99</v>
      </c>
      <c r="F66" s="44">
        <v>12</v>
      </c>
      <c r="G66" s="44">
        <v>12</v>
      </c>
      <c r="H66" s="42" t="s">
        <v>166</v>
      </c>
      <c r="K66" s="41" t="s">
        <v>99</v>
      </c>
      <c r="O66">
        <v>0</v>
      </c>
      <c r="Q66" s="10">
        <f>(G66/60+F66)-(D66/60+C66)</f>
        <v>4.6999999999999993</v>
      </c>
      <c r="R66" s="10">
        <f>(M66/60+L66)-(J66/60+I66)</f>
        <v>0</v>
      </c>
      <c r="S66" s="31">
        <f>R66+Q66-(O66=1)*0.5</f>
        <v>4.6999999999999993</v>
      </c>
      <c r="T66" t="s">
        <v>89</v>
      </c>
      <c r="U66" s="10"/>
      <c r="W66" s="10"/>
    </row>
    <row r="67" spans="1:26" ht="15.75" x14ac:dyDescent="0.25">
      <c r="B67" s="39" t="s">
        <v>90</v>
      </c>
      <c r="C67" s="44">
        <v>7</v>
      </c>
      <c r="D67" s="44">
        <v>53</v>
      </c>
      <c r="E67" s="41" t="s">
        <v>99</v>
      </c>
      <c r="F67" s="44">
        <v>17</v>
      </c>
      <c r="G67" s="44">
        <v>29</v>
      </c>
      <c r="H67" s="42" t="s">
        <v>166</v>
      </c>
      <c r="K67" s="41" t="s">
        <v>99</v>
      </c>
      <c r="O67">
        <v>0</v>
      </c>
      <c r="Q67" s="10">
        <f>(G67/60+F67)-(D67/60+C67)</f>
        <v>9.6000000000000014</v>
      </c>
      <c r="R67" s="10">
        <f>(M67/60+L67)-(J67/60+I67)</f>
        <v>0</v>
      </c>
      <c r="S67" s="31">
        <f>R67+Q67-(O67=1)*0.5</f>
        <v>9.6000000000000014</v>
      </c>
      <c r="T67" t="s">
        <v>90</v>
      </c>
      <c r="U67" s="10"/>
      <c r="W67" s="10"/>
    </row>
    <row r="68" spans="1:26" ht="15.75" x14ac:dyDescent="0.25">
      <c r="B68" s="39" t="s">
        <v>91</v>
      </c>
      <c r="C68" s="44">
        <v>8</v>
      </c>
      <c r="D68" s="44">
        <v>45</v>
      </c>
      <c r="E68" s="41" t="s">
        <v>99</v>
      </c>
      <c r="F68" s="44">
        <v>17</v>
      </c>
      <c r="G68" s="44">
        <v>25</v>
      </c>
      <c r="H68" s="42" t="s">
        <v>166</v>
      </c>
      <c r="K68" s="41" t="s">
        <v>99</v>
      </c>
      <c r="O68">
        <v>0</v>
      </c>
      <c r="Q68" s="10">
        <f>(G68/60+F68)-(D68/60+C68)</f>
        <v>8.6666666666666679</v>
      </c>
      <c r="R68" s="10">
        <f>(M68/60+L68)-(J68/60+I68)</f>
        <v>0</v>
      </c>
      <c r="S68" s="31">
        <f>R68+Q68-(O68=1)*0.5</f>
        <v>8.6666666666666679</v>
      </c>
      <c r="T68" t="s">
        <v>91</v>
      </c>
      <c r="U68" s="10" t="s">
        <v>86</v>
      </c>
      <c r="V68" t="s">
        <v>101</v>
      </c>
      <c r="W68" s="10" t="s">
        <v>102</v>
      </c>
    </row>
    <row r="69" spans="1:26" ht="15.75" x14ac:dyDescent="0.25">
      <c r="B69" s="39" t="s">
        <v>5</v>
      </c>
      <c r="C69" s="44">
        <v>9</v>
      </c>
      <c r="D69" s="44">
        <v>30</v>
      </c>
      <c r="E69" s="41" t="s">
        <v>99</v>
      </c>
      <c r="F69" s="44">
        <v>15</v>
      </c>
      <c r="G69" s="44">
        <v>21</v>
      </c>
      <c r="H69" s="42" t="s">
        <v>166</v>
      </c>
      <c r="K69" s="41" t="s">
        <v>99</v>
      </c>
      <c r="O69">
        <v>1</v>
      </c>
      <c r="Q69" s="10">
        <f>(G69/60+F69)-(D69/60+C69)</f>
        <v>5.85</v>
      </c>
      <c r="R69" s="10">
        <f>(M69/60+L69)-(J69/60+I69)</f>
        <v>0</v>
      </c>
      <c r="S69" s="31">
        <f>R69+Q69-(O69=1)*0.5</f>
        <v>5.35</v>
      </c>
      <c r="T69" t="s">
        <v>5</v>
      </c>
      <c r="U69" s="10">
        <f>SUM(S65:S69)</f>
        <v>36.85</v>
      </c>
      <c r="V69" s="10">
        <f>U69-40</f>
        <v>-3.1499999999999986</v>
      </c>
      <c r="W69" s="10">
        <f>SUM(V$4:V69)</f>
        <v>-6.5500000000000043</v>
      </c>
    </row>
    <row r="70" spans="1:26" x14ac:dyDescent="0.25">
      <c r="A70" s="6" t="s">
        <v>197</v>
      </c>
      <c r="B70" s="44"/>
      <c r="C70" s="44"/>
      <c r="D70" s="44"/>
      <c r="E70" s="45"/>
      <c r="F70" s="44"/>
      <c r="G70" s="44"/>
      <c r="H70" s="46"/>
      <c r="I70" s="44"/>
      <c r="J70" s="44"/>
      <c r="K70" s="45"/>
      <c r="L70" s="44"/>
      <c r="M70" s="44"/>
      <c r="N70" s="44"/>
      <c r="O70" s="44"/>
      <c r="P70" s="44"/>
      <c r="Q70" s="47"/>
      <c r="R70" s="47"/>
      <c r="S70" s="47"/>
      <c r="T70" s="44"/>
      <c r="U70" s="47"/>
      <c r="V70" s="44"/>
      <c r="W70" s="47"/>
      <c r="Y70" s="36">
        <f>SUM(S59:S69)</f>
        <v>71.316666666666663</v>
      </c>
      <c r="Z70" t="s">
        <v>198</v>
      </c>
    </row>
    <row r="71" spans="1:26" ht="15.75" x14ac:dyDescent="0.25">
      <c r="B71" s="39" t="s">
        <v>87</v>
      </c>
      <c r="C71" s="44">
        <v>14</v>
      </c>
      <c r="D71" s="44">
        <v>19</v>
      </c>
      <c r="E71" s="41" t="s">
        <v>99</v>
      </c>
      <c r="F71" s="44">
        <v>26</v>
      </c>
      <c r="G71" s="44">
        <v>10</v>
      </c>
      <c r="H71" s="42" t="s">
        <v>166</v>
      </c>
      <c r="K71" s="41" t="s">
        <v>99</v>
      </c>
      <c r="O71">
        <v>0</v>
      </c>
      <c r="Q71" s="10">
        <f>(G71/60+F71)-(D71/60+C71)</f>
        <v>11.850000000000001</v>
      </c>
      <c r="R71" s="10">
        <f>(M71/60+L71)-(J71/60+I71)</f>
        <v>0</v>
      </c>
      <c r="S71" s="31">
        <f>R71+Q71-(O71=1)*0.5</f>
        <v>11.850000000000001</v>
      </c>
      <c r="T71" t="s">
        <v>87</v>
      </c>
      <c r="U71" s="10"/>
      <c r="W71" s="10"/>
    </row>
    <row r="72" spans="1:26" ht="15.75" x14ac:dyDescent="0.25">
      <c r="B72" s="39" t="s">
        <v>89</v>
      </c>
      <c r="C72" s="44">
        <v>9</v>
      </c>
      <c r="D72" s="44">
        <v>6</v>
      </c>
      <c r="E72" s="41" t="s">
        <v>99</v>
      </c>
      <c r="F72" s="44">
        <v>16</v>
      </c>
      <c r="G72" s="44">
        <v>30</v>
      </c>
      <c r="H72" s="42" t="s">
        <v>166</v>
      </c>
      <c r="K72" s="41" t="s">
        <v>99</v>
      </c>
      <c r="O72">
        <v>0</v>
      </c>
      <c r="Q72" s="10">
        <f>(G72/60+F72)-(D72/60+C72)</f>
        <v>7.4</v>
      </c>
      <c r="R72" s="10">
        <f>(M72/60+L72)-(J72/60+I72)</f>
        <v>0</v>
      </c>
      <c r="S72" s="31">
        <f>R72+Q72-(O72=1)*0.5</f>
        <v>7.4</v>
      </c>
      <c r="T72" t="s">
        <v>89</v>
      </c>
      <c r="U72" s="10"/>
      <c r="W72" s="10"/>
    </row>
    <row r="73" spans="1:26" ht="15.75" x14ac:dyDescent="0.25">
      <c r="B73" s="39" t="s">
        <v>90</v>
      </c>
      <c r="C73" s="44">
        <v>7</v>
      </c>
      <c r="D73" s="44">
        <v>38</v>
      </c>
      <c r="E73" s="41" t="s">
        <v>99</v>
      </c>
      <c r="F73" s="44">
        <v>16</v>
      </c>
      <c r="G73" s="44">
        <v>30</v>
      </c>
      <c r="H73" s="42" t="s">
        <v>166</v>
      </c>
      <c r="K73" s="41" t="s">
        <v>99</v>
      </c>
      <c r="O73">
        <v>0</v>
      </c>
      <c r="Q73" s="10">
        <f>(G73/60+F73)-(D73/60+C73)</f>
        <v>8.8666666666666671</v>
      </c>
      <c r="R73" s="10">
        <f>(M73/60+L73)-(J73/60+I73)</f>
        <v>0</v>
      </c>
      <c r="S73" s="31">
        <f>R73+Q73-(O73=1)*0.5</f>
        <v>8.8666666666666671</v>
      </c>
      <c r="T73" t="s">
        <v>90</v>
      </c>
      <c r="U73" s="10"/>
      <c r="W73" s="10"/>
    </row>
    <row r="74" spans="1:26" ht="15.75" x14ac:dyDescent="0.25">
      <c r="B74" s="39" t="s">
        <v>91</v>
      </c>
      <c r="C74" s="44">
        <v>9</v>
      </c>
      <c r="D74" s="44">
        <v>15</v>
      </c>
      <c r="E74" s="41" t="s">
        <v>99</v>
      </c>
      <c r="F74" s="44">
        <v>17</v>
      </c>
      <c r="G74" s="44">
        <v>0</v>
      </c>
      <c r="H74" s="42" t="s">
        <v>166</v>
      </c>
      <c r="K74" s="41" t="s">
        <v>99</v>
      </c>
      <c r="O74">
        <v>0</v>
      </c>
      <c r="Q74" s="10">
        <f>(G74/60+F74)-(D74/60+C74)</f>
        <v>7.75</v>
      </c>
      <c r="R74" s="10">
        <f>(M74/60+L74)-(J74/60+I74)</f>
        <v>0</v>
      </c>
      <c r="S74" s="31">
        <f>R74+Q74-(O74=1)*0.5</f>
        <v>7.75</v>
      </c>
      <c r="T74" t="s">
        <v>91</v>
      </c>
      <c r="U74" s="10" t="s">
        <v>86</v>
      </c>
      <c r="V74" t="s">
        <v>101</v>
      </c>
      <c r="W74" s="10" t="s">
        <v>102</v>
      </c>
    </row>
    <row r="75" spans="1:26" ht="15.75" x14ac:dyDescent="0.25">
      <c r="B75" s="39" t="s">
        <v>5</v>
      </c>
      <c r="C75">
        <v>9</v>
      </c>
      <c r="D75">
        <v>33</v>
      </c>
      <c r="E75" s="41" t="s">
        <v>99</v>
      </c>
      <c r="F75">
        <v>15</v>
      </c>
      <c r="G75">
        <v>17</v>
      </c>
      <c r="H75" s="42" t="s">
        <v>166</v>
      </c>
      <c r="K75" s="41" t="s">
        <v>99</v>
      </c>
      <c r="O75">
        <v>0</v>
      </c>
      <c r="Q75" s="10">
        <f>(G75/60+F75)-(D75/60+C75)</f>
        <v>5.7333333333333325</v>
      </c>
      <c r="R75" s="10">
        <f>(M75/60+L75)-(J75/60+I75)</f>
        <v>0</v>
      </c>
      <c r="S75" s="31">
        <f>R75+Q75-(O75=1)*0.5</f>
        <v>5.7333333333333325</v>
      </c>
      <c r="T75" t="s">
        <v>5</v>
      </c>
      <c r="U75" s="10">
        <f>SUM(S71:S75)</f>
        <v>41.6</v>
      </c>
      <c r="V75" s="10">
        <f>U75-40</f>
        <v>1.6000000000000014</v>
      </c>
      <c r="W75" s="10">
        <f>SUM(V$4:V75)</f>
        <v>-4.9500000000000028</v>
      </c>
    </row>
    <row r="76" spans="1:26" x14ac:dyDescent="0.25">
      <c r="A76" s="6" t="s">
        <v>199</v>
      </c>
      <c r="B76" s="44"/>
      <c r="C76" s="44"/>
      <c r="D76" s="44"/>
      <c r="E76" s="45"/>
      <c r="F76" s="44"/>
      <c r="G76" s="44"/>
      <c r="H76" s="46"/>
      <c r="I76" s="44"/>
      <c r="J76" s="44"/>
      <c r="K76" s="45"/>
      <c r="L76" s="44"/>
      <c r="M76" s="44"/>
      <c r="N76" s="44"/>
      <c r="O76" s="44"/>
      <c r="P76" s="44"/>
      <c r="Q76" s="47"/>
      <c r="R76" s="47"/>
      <c r="S76" s="47"/>
      <c r="T76" s="44"/>
      <c r="U76" s="47"/>
      <c r="V76" s="44"/>
      <c r="W76" s="47"/>
    </row>
    <row r="77" spans="1:26" ht="15.75" x14ac:dyDescent="0.25">
      <c r="B77" s="39" t="s">
        <v>87</v>
      </c>
      <c r="C77" s="44">
        <v>9</v>
      </c>
      <c r="D77" s="44">
        <v>18</v>
      </c>
      <c r="E77" s="41" t="s">
        <v>99</v>
      </c>
      <c r="F77" s="44">
        <v>20</v>
      </c>
      <c r="G77" s="44">
        <v>40</v>
      </c>
      <c r="H77" s="42" t="s">
        <v>166</v>
      </c>
      <c r="K77" s="41" t="s">
        <v>99</v>
      </c>
      <c r="O77">
        <v>1</v>
      </c>
      <c r="Q77" s="10">
        <f>(G77/60+F77)-(D77/60+C77)</f>
        <v>11.366666666666667</v>
      </c>
      <c r="R77" s="10">
        <f>(M77/60+L77)-(J77/60+I77)</f>
        <v>0</v>
      </c>
      <c r="S77" s="31">
        <f>R77+Q77-(O77=1)*0.5</f>
        <v>10.866666666666667</v>
      </c>
      <c r="T77" t="s">
        <v>87</v>
      </c>
      <c r="U77" s="10"/>
      <c r="W77" s="10"/>
    </row>
    <row r="78" spans="1:26" ht="15.75" x14ac:dyDescent="0.25">
      <c r="B78" s="39" t="s">
        <v>89</v>
      </c>
      <c r="C78" s="44">
        <v>9</v>
      </c>
      <c r="D78" s="44">
        <v>5</v>
      </c>
      <c r="E78" s="41" t="s">
        <v>99</v>
      </c>
      <c r="F78" s="44">
        <v>22</v>
      </c>
      <c r="G78" s="44">
        <v>25</v>
      </c>
      <c r="H78" s="42" t="s">
        <v>166</v>
      </c>
      <c r="K78" s="41" t="s">
        <v>99</v>
      </c>
      <c r="O78">
        <v>1</v>
      </c>
      <c r="Q78" s="10">
        <f>(G78/60+F78)-(D78/60+C78)</f>
        <v>13.333333333333334</v>
      </c>
      <c r="R78" s="10">
        <f>(M78/60+L78)-(J78/60+I78)</f>
        <v>0</v>
      </c>
      <c r="S78" s="31">
        <f>R78+Q78-(O78=1)*0.5</f>
        <v>12.833333333333334</v>
      </c>
      <c r="T78" t="s">
        <v>89</v>
      </c>
      <c r="U78" s="10"/>
      <c r="W78" s="10"/>
    </row>
    <row r="79" spans="1:26" ht="15.75" x14ac:dyDescent="0.25">
      <c r="B79" s="39" t="s">
        <v>90</v>
      </c>
      <c r="C79" s="44">
        <v>11</v>
      </c>
      <c r="D79" s="44">
        <v>22</v>
      </c>
      <c r="E79" s="41" t="s">
        <v>99</v>
      </c>
      <c r="F79" s="44">
        <v>26</v>
      </c>
      <c r="G79" s="44">
        <v>30</v>
      </c>
      <c r="H79" s="42" t="s">
        <v>166</v>
      </c>
      <c r="K79" s="41" t="s">
        <v>99</v>
      </c>
      <c r="O79">
        <v>0</v>
      </c>
      <c r="Q79" s="10">
        <f>(G79/60+F79)-(D79/60+C79)</f>
        <v>15.133333333333333</v>
      </c>
      <c r="R79" s="10">
        <f>(M79/60+L79)-(J79/60+I79)</f>
        <v>0</v>
      </c>
      <c r="S79" s="31">
        <f>R79+Q79-(O79=1)*0.5</f>
        <v>15.133333333333333</v>
      </c>
      <c r="T79" t="s">
        <v>90</v>
      </c>
      <c r="U79" s="10"/>
      <c r="W79" s="10"/>
    </row>
    <row r="80" spans="1:26" ht="15.75" x14ac:dyDescent="0.25">
      <c r="A80" t="s">
        <v>54</v>
      </c>
      <c r="B80" s="39" t="s">
        <v>91</v>
      </c>
      <c r="E80" s="41" t="s">
        <v>99</v>
      </c>
      <c r="H80" s="42" t="s">
        <v>166</v>
      </c>
      <c r="K80" s="41" t="s">
        <v>99</v>
      </c>
      <c r="O80">
        <v>0</v>
      </c>
      <c r="Q80" s="10">
        <f>(G80/60+F80)-(D80/60+C80)</f>
        <v>0</v>
      </c>
      <c r="R80" s="10">
        <f>(M80/60+L80)-(J80/60+I80)</f>
        <v>0</v>
      </c>
      <c r="S80" s="31">
        <f>R80+Q80-(O80=1)*0.5</f>
        <v>0</v>
      </c>
      <c r="T80" t="s">
        <v>91</v>
      </c>
      <c r="U80" s="10" t="s">
        <v>86</v>
      </c>
      <c r="V80" t="s">
        <v>101</v>
      </c>
      <c r="W80" s="10" t="s">
        <v>102</v>
      </c>
    </row>
    <row r="81" spans="1:27" ht="15.75" x14ac:dyDescent="0.25">
      <c r="A81" t="s">
        <v>121</v>
      </c>
      <c r="B81" s="39" t="s">
        <v>5</v>
      </c>
      <c r="E81" s="41" t="s">
        <v>99</v>
      </c>
      <c r="H81" s="42" t="s">
        <v>166</v>
      </c>
      <c r="K81" s="41" t="s">
        <v>99</v>
      </c>
      <c r="O81">
        <v>0</v>
      </c>
      <c r="Q81" s="10">
        <f>(G81/60+F81)-(D81/60+C81)</f>
        <v>0</v>
      </c>
      <c r="R81" s="10">
        <f>(M81/60+L81)-(J81/60+I81)</f>
        <v>0</v>
      </c>
      <c r="S81" s="31">
        <f>R81+Q81-(O81=1)*0.5</f>
        <v>0</v>
      </c>
      <c r="T81" t="s">
        <v>5</v>
      </c>
      <c r="U81" s="10">
        <f>SUM(S77:S81)</f>
        <v>38.833333333333336</v>
      </c>
      <c r="V81" s="10">
        <f>U81-40+8</f>
        <v>6.8333333333333357</v>
      </c>
      <c r="W81" s="10">
        <f>SUM(V$4:V81)</f>
        <v>1.8833333333333329</v>
      </c>
    </row>
    <row r="82" spans="1:27" x14ac:dyDescent="0.25">
      <c r="A82" s="6" t="s">
        <v>200</v>
      </c>
      <c r="B82" s="44"/>
      <c r="C82" s="44"/>
      <c r="D82" s="44"/>
      <c r="E82" s="45"/>
      <c r="F82" s="44"/>
      <c r="G82" s="44"/>
      <c r="H82" s="46"/>
      <c r="I82" s="44"/>
      <c r="J82" s="44"/>
      <c r="K82" s="45"/>
      <c r="L82" s="44"/>
      <c r="M82" s="44"/>
      <c r="N82" s="44"/>
      <c r="O82" s="44"/>
      <c r="P82" s="44"/>
      <c r="Q82" s="47"/>
      <c r="R82" s="47"/>
      <c r="S82" s="47"/>
      <c r="T82" s="44"/>
      <c r="U82" s="47"/>
      <c r="V82" s="44"/>
      <c r="W82" s="47"/>
    </row>
    <row r="83" spans="1:27" ht="15.75" x14ac:dyDescent="0.25">
      <c r="B83" s="39" t="s">
        <v>87</v>
      </c>
      <c r="C83">
        <v>9</v>
      </c>
      <c r="D83">
        <v>31</v>
      </c>
      <c r="E83" s="41" t="s">
        <v>99</v>
      </c>
      <c r="F83">
        <v>18</v>
      </c>
      <c r="G83">
        <v>45</v>
      </c>
      <c r="H83" s="42" t="s">
        <v>166</v>
      </c>
      <c r="K83" s="41" t="s">
        <v>99</v>
      </c>
      <c r="O83">
        <v>0</v>
      </c>
      <c r="Q83" s="10">
        <f>(G83/60+F83)-(D83/60+C83)</f>
        <v>9.2333333333333325</v>
      </c>
      <c r="R83" s="10">
        <f>(M83/60+L83)-(J83/60+I83)</f>
        <v>0</v>
      </c>
      <c r="S83" s="31">
        <f>R83+Q83-(O83=1)*0.5</f>
        <v>9.2333333333333325</v>
      </c>
      <c r="T83" t="s">
        <v>87</v>
      </c>
      <c r="U83" s="10"/>
      <c r="W83" s="10"/>
    </row>
    <row r="84" spans="1:27" ht="15.75" x14ac:dyDescent="0.25">
      <c r="B84" s="39" t="s">
        <v>89</v>
      </c>
      <c r="C84">
        <v>10</v>
      </c>
      <c r="D84">
        <v>3</v>
      </c>
      <c r="E84" s="41" t="s">
        <v>99</v>
      </c>
      <c r="F84">
        <v>20</v>
      </c>
      <c r="G84">
        <v>20</v>
      </c>
      <c r="H84" s="42" t="s">
        <v>166</v>
      </c>
      <c r="K84" s="41" t="s">
        <v>99</v>
      </c>
      <c r="O84">
        <v>0</v>
      </c>
      <c r="Q84" s="10">
        <f>(G84/60+F84)-(D84/60+C84)</f>
        <v>10.283333333333331</v>
      </c>
      <c r="R84" s="10">
        <f>(M84/60+L84)-(J84/60+I84)</f>
        <v>0</v>
      </c>
      <c r="S84" s="31">
        <f>R84+Q84-(O84=1)*0.5</f>
        <v>10.283333333333331</v>
      </c>
      <c r="T84" t="s">
        <v>89</v>
      </c>
      <c r="U84" s="10"/>
      <c r="W84" s="10"/>
    </row>
    <row r="85" spans="1:27" ht="15.75" x14ac:dyDescent="0.25">
      <c r="B85" s="39" t="s">
        <v>90</v>
      </c>
      <c r="C85">
        <v>9</v>
      </c>
      <c r="D85">
        <v>50</v>
      </c>
      <c r="E85" s="41" t="s">
        <v>99</v>
      </c>
      <c r="F85">
        <v>25</v>
      </c>
      <c r="G85">
        <v>55</v>
      </c>
      <c r="H85" s="42" t="s">
        <v>166</v>
      </c>
      <c r="K85" s="41" t="s">
        <v>99</v>
      </c>
      <c r="O85">
        <v>1</v>
      </c>
      <c r="Q85" s="10">
        <f>(G85/60+F85)-(D85/60+C85)</f>
        <v>16.083333333333336</v>
      </c>
      <c r="R85" s="10">
        <f>(M85/60+L85)-(J85/60+I85)</f>
        <v>0</v>
      </c>
      <c r="S85" s="31">
        <f>R85+Q85-(O85=1)*0.5</f>
        <v>15.583333333333336</v>
      </c>
      <c r="T85" t="s">
        <v>90</v>
      </c>
      <c r="U85" s="10"/>
      <c r="W85" s="10"/>
    </row>
    <row r="86" spans="1:27" ht="15.75" x14ac:dyDescent="0.25">
      <c r="B86" s="39" t="s">
        <v>91</v>
      </c>
      <c r="C86">
        <v>9</v>
      </c>
      <c r="D86">
        <v>50</v>
      </c>
      <c r="E86" s="41" t="s">
        <v>99</v>
      </c>
      <c r="F86">
        <v>17</v>
      </c>
      <c r="G86">
        <v>30</v>
      </c>
      <c r="H86" s="42" t="s">
        <v>166</v>
      </c>
      <c r="K86" s="41" t="s">
        <v>99</v>
      </c>
      <c r="O86">
        <v>1</v>
      </c>
      <c r="Q86" s="10">
        <f>(G86/60+F86)-(D86/60+C86)</f>
        <v>7.6666666666666661</v>
      </c>
      <c r="R86" s="10">
        <f>(M86/60+L86)-(J86/60+I86)</f>
        <v>0</v>
      </c>
      <c r="S86" s="31">
        <f>R86+Q86-(O86=1)*0.5</f>
        <v>7.1666666666666661</v>
      </c>
      <c r="T86" t="s">
        <v>91</v>
      </c>
      <c r="U86" s="10" t="s">
        <v>86</v>
      </c>
      <c r="V86" t="s">
        <v>101</v>
      </c>
      <c r="W86" s="10" t="s">
        <v>102</v>
      </c>
    </row>
    <row r="87" spans="1:27" ht="15.75" x14ac:dyDescent="0.25">
      <c r="B87" s="39" t="s">
        <v>5</v>
      </c>
      <c r="C87">
        <v>9</v>
      </c>
      <c r="D87">
        <v>7</v>
      </c>
      <c r="E87" s="41" t="s">
        <v>99</v>
      </c>
      <c r="F87">
        <v>17</v>
      </c>
      <c r="G87">
        <v>20</v>
      </c>
      <c r="H87" s="42" t="s">
        <v>166</v>
      </c>
      <c r="K87" s="41" t="s">
        <v>99</v>
      </c>
      <c r="O87">
        <v>0</v>
      </c>
      <c r="Q87" s="10">
        <f>(G87/60+F87)-(D87/60+C87)</f>
        <v>8.216666666666665</v>
      </c>
      <c r="R87" s="10">
        <f>(M87/60+L87)-(J87/60+I87)</f>
        <v>0</v>
      </c>
      <c r="S87" s="31">
        <f>R87+Q87-(O87=1)*0.5</f>
        <v>8.216666666666665</v>
      </c>
      <c r="T87" t="s">
        <v>5</v>
      </c>
      <c r="U87" s="10">
        <f>SUM(S83:S87)</f>
        <v>50.483333333333334</v>
      </c>
      <c r="V87" s="10">
        <f>U87-40</f>
        <v>10.483333333333334</v>
      </c>
      <c r="W87" s="10">
        <f>SUM(V$4:V87)</f>
        <v>12.366666666666667</v>
      </c>
    </row>
    <row r="88" spans="1:27" x14ac:dyDescent="0.25">
      <c r="A88" s="6" t="s">
        <v>85</v>
      </c>
      <c r="B88" s="44"/>
      <c r="C88" s="44"/>
      <c r="D88" s="44"/>
      <c r="E88" s="45"/>
      <c r="F88" s="44"/>
      <c r="G88" s="44"/>
      <c r="H88" s="46"/>
      <c r="I88" s="44"/>
      <c r="J88" s="44"/>
      <c r="K88" s="45"/>
      <c r="L88" s="44"/>
      <c r="M88" s="44"/>
      <c r="N88" s="44"/>
      <c r="O88" s="44"/>
      <c r="P88" s="44"/>
      <c r="Q88" s="47"/>
      <c r="R88" s="47"/>
      <c r="S88" s="47"/>
      <c r="T88" s="44"/>
      <c r="U88" s="47"/>
      <c r="V88" s="44"/>
      <c r="W88" s="47"/>
    </row>
    <row r="89" spans="1:27" ht="15.75" x14ac:dyDescent="0.25">
      <c r="B89" s="39" t="s">
        <v>87</v>
      </c>
      <c r="C89">
        <v>10</v>
      </c>
      <c r="D89">
        <v>20</v>
      </c>
      <c r="E89" s="41" t="s">
        <v>99</v>
      </c>
      <c r="F89" s="44">
        <v>26</v>
      </c>
      <c r="G89" s="44">
        <v>17</v>
      </c>
      <c r="H89" s="42" t="s">
        <v>166</v>
      </c>
      <c r="K89" s="41" t="s">
        <v>99</v>
      </c>
      <c r="O89">
        <v>0</v>
      </c>
      <c r="Q89" s="10">
        <f>(G89/60+F89)-(D89/60+C89)</f>
        <v>15.950000000000001</v>
      </c>
      <c r="R89" s="10">
        <f>(M89/60+L89)-(J89/60+I89)</f>
        <v>0</v>
      </c>
      <c r="S89" s="31">
        <f>R89+Q89-(O89=1)*0.5</f>
        <v>15.950000000000001</v>
      </c>
      <c r="T89" t="s">
        <v>87</v>
      </c>
      <c r="U89" s="10"/>
      <c r="W89" s="10"/>
    </row>
    <row r="90" spans="1:27" ht="15.75" x14ac:dyDescent="0.25">
      <c r="A90" t="s">
        <v>54</v>
      </c>
      <c r="B90" s="39" t="s">
        <v>89</v>
      </c>
      <c r="E90" s="41" t="s">
        <v>99</v>
      </c>
      <c r="H90" s="42" t="s">
        <v>166</v>
      </c>
      <c r="K90" s="41" t="s">
        <v>99</v>
      </c>
      <c r="O90">
        <v>0</v>
      </c>
      <c r="Q90" s="10">
        <f>(G90/60+F90)-(D90/60+C90)</f>
        <v>0</v>
      </c>
      <c r="R90" s="10">
        <f>(M90/60+L90)-(J90/60+I90)</f>
        <v>0</v>
      </c>
      <c r="S90" s="31">
        <f>R90+Q90-(O90=1)*0.5</f>
        <v>0</v>
      </c>
      <c r="T90" t="s">
        <v>89</v>
      </c>
      <c r="U90" s="10"/>
      <c r="W90" s="10"/>
    </row>
    <row r="91" spans="1:27" ht="15.75" x14ac:dyDescent="0.25">
      <c r="B91" s="39" t="s">
        <v>90</v>
      </c>
      <c r="C91">
        <v>10</v>
      </c>
      <c r="D91">
        <v>23</v>
      </c>
      <c r="E91" s="41" t="s">
        <v>99</v>
      </c>
      <c r="F91">
        <v>18</v>
      </c>
      <c r="G91">
        <v>38</v>
      </c>
      <c r="H91" s="42" t="s">
        <v>166</v>
      </c>
      <c r="K91" s="41" t="s">
        <v>99</v>
      </c>
      <c r="O91">
        <v>0</v>
      </c>
      <c r="Q91" s="10">
        <f>(G91/60+F91)-(D91/60+C91)</f>
        <v>8.25</v>
      </c>
      <c r="R91" s="10">
        <f>(M91/60+L91)-(J91/60+I91)</f>
        <v>0</v>
      </c>
      <c r="S91" s="31">
        <f>R91+Q91-(O91=1)*0.5</f>
        <v>8.25</v>
      </c>
      <c r="T91" t="s">
        <v>90</v>
      </c>
      <c r="U91" s="10"/>
      <c r="W91" s="10"/>
    </row>
    <row r="92" spans="1:27" ht="15.75" x14ac:dyDescent="0.25">
      <c r="B92" s="39" t="s">
        <v>91</v>
      </c>
      <c r="C92">
        <v>9</v>
      </c>
      <c r="D92">
        <v>55</v>
      </c>
      <c r="E92" s="41" t="s">
        <v>99</v>
      </c>
      <c r="F92">
        <v>17</v>
      </c>
      <c r="G92">
        <v>30</v>
      </c>
      <c r="H92" s="42" t="s">
        <v>166</v>
      </c>
      <c r="K92" s="41" t="s">
        <v>99</v>
      </c>
      <c r="O92">
        <v>0</v>
      </c>
      <c r="Q92" s="10">
        <f>(G92/60+F92)-(D92/60+C92)</f>
        <v>7.5833333333333339</v>
      </c>
      <c r="R92" s="10">
        <f>(M92/60+L92)-(J92/60+I92)</f>
        <v>0</v>
      </c>
      <c r="S92" s="31">
        <f>R92+Q92-(O92=1)*0.5</f>
        <v>7.5833333333333339</v>
      </c>
      <c r="T92" t="s">
        <v>91</v>
      </c>
      <c r="U92" s="10" t="s">
        <v>86</v>
      </c>
      <c r="V92" t="s">
        <v>101</v>
      </c>
      <c r="W92" s="10" t="s">
        <v>102</v>
      </c>
      <c r="X92" s="10"/>
    </row>
    <row r="93" spans="1:27" ht="15.75" x14ac:dyDescent="0.25">
      <c r="B93" s="39" t="s">
        <v>5</v>
      </c>
      <c r="C93">
        <v>9</v>
      </c>
      <c r="D93">
        <v>15</v>
      </c>
      <c r="E93" s="41" t="s">
        <v>99</v>
      </c>
      <c r="F93">
        <v>19</v>
      </c>
      <c r="G93">
        <v>24</v>
      </c>
      <c r="H93" s="42" t="s">
        <v>166</v>
      </c>
      <c r="K93" s="41" t="s">
        <v>99</v>
      </c>
      <c r="O93">
        <v>0</v>
      </c>
      <c r="Q93" s="10">
        <f>(G93/60+F93)-(D93/60+C93)</f>
        <v>10.149999999999999</v>
      </c>
      <c r="R93" s="10">
        <f>(M93/60+L93)-(J93/60+I93)</f>
        <v>0</v>
      </c>
      <c r="S93" s="31">
        <f>R93+Q93-(O93=1)*0.5</f>
        <v>10.149999999999999</v>
      </c>
      <c r="T93" t="s">
        <v>5</v>
      </c>
      <c r="U93" s="10">
        <f>SUM(S89:S93)</f>
        <v>41.933333333333337</v>
      </c>
      <c r="V93" s="10">
        <f>U93-40</f>
        <v>1.9333333333333371</v>
      </c>
      <c r="W93" s="10">
        <f>SUM(V$4:V93)</f>
        <v>14.300000000000004</v>
      </c>
      <c r="X93" s="33"/>
      <c r="Y93" s="8" t="s">
        <v>201</v>
      </c>
    </row>
    <row r="94" spans="1:27" x14ac:dyDescent="0.25">
      <c r="A94" s="6" t="s">
        <v>92</v>
      </c>
      <c r="B94" s="44"/>
      <c r="C94" s="44"/>
      <c r="D94" s="44"/>
      <c r="E94" s="45"/>
      <c r="F94" s="44"/>
      <c r="G94" s="44"/>
      <c r="H94" s="46"/>
      <c r="I94" s="44"/>
      <c r="J94" s="44"/>
      <c r="K94" s="45"/>
      <c r="L94" s="44"/>
      <c r="M94" s="44"/>
      <c r="N94" s="44"/>
      <c r="O94" s="44"/>
      <c r="P94" s="44"/>
      <c r="Q94" s="47"/>
      <c r="R94" s="47"/>
      <c r="S94" s="47"/>
      <c r="T94" s="44"/>
      <c r="U94" s="47"/>
      <c r="V94" s="44"/>
      <c r="W94" s="47"/>
      <c r="Y94" s="6"/>
    </row>
    <row r="95" spans="1:27" ht="15.75" x14ac:dyDescent="0.25">
      <c r="B95" s="39" t="s">
        <v>87</v>
      </c>
      <c r="C95" s="44">
        <v>9</v>
      </c>
      <c r="D95" s="44">
        <v>32</v>
      </c>
      <c r="E95" s="41" t="s">
        <v>99</v>
      </c>
      <c r="F95" s="44">
        <v>16</v>
      </c>
      <c r="G95" s="44">
        <v>55</v>
      </c>
      <c r="H95" s="42" t="s">
        <v>166</v>
      </c>
      <c r="K95" s="41" t="s">
        <v>99</v>
      </c>
      <c r="O95">
        <v>0</v>
      </c>
      <c r="Q95" s="10">
        <f>(G95/60+F95)-(D95/60+C95)</f>
        <v>7.3833333333333346</v>
      </c>
      <c r="R95" s="10">
        <f>(M95/60+L95)-(J95/60+I95)</f>
        <v>0</v>
      </c>
      <c r="S95" s="31">
        <f>R95+Q95-(O95=1)*0.5</f>
        <v>7.3833333333333346</v>
      </c>
      <c r="T95" t="s">
        <v>87</v>
      </c>
      <c r="U95" s="10"/>
      <c r="W95" s="10"/>
      <c r="Y95" s="8" t="s">
        <v>202</v>
      </c>
      <c r="AA95">
        <v>100829</v>
      </c>
    </row>
    <row r="96" spans="1:27" ht="15.75" x14ac:dyDescent="0.25">
      <c r="B96" s="39" t="s">
        <v>89</v>
      </c>
      <c r="C96" s="44">
        <v>9</v>
      </c>
      <c r="D96" s="44">
        <v>45</v>
      </c>
      <c r="E96" s="41" t="s">
        <v>99</v>
      </c>
      <c r="F96" s="44">
        <v>19</v>
      </c>
      <c r="G96" s="44">
        <v>20</v>
      </c>
      <c r="H96" s="42" t="s">
        <v>166</v>
      </c>
      <c r="K96" s="41" t="s">
        <v>99</v>
      </c>
      <c r="O96">
        <v>1</v>
      </c>
      <c r="Q96" s="10">
        <f>(G96/60+F96)-(D96/60+C96)</f>
        <v>9.5833333333333321</v>
      </c>
      <c r="R96" s="10">
        <f>(M96/60+L96)-(J96/60+I96)</f>
        <v>0</v>
      </c>
      <c r="S96" s="31">
        <f>R96+Q96-(O96=1)*0.5</f>
        <v>9.0833333333333321</v>
      </c>
      <c r="T96" t="s">
        <v>89</v>
      </c>
      <c r="U96" s="10"/>
      <c r="W96" s="10"/>
    </row>
    <row r="97" spans="1:25" ht="15.75" x14ac:dyDescent="0.25">
      <c r="B97" s="39" t="s">
        <v>90</v>
      </c>
      <c r="C97" s="44">
        <v>9</v>
      </c>
      <c r="D97" s="44">
        <v>40</v>
      </c>
      <c r="E97" s="41" t="s">
        <v>99</v>
      </c>
      <c r="F97" s="44">
        <v>14</v>
      </c>
      <c r="G97" s="44">
        <v>0</v>
      </c>
      <c r="H97" s="42" t="s">
        <v>166</v>
      </c>
      <c r="K97" s="41" t="s">
        <v>99</v>
      </c>
      <c r="O97">
        <v>0</v>
      </c>
      <c r="Q97" s="10">
        <f>(G97/60+F97)-(D97/60+C97)</f>
        <v>4.3333333333333339</v>
      </c>
      <c r="R97" s="10">
        <f>(M97/60+L97)-(J97/60+I97)</f>
        <v>0</v>
      </c>
      <c r="S97" s="31">
        <f>R97+Q97-(O97=1)*0.5</f>
        <v>4.3333333333333339</v>
      </c>
      <c r="T97" t="s">
        <v>90</v>
      </c>
      <c r="U97" s="10"/>
      <c r="W97" s="10"/>
    </row>
    <row r="98" spans="1:25" ht="15.75" x14ac:dyDescent="0.25">
      <c r="B98" s="39" t="s">
        <v>91</v>
      </c>
      <c r="C98" s="44">
        <v>10</v>
      </c>
      <c r="D98" s="44">
        <v>12</v>
      </c>
      <c r="E98" s="41" t="s">
        <v>99</v>
      </c>
      <c r="F98" s="44">
        <v>17</v>
      </c>
      <c r="G98" s="44">
        <v>29</v>
      </c>
      <c r="H98" s="42" t="s">
        <v>166</v>
      </c>
      <c r="K98" s="41" t="s">
        <v>99</v>
      </c>
      <c r="O98">
        <v>1</v>
      </c>
      <c r="Q98" s="10">
        <f>(G98/60+F98)-(D98/60+C98)</f>
        <v>7.283333333333335</v>
      </c>
      <c r="R98" s="10">
        <f>(M98/60+L98)-(J98/60+I98)</f>
        <v>0</v>
      </c>
      <c r="S98" s="31">
        <f>R98+Q98-(O98=1)*0.5</f>
        <v>6.783333333333335</v>
      </c>
      <c r="T98" t="s">
        <v>91</v>
      </c>
      <c r="U98" s="10" t="s">
        <v>86</v>
      </c>
      <c r="V98" t="s">
        <v>101</v>
      </c>
      <c r="W98" s="10" t="s">
        <v>102</v>
      </c>
      <c r="X98" s="10" t="s">
        <v>203</v>
      </c>
    </row>
    <row r="99" spans="1:25" ht="15.75" x14ac:dyDescent="0.25">
      <c r="B99" s="39" t="s">
        <v>5</v>
      </c>
      <c r="C99" s="44">
        <v>14</v>
      </c>
      <c r="D99" s="44">
        <v>30</v>
      </c>
      <c r="E99" s="41" t="s">
        <v>99</v>
      </c>
      <c r="F99" s="44">
        <v>21</v>
      </c>
      <c r="G99" s="44">
        <v>2</v>
      </c>
      <c r="H99" s="42" t="s">
        <v>166</v>
      </c>
      <c r="K99" s="41" t="s">
        <v>99</v>
      </c>
      <c r="O99">
        <v>0</v>
      </c>
      <c r="Q99" s="10">
        <f>(G99/60+F99)-(D99/60+C99)</f>
        <v>6.533333333333335</v>
      </c>
      <c r="R99" s="10">
        <f>(M99/60+L99)-(J99/60+I99)</f>
        <v>0</v>
      </c>
      <c r="S99" s="31">
        <f>R99+Q99-(O99=1)*0.5</f>
        <v>6.533333333333335</v>
      </c>
      <c r="T99" t="s">
        <v>5</v>
      </c>
      <c r="U99" s="10">
        <f>SUM(S95:S99)</f>
        <v>34.116666666666674</v>
      </c>
      <c r="V99" s="10">
        <f>U99-40</f>
        <v>-5.8833333333333258</v>
      </c>
      <c r="W99" s="10">
        <f>SUM(V$4:V99)</f>
        <v>8.4166666666666785</v>
      </c>
      <c r="X99" s="10">
        <f>SUM(V$95:V99)</f>
        <v>-5.8833333333333258</v>
      </c>
    </row>
    <row r="100" spans="1:25" x14ac:dyDescent="0.25">
      <c r="A100" s="6" t="s">
        <v>93</v>
      </c>
      <c r="B100" s="44"/>
      <c r="C100" s="44"/>
      <c r="D100" s="44"/>
      <c r="E100" s="45"/>
      <c r="F100" s="44"/>
      <c r="G100" s="44"/>
      <c r="H100" s="46"/>
      <c r="I100" s="44"/>
      <c r="J100" s="44"/>
      <c r="K100" s="45"/>
      <c r="L100" s="44"/>
      <c r="M100" s="44"/>
      <c r="N100" s="44"/>
      <c r="O100" s="44"/>
      <c r="P100" s="44"/>
      <c r="Q100" s="47"/>
      <c r="R100" s="47"/>
      <c r="S100" s="47"/>
      <c r="T100" s="44"/>
      <c r="U100" s="47"/>
      <c r="V100" s="44"/>
      <c r="W100" s="47"/>
    </row>
    <row r="101" spans="1:25" ht="15.75" x14ac:dyDescent="0.25">
      <c r="B101" s="39" t="s">
        <v>87</v>
      </c>
      <c r="C101" s="44">
        <v>8</v>
      </c>
      <c r="D101" s="44">
        <v>56</v>
      </c>
      <c r="E101" s="41" t="s">
        <v>99</v>
      </c>
      <c r="F101" s="44">
        <v>10</v>
      </c>
      <c r="G101" s="44">
        <v>32</v>
      </c>
      <c r="H101" s="42" t="s">
        <v>166</v>
      </c>
      <c r="I101" s="44">
        <v>13</v>
      </c>
      <c r="J101" s="44">
        <v>0</v>
      </c>
      <c r="K101" s="41" t="s">
        <v>99</v>
      </c>
      <c r="L101" s="44">
        <v>18</v>
      </c>
      <c r="M101" s="44">
        <v>30</v>
      </c>
      <c r="O101">
        <v>0</v>
      </c>
      <c r="Q101" s="10">
        <f>(G101/60+F101)-(D101/60+C101)</f>
        <v>1.5999999999999996</v>
      </c>
      <c r="R101" s="10">
        <f>(M101/60+L101)-(J101/60+I101)</f>
        <v>5.5</v>
      </c>
      <c r="S101" s="31">
        <f>R101+Q101-(O101=1)*0.5</f>
        <v>7.1</v>
      </c>
      <c r="T101" t="s">
        <v>87</v>
      </c>
      <c r="U101" s="10"/>
      <c r="W101" s="10"/>
    </row>
    <row r="102" spans="1:25" ht="15.75" x14ac:dyDescent="0.25">
      <c r="B102" s="39" t="s">
        <v>89</v>
      </c>
      <c r="C102" s="44">
        <v>10</v>
      </c>
      <c r="D102" s="44">
        <v>6</v>
      </c>
      <c r="E102" s="41" t="s">
        <v>99</v>
      </c>
      <c r="F102" s="44">
        <v>17</v>
      </c>
      <c r="G102" s="44">
        <v>30</v>
      </c>
      <c r="H102" s="42" t="s">
        <v>166</v>
      </c>
      <c r="K102" s="41" t="s">
        <v>99</v>
      </c>
      <c r="O102">
        <v>0</v>
      </c>
      <c r="Q102" s="10">
        <f>(G102/60+F102)-(D102/60+C102)</f>
        <v>7.4</v>
      </c>
      <c r="R102" s="10">
        <f>(M102/60+L102)-(J102/60+I102)</f>
        <v>0</v>
      </c>
      <c r="S102" s="31">
        <f>R102+Q102-(O102=1)*0.5</f>
        <v>7.4</v>
      </c>
      <c r="T102" t="s">
        <v>89</v>
      </c>
      <c r="U102" s="10"/>
      <c r="W102" s="10"/>
    </row>
    <row r="103" spans="1:25" ht="15.75" x14ac:dyDescent="0.25">
      <c r="B103" s="39" t="s">
        <v>90</v>
      </c>
      <c r="C103" s="44">
        <v>9</v>
      </c>
      <c r="D103" s="44">
        <v>45</v>
      </c>
      <c r="E103" s="41" t="s">
        <v>99</v>
      </c>
      <c r="F103">
        <v>18</v>
      </c>
      <c r="G103">
        <v>25</v>
      </c>
      <c r="H103" s="42" t="s">
        <v>166</v>
      </c>
      <c r="K103" s="41" t="s">
        <v>99</v>
      </c>
      <c r="O103">
        <v>1</v>
      </c>
      <c r="Q103" s="10">
        <f>(G103/60+F103)-(D103/60+C103)</f>
        <v>8.6666666666666679</v>
      </c>
      <c r="R103" s="10">
        <f>(M103/60+L103)-(J103/60+I103)</f>
        <v>0</v>
      </c>
      <c r="S103" s="31">
        <f>R103+Q103-(O103=1)*0.5</f>
        <v>8.1666666666666679</v>
      </c>
      <c r="T103" t="s">
        <v>90</v>
      </c>
      <c r="U103" s="10"/>
      <c r="W103" s="10"/>
    </row>
    <row r="104" spans="1:25" ht="15.75" x14ac:dyDescent="0.25">
      <c r="B104" s="39" t="s">
        <v>91</v>
      </c>
      <c r="C104" s="44">
        <v>9</v>
      </c>
      <c r="D104" s="44">
        <v>54</v>
      </c>
      <c r="E104" s="41" t="s">
        <v>99</v>
      </c>
      <c r="F104">
        <v>17</v>
      </c>
      <c r="G104">
        <v>55</v>
      </c>
      <c r="H104" s="42" t="s">
        <v>166</v>
      </c>
      <c r="K104" s="41" t="s">
        <v>99</v>
      </c>
      <c r="O104">
        <v>0</v>
      </c>
      <c r="Q104" s="10">
        <f>(G104/60+F104)-(D104/60+C104)</f>
        <v>8.0166666666666675</v>
      </c>
      <c r="R104" s="10">
        <f>(M104/60+L104)-(J104/60+I104)</f>
        <v>0</v>
      </c>
      <c r="S104" s="31">
        <f>R104+Q104-(O104=1)*0.5</f>
        <v>8.0166666666666675</v>
      </c>
      <c r="T104" t="s">
        <v>91</v>
      </c>
      <c r="U104" s="10" t="s">
        <v>86</v>
      </c>
      <c r="V104" t="s">
        <v>101</v>
      </c>
      <c r="W104" s="10" t="s">
        <v>102</v>
      </c>
      <c r="X104" s="10" t="s">
        <v>203</v>
      </c>
    </row>
    <row r="105" spans="1:25" ht="15.75" x14ac:dyDescent="0.25">
      <c r="A105" t="s">
        <v>54</v>
      </c>
      <c r="B105" s="39" t="s">
        <v>5</v>
      </c>
      <c r="E105" s="41" t="s">
        <v>99</v>
      </c>
      <c r="H105" s="42" t="s">
        <v>166</v>
      </c>
      <c r="K105" s="41" t="s">
        <v>99</v>
      </c>
      <c r="O105">
        <v>0</v>
      </c>
      <c r="Q105" s="10">
        <f>(G105/60+F105)-(D105/60+C105)</f>
        <v>0</v>
      </c>
      <c r="R105" s="10">
        <f>(M105/60+L105)-(J105/60+I105)</f>
        <v>0</v>
      </c>
      <c r="S105" s="31">
        <f>R105+Q105-(O105=1)*0.5</f>
        <v>0</v>
      </c>
      <c r="T105" t="s">
        <v>5</v>
      </c>
      <c r="U105" s="10">
        <f>SUM(S101:S105)</f>
        <v>30.683333333333337</v>
      </c>
      <c r="V105" s="10">
        <f>U105-40+8</f>
        <v>-1.3166666666666629</v>
      </c>
      <c r="W105" s="10">
        <f>SUM(V$4:V105)</f>
        <v>7.1000000000000156</v>
      </c>
      <c r="X105" s="10">
        <f>SUM(V$95:V105)</f>
        <v>-7.1999999999999886</v>
      </c>
    </row>
    <row r="106" spans="1:25" x14ac:dyDescent="0.25">
      <c r="A106" s="6" t="s">
        <v>94</v>
      </c>
      <c r="B106" s="44"/>
      <c r="C106" s="44"/>
      <c r="D106" s="44"/>
      <c r="E106" s="45"/>
      <c r="F106" s="44"/>
      <c r="G106" s="44"/>
      <c r="H106" s="46"/>
      <c r="I106" s="44"/>
      <c r="J106" s="44"/>
      <c r="K106" s="45"/>
      <c r="L106" s="44"/>
      <c r="M106" s="44"/>
      <c r="N106" s="44"/>
      <c r="O106" s="44"/>
      <c r="P106" s="44"/>
      <c r="Q106" s="47"/>
      <c r="R106" s="47"/>
      <c r="S106" s="47"/>
      <c r="T106" s="44"/>
      <c r="U106" s="47"/>
      <c r="V106" s="44"/>
      <c r="W106" s="47"/>
    </row>
    <row r="107" spans="1:25" ht="15.75" x14ac:dyDescent="0.25">
      <c r="B107" s="39" t="s">
        <v>87</v>
      </c>
      <c r="C107" s="44">
        <v>10</v>
      </c>
      <c r="D107" s="44">
        <v>2</v>
      </c>
      <c r="E107" s="41" t="s">
        <v>99</v>
      </c>
      <c r="F107" s="44">
        <v>17</v>
      </c>
      <c r="G107" s="44">
        <v>17</v>
      </c>
      <c r="H107" s="42" t="s">
        <v>166</v>
      </c>
      <c r="K107" s="41" t="s">
        <v>99</v>
      </c>
      <c r="O107">
        <v>1</v>
      </c>
      <c r="Q107" s="10">
        <f>(G107/60+F107)-(D107/60+C107)</f>
        <v>7.2500000000000018</v>
      </c>
      <c r="R107" s="10">
        <f>(M107/60+L107)-(J107/60+I107)</f>
        <v>0</v>
      </c>
      <c r="S107" s="31">
        <f>R107+Q107-(O107=1)*0.5</f>
        <v>6.7500000000000018</v>
      </c>
      <c r="T107" t="s">
        <v>87</v>
      </c>
      <c r="U107" s="10"/>
      <c r="W107" s="10"/>
    </row>
    <row r="108" spans="1:25" ht="15.75" x14ac:dyDescent="0.25">
      <c r="B108" s="39" t="s">
        <v>89</v>
      </c>
      <c r="C108" s="44">
        <v>9</v>
      </c>
      <c r="D108" s="44">
        <v>34</v>
      </c>
      <c r="E108" s="41" t="s">
        <v>99</v>
      </c>
      <c r="F108" s="44">
        <v>19</v>
      </c>
      <c r="G108" s="44">
        <v>42</v>
      </c>
      <c r="H108" s="42" t="s">
        <v>166</v>
      </c>
      <c r="K108" s="41" t="s">
        <v>99</v>
      </c>
      <c r="O108">
        <v>0</v>
      </c>
      <c r="Q108" s="10">
        <f>(G108/60+F108)-(D108/60+C108)</f>
        <v>10.133333333333333</v>
      </c>
      <c r="R108" s="10">
        <f>(M108/60+L108)-(J108/60+I108)</f>
        <v>0</v>
      </c>
      <c r="S108" s="31">
        <f>R108+Q108-(O108=1)*0.5</f>
        <v>10.133333333333333</v>
      </c>
      <c r="T108" t="s">
        <v>89</v>
      </c>
      <c r="U108" s="10"/>
      <c r="W108" s="10"/>
    </row>
    <row r="109" spans="1:25" ht="15.75" x14ac:dyDescent="0.25">
      <c r="B109" s="39" t="s">
        <v>90</v>
      </c>
      <c r="C109" s="44">
        <v>12</v>
      </c>
      <c r="D109" s="44">
        <v>18</v>
      </c>
      <c r="E109" s="41" t="s">
        <v>99</v>
      </c>
      <c r="F109" s="44">
        <v>19</v>
      </c>
      <c r="G109" s="44">
        <v>19</v>
      </c>
      <c r="H109" s="42" t="s">
        <v>166</v>
      </c>
      <c r="K109" s="41" t="s">
        <v>99</v>
      </c>
      <c r="O109">
        <v>0</v>
      </c>
      <c r="Q109" s="10">
        <f>(G109/60+F109)-(D109/60+C109)</f>
        <v>7.0166666666666657</v>
      </c>
      <c r="R109" s="10">
        <f>(M109/60+L109)-(J109/60+I109)</f>
        <v>0</v>
      </c>
      <c r="S109" s="31">
        <f>R109+Q109-(O109=1)*0.5</f>
        <v>7.0166666666666657</v>
      </c>
      <c r="T109" t="s">
        <v>90</v>
      </c>
      <c r="U109" s="10"/>
      <c r="W109" s="10"/>
    </row>
    <row r="110" spans="1:25" ht="15.75" x14ac:dyDescent="0.25">
      <c r="B110" s="39" t="s">
        <v>91</v>
      </c>
      <c r="C110" s="44">
        <v>9</v>
      </c>
      <c r="D110" s="44">
        <v>36</v>
      </c>
      <c r="E110" s="41" t="s">
        <v>99</v>
      </c>
      <c r="F110" s="44">
        <v>17</v>
      </c>
      <c r="G110" s="44">
        <v>28</v>
      </c>
      <c r="H110" s="42" t="s">
        <v>166</v>
      </c>
      <c r="K110" s="41" t="s">
        <v>99</v>
      </c>
      <c r="O110">
        <v>0</v>
      </c>
      <c r="Q110" s="10">
        <f>(G110/60+F110)-(D110/60+C110)</f>
        <v>7.8666666666666654</v>
      </c>
      <c r="R110" s="10">
        <f>(M110/60+L110)-(J110/60+I110)</f>
        <v>0</v>
      </c>
      <c r="S110" s="31">
        <f>R110+Q110-(O110=1)*0.5</f>
        <v>7.8666666666666654</v>
      </c>
      <c r="T110" t="s">
        <v>91</v>
      </c>
      <c r="U110" s="10" t="s">
        <v>86</v>
      </c>
      <c r="V110" t="s">
        <v>101</v>
      </c>
      <c r="W110" s="10" t="s">
        <v>102</v>
      </c>
      <c r="X110" s="10" t="s">
        <v>203</v>
      </c>
    </row>
    <row r="111" spans="1:25" ht="15.75" x14ac:dyDescent="0.25">
      <c r="B111" s="39" t="s">
        <v>5</v>
      </c>
      <c r="C111" s="44">
        <v>10</v>
      </c>
      <c r="D111" s="44">
        <v>1</v>
      </c>
      <c r="E111" s="41" t="s">
        <v>99</v>
      </c>
      <c r="F111" s="44">
        <v>16</v>
      </c>
      <c r="G111" s="44">
        <v>35</v>
      </c>
      <c r="H111" s="42" t="s">
        <v>166</v>
      </c>
      <c r="K111" s="41" t="s">
        <v>99</v>
      </c>
      <c r="O111">
        <v>0</v>
      </c>
      <c r="Q111" s="10">
        <f>(G111/60+F111)-(D111/60+C111)</f>
        <v>6.5666666666666647</v>
      </c>
      <c r="R111" s="10">
        <f>(M111/60+L111)-(J111/60+I111)</f>
        <v>0</v>
      </c>
      <c r="S111" s="31">
        <f>R111+Q111-(O111=1)*0.5</f>
        <v>6.5666666666666647</v>
      </c>
      <c r="T111" t="s">
        <v>5</v>
      </c>
      <c r="U111" s="10">
        <f>SUM(S107:S111)</f>
        <v>38.333333333333329</v>
      </c>
      <c r="V111" s="13">
        <f>U111-40</f>
        <v>-1.6666666666666714</v>
      </c>
      <c r="W111" s="10">
        <f>SUM(V$4:V111)</f>
        <v>5.4333333333333442</v>
      </c>
      <c r="X111" s="10">
        <f>SUM(V$95:V111)</f>
        <v>-8.86666666666666</v>
      </c>
      <c r="Y111" s="9" t="s">
        <v>204</v>
      </c>
    </row>
    <row r="112" spans="1:25" x14ac:dyDescent="0.25">
      <c r="A112" s="6" t="s">
        <v>95</v>
      </c>
      <c r="B112" s="44"/>
      <c r="C112" s="44"/>
      <c r="D112" s="44"/>
      <c r="E112" s="45"/>
      <c r="F112" s="44"/>
      <c r="G112" s="44"/>
      <c r="H112" s="46"/>
      <c r="I112" s="44"/>
      <c r="J112" s="44"/>
      <c r="K112" s="45"/>
      <c r="L112" s="44"/>
      <c r="M112" s="44"/>
      <c r="N112" s="44"/>
      <c r="O112" s="44"/>
      <c r="P112" s="44"/>
      <c r="Q112" s="47"/>
      <c r="R112" s="47"/>
      <c r="S112" s="47"/>
      <c r="T112" s="44"/>
      <c r="U112" s="47"/>
      <c r="V112" s="44"/>
      <c r="W112" s="47"/>
    </row>
    <row r="113" spans="1:24" ht="15.75" x14ac:dyDescent="0.25">
      <c r="A113" s="9" t="s">
        <v>53</v>
      </c>
      <c r="B113" s="39" t="s">
        <v>87</v>
      </c>
      <c r="E113" s="41" t="s">
        <v>99</v>
      </c>
      <c r="H113" s="42" t="s">
        <v>166</v>
      </c>
      <c r="K113" s="41" t="s">
        <v>99</v>
      </c>
      <c r="O113">
        <v>0</v>
      </c>
      <c r="Q113" s="10">
        <f>(G113/60+F113)-(D113/60+C113)</f>
        <v>0</v>
      </c>
      <c r="R113" s="10">
        <f>(M113/60+L113)-(J113/60+I113)</f>
        <v>0</v>
      </c>
      <c r="S113" s="31">
        <f>R113+Q113-(O113=1)*0.5</f>
        <v>0</v>
      </c>
      <c r="T113" t="s">
        <v>87</v>
      </c>
      <c r="U113" s="10"/>
      <c r="W113" s="10"/>
    </row>
    <row r="114" spans="1:24" ht="15.75" x14ac:dyDescent="0.25">
      <c r="B114" s="39" t="s">
        <v>89</v>
      </c>
      <c r="E114" s="41" t="s">
        <v>99</v>
      </c>
      <c r="H114" s="42" t="s">
        <v>166</v>
      </c>
      <c r="K114" s="41" t="s">
        <v>99</v>
      </c>
      <c r="O114">
        <v>0</v>
      </c>
      <c r="Q114" s="10">
        <f>(G114/60+F114)-(D114/60+C114)</f>
        <v>0</v>
      </c>
      <c r="R114" s="10">
        <f>(M114/60+L114)-(J114/60+I114)</f>
        <v>0</v>
      </c>
      <c r="S114" s="31">
        <f>R114+Q114-(O114=1)*0.5</f>
        <v>0</v>
      </c>
      <c r="T114" t="s">
        <v>89</v>
      </c>
      <c r="U114" s="10"/>
      <c r="W114" s="10"/>
    </row>
    <row r="115" spans="1:24" ht="15.75" x14ac:dyDescent="0.25">
      <c r="B115" s="39" t="s">
        <v>90</v>
      </c>
      <c r="E115" s="41" t="s">
        <v>99</v>
      </c>
      <c r="H115" s="42" t="s">
        <v>166</v>
      </c>
      <c r="K115" s="41" t="s">
        <v>99</v>
      </c>
      <c r="O115">
        <v>0</v>
      </c>
      <c r="Q115" s="10">
        <f>(G115/60+F115)-(D115/60+C115)</f>
        <v>0</v>
      </c>
      <c r="R115" s="10">
        <f>(M115/60+L115)-(J115/60+I115)</f>
        <v>0</v>
      </c>
      <c r="S115" s="31">
        <f>R115+Q115-(O115=1)*0.5</f>
        <v>0</v>
      </c>
      <c r="T115" t="s">
        <v>90</v>
      </c>
      <c r="U115" s="10"/>
      <c r="W115" s="10"/>
    </row>
    <row r="116" spans="1:24" ht="15.75" x14ac:dyDescent="0.25">
      <c r="B116" s="39" t="s">
        <v>91</v>
      </c>
      <c r="E116" s="41" t="s">
        <v>99</v>
      </c>
      <c r="H116" s="42" t="s">
        <v>166</v>
      </c>
      <c r="K116" s="41" t="s">
        <v>99</v>
      </c>
      <c r="O116">
        <v>0</v>
      </c>
      <c r="Q116" s="10">
        <f>(G116/60+F116)-(D116/60+C116)</f>
        <v>0</v>
      </c>
      <c r="R116" s="10">
        <f>(M116/60+L116)-(J116/60+I116)</f>
        <v>0</v>
      </c>
      <c r="S116" s="31">
        <f>R116+Q116-(O116=1)*0.5</f>
        <v>0</v>
      </c>
      <c r="T116" t="s">
        <v>91</v>
      </c>
      <c r="U116" s="10" t="s">
        <v>86</v>
      </c>
      <c r="V116" t="s">
        <v>101</v>
      </c>
      <c r="W116" s="10" t="s">
        <v>102</v>
      </c>
      <c r="X116" s="10" t="s">
        <v>203</v>
      </c>
    </row>
    <row r="117" spans="1:24" ht="15.75" x14ac:dyDescent="0.25">
      <c r="B117" s="39" t="s">
        <v>5</v>
      </c>
      <c r="E117" s="41" t="s">
        <v>99</v>
      </c>
      <c r="H117" s="42" t="s">
        <v>166</v>
      </c>
      <c r="K117" s="41" t="s">
        <v>99</v>
      </c>
      <c r="O117">
        <v>0</v>
      </c>
      <c r="Q117" s="10">
        <f>(G117/60+F117)-(D117/60+C117)</f>
        <v>0</v>
      </c>
      <c r="R117" s="10">
        <f>(M117/60+L117)-(J117/60+I117)</f>
        <v>0</v>
      </c>
      <c r="S117" s="31">
        <f>R117+Q117-(O117=1)*0.5</f>
        <v>0</v>
      </c>
      <c r="T117" t="s">
        <v>5</v>
      </c>
      <c r="U117" s="10">
        <f>SUM(S113:S117)</f>
        <v>0</v>
      </c>
      <c r="V117" s="10">
        <v>0</v>
      </c>
      <c r="W117" s="10">
        <f>SUM(V$4:V117)</f>
        <v>5.4333333333333442</v>
      </c>
      <c r="X117" s="10">
        <f>SUM(V$95:V117)</f>
        <v>-8.86666666666666</v>
      </c>
    </row>
    <row r="118" spans="1:24" x14ac:dyDescent="0.25">
      <c r="A118" s="6" t="s">
        <v>96</v>
      </c>
      <c r="B118" s="44"/>
      <c r="C118" s="44"/>
      <c r="D118" s="44"/>
      <c r="E118" s="45"/>
      <c r="F118" s="44"/>
      <c r="G118" s="44"/>
      <c r="H118" s="46"/>
      <c r="I118" s="44"/>
      <c r="J118" s="44"/>
      <c r="K118" s="45"/>
      <c r="L118" s="44"/>
      <c r="M118" s="44"/>
      <c r="N118" s="44"/>
      <c r="O118" s="44"/>
      <c r="P118" s="44"/>
      <c r="Q118" s="47"/>
      <c r="R118" s="47"/>
      <c r="S118" s="47"/>
      <c r="T118" s="44"/>
      <c r="U118" s="47"/>
      <c r="V118" s="44"/>
      <c r="W118" s="47"/>
    </row>
    <row r="119" spans="1:24" ht="15.75" x14ac:dyDescent="0.25">
      <c r="A119" s="9" t="s">
        <v>53</v>
      </c>
      <c r="B119" s="39" t="s">
        <v>87</v>
      </c>
      <c r="E119" s="41" t="s">
        <v>99</v>
      </c>
      <c r="H119" s="42" t="s">
        <v>166</v>
      </c>
      <c r="K119" s="41" t="s">
        <v>99</v>
      </c>
      <c r="O119">
        <v>0</v>
      </c>
      <c r="Q119" s="10">
        <f>(G119/60+F119)-(D119/60+C119)</f>
        <v>0</v>
      </c>
      <c r="R119" s="10">
        <f>(M119/60+L119)-(J119/60+I119)</f>
        <v>0</v>
      </c>
      <c r="S119" s="31">
        <f>R119+Q119-(O119=1)*0.5</f>
        <v>0</v>
      </c>
      <c r="T119" t="s">
        <v>87</v>
      </c>
      <c r="U119" s="10"/>
      <c r="W119" s="10"/>
    </row>
    <row r="120" spans="1:24" ht="15.75" x14ac:dyDescent="0.25">
      <c r="B120" s="39" t="s">
        <v>89</v>
      </c>
      <c r="E120" s="41" t="s">
        <v>99</v>
      </c>
      <c r="H120" s="42" t="s">
        <v>166</v>
      </c>
      <c r="K120" s="41" t="s">
        <v>99</v>
      </c>
      <c r="O120">
        <v>0</v>
      </c>
      <c r="Q120" s="10">
        <f>(G120/60+F120)-(D120/60+C120)</f>
        <v>0</v>
      </c>
      <c r="R120" s="10">
        <f>(M120/60+L120)-(J120/60+I120)</f>
        <v>0</v>
      </c>
      <c r="S120" s="31">
        <f>R120+Q120-(O120=1)*0.5</f>
        <v>0</v>
      </c>
      <c r="T120" t="s">
        <v>89</v>
      </c>
      <c r="U120" s="10"/>
      <c r="W120" s="10"/>
    </row>
    <row r="121" spans="1:24" ht="15.75" x14ac:dyDescent="0.25">
      <c r="B121" s="39" t="s">
        <v>90</v>
      </c>
      <c r="E121" s="41" t="s">
        <v>99</v>
      </c>
      <c r="H121" s="42" t="s">
        <v>166</v>
      </c>
      <c r="K121" s="41" t="s">
        <v>99</v>
      </c>
      <c r="O121">
        <v>0</v>
      </c>
      <c r="Q121" s="10">
        <f>(G121/60+F121)-(D121/60+C121)</f>
        <v>0</v>
      </c>
      <c r="R121" s="10">
        <f>(M121/60+L121)-(J121/60+I121)</f>
        <v>0</v>
      </c>
      <c r="S121" s="31">
        <f>R121+Q121-(O121=1)*0.5</f>
        <v>0</v>
      </c>
      <c r="T121" t="s">
        <v>90</v>
      </c>
      <c r="U121" s="10"/>
      <c r="W121" s="10"/>
    </row>
    <row r="122" spans="1:24" ht="15.75" x14ac:dyDescent="0.25">
      <c r="B122" s="39" t="s">
        <v>91</v>
      </c>
      <c r="E122" s="41" t="s">
        <v>99</v>
      </c>
      <c r="H122" s="42" t="s">
        <v>166</v>
      </c>
      <c r="K122" s="41" t="s">
        <v>99</v>
      </c>
      <c r="O122">
        <v>0</v>
      </c>
      <c r="Q122" s="10">
        <f>(G122/60+F122)-(D122/60+C122)</f>
        <v>0</v>
      </c>
      <c r="R122" s="10">
        <f>(M122/60+L122)-(J122/60+I122)</f>
        <v>0</v>
      </c>
      <c r="S122" s="31">
        <f>R122+Q122-(O122=1)*0.5</f>
        <v>0</v>
      </c>
      <c r="T122" t="s">
        <v>91</v>
      </c>
      <c r="U122" s="10" t="s">
        <v>86</v>
      </c>
      <c r="V122" t="s">
        <v>101</v>
      </c>
      <c r="W122" s="10" t="s">
        <v>102</v>
      </c>
      <c r="X122" s="10" t="s">
        <v>203</v>
      </c>
    </row>
    <row r="123" spans="1:24" ht="15.75" x14ac:dyDescent="0.25">
      <c r="B123" s="39" t="s">
        <v>5</v>
      </c>
      <c r="E123" s="41" t="s">
        <v>99</v>
      </c>
      <c r="H123" s="42" t="s">
        <v>166</v>
      </c>
      <c r="K123" s="41" t="s">
        <v>99</v>
      </c>
      <c r="O123">
        <v>0</v>
      </c>
      <c r="Q123" s="10">
        <f>(G123/60+F123)-(D123/60+C123)</f>
        <v>0</v>
      </c>
      <c r="R123" s="10">
        <f>(M123/60+L123)-(J123/60+I123)</f>
        <v>0</v>
      </c>
      <c r="S123" s="31">
        <f>R123+Q123-(O123=1)*0.5</f>
        <v>0</v>
      </c>
      <c r="T123" t="s">
        <v>5</v>
      </c>
      <c r="U123" s="10">
        <f>SUM(S119:S123)</f>
        <v>0</v>
      </c>
      <c r="V123" s="10">
        <v>0</v>
      </c>
      <c r="W123" s="10">
        <f>SUM(V$4:V123)</f>
        <v>5.4333333333333442</v>
      </c>
      <c r="X123" s="10">
        <f>SUM(V$95:V123)</f>
        <v>-8.86666666666666</v>
      </c>
    </row>
    <row r="124" spans="1:24" x14ac:dyDescent="0.25">
      <c r="A124" s="6" t="s">
        <v>97</v>
      </c>
      <c r="B124" s="44"/>
      <c r="C124" s="44"/>
      <c r="D124" s="44"/>
      <c r="E124" s="45"/>
      <c r="F124" s="44"/>
      <c r="G124" s="44"/>
      <c r="H124" s="46"/>
      <c r="I124" s="44"/>
      <c r="J124" s="44"/>
      <c r="K124" s="45"/>
      <c r="L124" s="44"/>
      <c r="M124" s="44"/>
      <c r="N124" s="44"/>
      <c r="O124" s="44"/>
      <c r="P124" s="44"/>
      <c r="Q124" s="47"/>
      <c r="R124" s="47"/>
      <c r="S124" s="47"/>
      <c r="T124" s="44"/>
      <c r="U124" s="47"/>
      <c r="V124" s="44"/>
      <c r="W124" s="47"/>
    </row>
    <row r="125" spans="1:24" ht="15.75" x14ac:dyDescent="0.25">
      <c r="A125" s="9" t="s">
        <v>53</v>
      </c>
      <c r="B125" s="39" t="s">
        <v>87</v>
      </c>
      <c r="E125" s="41" t="s">
        <v>99</v>
      </c>
      <c r="H125" s="42" t="s">
        <v>166</v>
      </c>
      <c r="K125" s="41" t="s">
        <v>99</v>
      </c>
      <c r="O125">
        <v>0</v>
      </c>
      <c r="Q125" s="10">
        <f>(G125/60+F125)-(D125/60+C125)</f>
        <v>0</v>
      </c>
      <c r="R125" s="10">
        <f>(M125/60+L125)-(J125/60+I125)</f>
        <v>0</v>
      </c>
      <c r="S125" s="31">
        <f>R125+Q125-(O125=1)*0.5</f>
        <v>0</v>
      </c>
      <c r="T125" t="s">
        <v>87</v>
      </c>
      <c r="U125" s="10"/>
      <c r="W125" s="10"/>
    </row>
    <row r="126" spans="1:24" ht="15.75" x14ac:dyDescent="0.25">
      <c r="B126" s="39" t="s">
        <v>89</v>
      </c>
      <c r="E126" s="41" t="s">
        <v>99</v>
      </c>
      <c r="H126" s="42" t="s">
        <v>166</v>
      </c>
      <c r="K126" s="41" t="s">
        <v>99</v>
      </c>
      <c r="O126">
        <v>0</v>
      </c>
      <c r="Q126" s="10">
        <f>(G126/60+F126)-(D126/60+C126)</f>
        <v>0</v>
      </c>
      <c r="R126" s="10">
        <f>(M126/60+L126)-(J126/60+I126)</f>
        <v>0</v>
      </c>
      <c r="S126" s="31">
        <f>R126+Q126-(O126=1)*0.5</f>
        <v>0</v>
      </c>
      <c r="T126" t="s">
        <v>89</v>
      </c>
      <c r="U126" s="10"/>
      <c r="W126" s="10"/>
    </row>
    <row r="127" spans="1:24" ht="15.75" x14ac:dyDescent="0.25">
      <c r="B127" s="39" t="s">
        <v>90</v>
      </c>
      <c r="E127" s="41" t="s">
        <v>99</v>
      </c>
      <c r="H127" s="42" t="s">
        <v>166</v>
      </c>
      <c r="K127" s="41" t="s">
        <v>99</v>
      </c>
      <c r="O127">
        <v>0</v>
      </c>
      <c r="Q127" s="10">
        <f>(G127/60+F127)-(D127/60+C127)</f>
        <v>0</v>
      </c>
      <c r="R127" s="10">
        <f>(M127/60+L127)-(J127/60+I127)</f>
        <v>0</v>
      </c>
      <c r="S127" s="31">
        <f>R127+Q127-(O127=1)*0.5</f>
        <v>0</v>
      </c>
      <c r="T127" t="s">
        <v>90</v>
      </c>
      <c r="U127" s="10"/>
      <c r="W127" s="10"/>
    </row>
    <row r="128" spans="1:24" ht="15.75" x14ac:dyDescent="0.25">
      <c r="B128" s="39" t="s">
        <v>91</v>
      </c>
      <c r="E128" s="41" t="s">
        <v>99</v>
      </c>
      <c r="H128" s="42" t="s">
        <v>166</v>
      </c>
      <c r="K128" s="41" t="s">
        <v>99</v>
      </c>
      <c r="O128">
        <v>0</v>
      </c>
      <c r="Q128" s="10">
        <f>(G128/60+F128)-(D128/60+C128)</f>
        <v>0</v>
      </c>
      <c r="R128" s="10">
        <f>(M128/60+L128)-(J128/60+I128)</f>
        <v>0</v>
      </c>
      <c r="S128" s="31">
        <f>R128+Q128-(O128=1)*0.5</f>
        <v>0</v>
      </c>
      <c r="T128" t="s">
        <v>91</v>
      </c>
      <c r="U128" s="10" t="s">
        <v>86</v>
      </c>
      <c r="V128" t="s">
        <v>101</v>
      </c>
      <c r="W128" s="10" t="s">
        <v>102</v>
      </c>
      <c r="X128" s="10" t="s">
        <v>203</v>
      </c>
    </row>
    <row r="129" spans="1:25" ht="15.75" x14ac:dyDescent="0.25">
      <c r="B129" s="39" t="s">
        <v>5</v>
      </c>
      <c r="E129" s="41" t="s">
        <v>99</v>
      </c>
      <c r="H129" s="42" t="s">
        <v>166</v>
      </c>
      <c r="K129" s="41" t="s">
        <v>99</v>
      </c>
      <c r="O129">
        <v>0</v>
      </c>
      <c r="Q129" s="10">
        <f>(G129/60+F129)-(D129/60+C129)</f>
        <v>0</v>
      </c>
      <c r="R129" s="10">
        <f>(M129/60+L129)-(J129/60+I129)</f>
        <v>0</v>
      </c>
      <c r="S129" s="31">
        <f>R129+Q129-(O129=1)*0.5</f>
        <v>0</v>
      </c>
      <c r="T129" t="s">
        <v>5</v>
      </c>
      <c r="U129" s="10">
        <f>SUM(S125:S129)</f>
        <v>0</v>
      </c>
      <c r="V129" s="10">
        <v>0</v>
      </c>
      <c r="W129" s="10">
        <f>SUM(V$4:V129)</f>
        <v>5.4333333333333442</v>
      </c>
      <c r="X129" s="10">
        <f>SUM(V$95:V129)</f>
        <v>-8.86666666666666</v>
      </c>
    </row>
    <row r="130" spans="1:25" x14ac:dyDescent="0.25">
      <c r="A130" s="6" t="s">
        <v>103</v>
      </c>
      <c r="B130" s="44"/>
      <c r="C130" s="44"/>
      <c r="D130" s="44"/>
      <c r="E130" s="45"/>
      <c r="F130" s="44"/>
      <c r="G130" s="44"/>
      <c r="H130" s="46"/>
      <c r="I130" s="44"/>
      <c r="J130" s="44"/>
      <c r="K130" s="45"/>
      <c r="L130" s="44"/>
      <c r="M130" s="44"/>
      <c r="N130" s="44"/>
      <c r="O130" s="44"/>
      <c r="P130" s="44"/>
      <c r="Q130" s="47"/>
      <c r="R130" s="47"/>
      <c r="S130" s="47"/>
      <c r="T130" s="44"/>
      <c r="U130" s="47"/>
      <c r="V130" s="44"/>
      <c r="W130" s="47"/>
    </row>
    <row r="131" spans="1:25" ht="15.75" x14ac:dyDescent="0.25">
      <c r="B131" s="39" t="s">
        <v>87</v>
      </c>
      <c r="C131">
        <v>9</v>
      </c>
      <c r="D131">
        <v>22</v>
      </c>
      <c r="E131" s="41" t="s">
        <v>99</v>
      </c>
      <c r="F131">
        <v>12</v>
      </c>
      <c r="G131">
        <v>50</v>
      </c>
      <c r="H131" s="42" t="s">
        <v>166</v>
      </c>
      <c r="K131" s="41" t="s">
        <v>99</v>
      </c>
      <c r="O131">
        <v>0</v>
      </c>
      <c r="Q131" s="10">
        <f>(G131/60+F131)-(D131/60+C131)</f>
        <v>3.4666666666666668</v>
      </c>
      <c r="R131" s="10">
        <f>(M131/60+L131)-(J131/60+I131)</f>
        <v>0</v>
      </c>
      <c r="S131" s="50">
        <f>R131+Q131-(O131=1)*0.5+V111</f>
        <v>1.7999999999999954</v>
      </c>
      <c r="T131" t="s">
        <v>87</v>
      </c>
      <c r="U131" s="10"/>
      <c r="W131" s="10"/>
      <c r="Y131" s="9" t="s">
        <v>205</v>
      </c>
    </row>
    <row r="132" spans="1:25" ht="15.75" x14ac:dyDescent="0.25">
      <c r="A132" s="9" t="s">
        <v>53</v>
      </c>
      <c r="B132" s="39" t="s">
        <v>89</v>
      </c>
      <c r="E132" s="41" t="s">
        <v>99</v>
      </c>
      <c r="H132" s="42" t="s">
        <v>166</v>
      </c>
      <c r="K132" s="41" t="s">
        <v>99</v>
      </c>
      <c r="O132">
        <v>0</v>
      </c>
      <c r="Q132" s="10">
        <f>(G132/60+F132)-(D132/60+C132)</f>
        <v>0</v>
      </c>
      <c r="R132" s="10">
        <f>(M132/60+L132)-(J132/60+I132)</f>
        <v>0</v>
      </c>
      <c r="S132" s="31">
        <f>R132+Q132-(O132=1)*0.5</f>
        <v>0</v>
      </c>
      <c r="T132" t="s">
        <v>89</v>
      </c>
      <c r="U132" s="10"/>
      <c r="W132" s="10"/>
    </row>
    <row r="133" spans="1:25" ht="15.75" x14ac:dyDescent="0.25">
      <c r="B133" s="39" t="s">
        <v>90</v>
      </c>
      <c r="E133" s="41" t="s">
        <v>99</v>
      </c>
      <c r="H133" s="42" t="s">
        <v>166</v>
      </c>
      <c r="K133" s="41" t="s">
        <v>99</v>
      </c>
      <c r="O133">
        <v>0</v>
      </c>
      <c r="Q133" s="10">
        <f>(G133/60+F133)-(D133/60+C133)</f>
        <v>0</v>
      </c>
      <c r="R133" s="10">
        <f>(M133/60+L133)-(J133/60+I133)</f>
        <v>0</v>
      </c>
      <c r="S133" s="31">
        <f>R133+Q133-(O133=1)*0.5</f>
        <v>0</v>
      </c>
      <c r="T133" t="s">
        <v>90</v>
      </c>
      <c r="U133" s="10"/>
      <c r="W133" s="10"/>
    </row>
    <row r="134" spans="1:25" ht="15.75" x14ac:dyDescent="0.25">
      <c r="B134" s="39" t="s">
        <v>91</v>
      </c>
      <c r="E134" s="41" t="s">
        <v>99</v>
      </c>
      <c r="H134" s="42" t="s">
        <v>166</v>
      </c>
      <c r="K134" s="41" t="s">
        <v>99</v>
      </c>
      <c r="O134">
        <v>0</v>
      </c>
      <c r="Q134" s="10">
        <f>(G134/60+F134)-(D134/60+C134)</f>
        <v>0</v>
      </c>
      <c r="R134" s="10">
        <f>(M134/60+L134)-(J134/60+I134)</f>
        <v>0</v>
      </c>
      <c r="S134" s="31">
        <f>R134+Q134-(O134=1)*0.5</f>
        <v>0</v>
      </c>
      <c r="T134" t="s">
        <v>91</v>
      </c>
      <c r="U134" s="10" t="s">
        <v>86</v>
      </c>
      <c r="V134" t="s">
        <v>101</v>
      </c>
      <c r="W134" s="10" t="s">
        <v>102</v>
      </c>
      <c r="X134" s="10" t="s">
        <v>203</v>
      </c>
    </row>
    <row r="135" spans="1:25" ht="15.75" x14ac:dyDescent="0.25">
      <c r="B135" s="39" t="s">
        <v>5</v>
      </c>
      <c r="E135" s="41" t="s">
        <v>99</v>
      </c>
      <c r="H135" s="42" t="s">
        <v>166</v>
      </c>
      <c r="K135" s="41" t="s">
        <v>99</v>
      </c>
      <c r="O135">
        <v>0</v>
      </c>
      <c r="Q135" s="10">
        <f>(G135/60+F135)-(D135/60+C135)</f>
        <v>0</v>
      </c>
      <c r="R135" s="10">
        <f>(M135/60+L135)-(J135/60+I135)</f>
        <v>0</v>
      </c>
      <c r="S135" s="31">
        <f>R135+Q135-(O135=1)*0.5</f>
        <v>0</v>
      </c>
      <c r="T135" t="s">
        <v>5</v>
      </c>
      <c r="U135" s="10">
        <f>SUM(S131:S135)</f>
        <v>1.7999999999999954</v>
      </c>
      <c r="V135" s="10">
        <f>U135-40+4*8</f>
        <v>-6.2000000000000028</v>
      </c>
      <c r="W135" s="10">
        <f>SUM(V$4:V135)</f>
        <v>-0.76666666666665861</v>
      </c>
      <c r="X135" s="10">
        <f>SUM(V$95:V135)</f>
        <v>-15.066666666666663</v>
      </c>
    </row>
    <row r="136" spans="1:25" x14ac:dyDescent="0.25">
      <c r="A136" s="6" t="s">
        <v>104</v>
      </c>
      <c r="B136" s="44"/>
      <c r="C136" s="44"/>
      <c r="D136" s="44"/>
      <c r="E136" s="45"/>
      <c r="F136" s="44"/>
      <c r="G136" s="44"/>
      <c r="H136" s="46"/>
      <c r="I136" s="44"/>
      <c r="J136" s="44"/>
      <c r="K136" s="45"/>
      <c r="L136" s="44"/>
      <c r="M136" s="44"/>
      <c r="N136" s="44"/>
      <c r="O136" s="44"/>
      <c r="P136" s="44"/>
      <c r="Q136" s="47"/>
      <c r="R136" s="47"/>
      <c r="S136" s="47"/>
      <c r="T136" s="44"/>
      <c r="U136" s="47"/>
      <c r="V136" s="44"/>
      <c r="W136" s="47"/>
    </row>
    <row r="137" spans="1:25" ht="15.75" x14ac:dyDescent="0.25">
      <c r="B137" s="39" t="s">
        <v>87</v>
      </c>
      <c r="C137">
        <v>9</v>
      </c>
      <c r="D137">
        <v>28</v>
      </c>
      <c r="E137" s="41" t="s">
        <v>99</v>
      </c>
      <c r="F137">
        <v>16</v>
      </c>
      <c r="G137">
        <v>0</v>
      </c>
      <c r="H137" s="42" t="s">
        <v>166</v>
      </c>
      <c r="K137" s="41" t="s">
        <v>99</v>
      </c>
      <c r="O137">
        <v>0</v>
      </c>
      <c r="Q137" s="10">
        <f>(G137/60+F137)-(D137/60+C137)</f>
        <v>6.5333333333333332</v>
      </c>
      <c r="R137" s="10">
        <f>(M137/60+L137)-(J137/60+I137)</f>
        <v>0</v>
      </c>
      <c r="S137" s="31">
        <f>R137+Q137-(O137=1)*0.5</f>
        <v>6.5333333333333332</v>
      </c>
      <c r="T137" t="s">
        <v>87</v>
      </c>
      <c r="U137" s="10"/>
      <c r="W137" s="10"/>
    </row>
    <row r="138" spans="1:25" ht="15.75" x14ac:dyDescent="0.25">
      <c r="B138" s="39" t="s">
        <v>89</v>
      </c>
      <c r="C138">
        <v>10</v>
      </c>
      <c r="D138">
        <v>25</v>
      </c>
      <c r="E138" s="41" t="s">
        <v>99</v>
      </c>
      <c r="F138">
        <v>20</v>
      </c>
      <c r="G138">
        <v>25</v>
      </c>
      <c r="H138" s="42" t="s">
        <v>166</v>
      </c>
      <c r="K138" s="41" t="s">
        <v>99</v>
      </c>
      <c r="O138">
        <v>0</v>
      </c>
      <c r="Q138" s="10">
        <f>(G138/60+F138)-(D138/60+C138)</f>
        <v>10.000000000000002</v>
      </c>
      <c r="R138" s="10">
        <f>(M138/60+L138)-(J138/60+I138)</f>
        <v>0</v>
      </c>
      <c r="S138" s="31">
        <f>R138+Q138-(O138=1)*0.5</f>
        <v>10.000000000000002</v>
      </c>
      <c r="T138" t="s">
        <v>89</v>
      </c>
      <c r="U138" s="10"/>
      <c r="W138" s="10"/>
    </row>
    <row r="139" spans="1:25" ht="15.75" x14ac:dyDescent="0.25">
      <c r="B139" s="39" t="s">
        <v>90</v>
      </c>
      <c r="C139">
        <v>10</v>
      </c>
      <c r="D139">
        <v>47</v>
      </c>
      <c r="E139" s="41" t="s">
        <v>99</v>
      </c>
      <c r="F139">
        <v>16</v>
      </c>
      <c r="G139">
        <v>42</v>
      </c>
      <c r="H139" s="42" t="s">
        <v>166</v>
      </c>
      <c r="K139" s="41" t="s">
        <v>99</v>
      </c>
      <c r="O139">
        <v>0</v>
      </c>
      <c r="Q139" s="10">
        <f>(G139/60+F139)-(D139/60+C139)</f>
        <v>5.9166666666666661</v>
      </c>
      <c r="R139" s="10">
        <f>(M139/60+L139)-(J139/60+I139)</f>
        <v>0</v>
      </c>
      <c r="S139" s="31">
        <f>R139+Q139-(O139=1)*0.5</f>
        <v>5.9166666666666661</v>
      </c>
      <c r="T139" t="s">
        <v>90</v>
      </c>
      <c r="U139" s="10"/>
      <c r="W139" s="10"/>
      <c r="Y139" t="s">
        <v>206</v>
      </c>
    </row>
    <row r="140" spans="1:25" ht="15.75" x14ac:dyDescent="0.25">
      <c r="B140" s="39" t="s">
        <v>91</v>
      </c>
      <c r="C140">
        <v>10</v>
      </c>
      <c r="D140">
        <v>32</v>
      </c>
      <c r="E140" s="41" t="s">
        <v>99</v>
      </c>
      <c r="F140">
        <v>16</v>
      </c>
      <c r="G140">
        <v>38</v>
      </c>
      <c r="H140" s="42" t="s">
        <v>166</v>
      </c>
      <c r="K140" s="41" t="s">
        <v>99</v>
      </c>
      <c r="O140">
        <v>0</v>
      </c>
      <c r="Q140" s="10">
        <f>(G140/60+F140)-(D140/60+C140)</f>
        <v>6.1</v>
      </c>
      <c r="R140" s="10">
        <f>(M140/60+L140)-(J140/60+I140)</f>
        <v>0</v>
      </c>
      <c r="S140" s="31">
        <f>R140+Q140-(O140=1)*0.5</f>
        <v>6.1</v>
      </c>
      <c r="T140" t="s">
        <v>91</v>
      </c>
      <c r="U140" s="10" t="s">
        <v>86</v>
      </c>
      <c r="V140" t="s">
        <v>101</v>
      </c>
      <c r="W140" s="10" t="s">
        <v>102</v>
      </c>
      <c r="X140" s="10" t="s">
        <v>203</v>
      </c>
    </row>
    <row r="141" spans="1:25" ht="15.75" x14ac:dyDescent="0.25">
      <c r="B141" s="39" t="s">
        <v>5</v>
      </c>
      <c r="C141">
        <v>7</v>
      </c>
      <c r="D141">
        <v>59</v>
      </c>
      <c r="E141" s="41" t="s">
        <v>99</v>
      </c>
      <c r="F141">
        <v>16</v>
      </c>
      <c r="G141">
        <v>5</v>
      </c>
      <c r="H141" s="42" t="s">
        <v>166</v>
      </c>
      <c r="K141" s="41" t="s">
        <v>99</v>
      </c>
      <c r="O141">
        <v>0</v>
      </c>
      <c r="Q141" s="10">
        <f>(G141/60+F141)-(D141/60+C141)</f>
        <v>8.0999999999999979</v>
      </c>
      <c r="R141" s="10">
        <f>(M141/60+L141)-(J141/60+I141)</f>
        <v>0</v>
      </c>
      <c r="S141" s="31">
        <f>R141+Q141-(O141=1)*0.5</f>
        <v>8.0999999999999979</v>
      </c>
      <c r="T141" t="s">
        <v>5</v>
      </c>
      <c r="U141" s="10">
        <f>SUM(S137:S141)</f>
        <v>36.650000000000006</v>
      </c>
      <c r="V141" s="10">
        <f>U141-40</f>
        <v>-3.3499999999999943</v>
      </c>
      <c r="W141" s="10">
        <f>SUM(V$4:V141)</f>
        <v>-4.1166666666666529</v>
      </c>
      <c r="X141" s="10">
        <f>SUM(V$95:V141)</f>
        <v>-18.416666666666657</v>
      </c>
    </row>
    <row r="142" spans="1:25" x14ac:dyDescent="0.25">
      <c r="A142" s="6" t="s">
        <v>105</v>
      </c>
      <c r="B142" s="44"/>
      <c r="C142" s="44"/>
      <c r="D142" s="44"/>
      <c r="E142" s="45"/>
      <c r="F142" s="44"/>
      <c r="G142" s="44"/>
      <c r="H142" s="46"/>
      <c r="I142" s="44"/>
      <c r="J142" s="44"/>
      <c r="K142" s="45"/>
      <c r="L142" s="44"/>
      <c r="M142" s="44"/>
      <c r="N142" s="44"/>
      <c r="O142" s="44"/>
      <c r="P142" s="44"/>
      <c r="Q142" s="47"/>
      <c r="R142" s="47"/>
      <c r="S142" s="47"/>
      <c r="T142" s="44"/>
      <c r="U142" s="47"/>
      <c r="V142" s="44"/>
      <c r="W142" s="47"/>
    </row>
    <row r="143" spans="1:25" ht="15.75" x14ac:dyDescent="0.25">
      <c r="B143" s="39" t="s">
        <v>87</v>
      </c>
      <c r="C143" s="44">
        <v>9</v>
      </c>
      <c r="D143" s="44">
        <v>30</v>
      </c>
      <c r="E143" s="41" t="s">
        <v>99</v>
      </c>
      <c r="F143" s="44">
        <v>18</v>
      </c>
      <c r="G143" s="44">
        <v>22</v>
      </c>
      <c r="H143" s="42" t="s">
        <v>166</v>
      </c>
      <c r="K143" s="41" t="s">
        <v>99</v>
      </c>
      <c r="O143">
        <v>0</v>
      </c>
      <c r="Q143" s="10">
        <f>(G143/60+F143)-(D143/60+C143)</f>
        <v>8.8666666666666671</v>
      </c>
      <c r="R143" s="10">
        <f>(M143/60+L143)-(J143/60+I143)</f>
        <v>0</v>
      </c>
      <c r="S143" s="31">
        <f>R143+Q143-(O143=1)*0.5</f>
        <v>8.8666666666666671</v>
      </c>
      <c r="T143" t="s">
        <v>87</v>
      </c>
      <c r="U143" s="10"/>
      <c r="W143" s="10"/>
    </row>
    <row r="144" spans="1:25" ht="15.75" x14ac:dyDescent="0.25">
      <c r="B144" s="39" t="s">
        <v>89</v>
      </c>
      <c r="C144" s="44">
        <v>8</v>
      </c>
      <c r="D144" s="44">
        <v>17</v>
      </c>
      <c r="E144" s="41" t="s">
        <v>99</v>
      </c>
      <c r="F144" s="44">
        <v>16</v>
      </c>
      <c r="G144" s="44">
        <v>29</v>
      </c>
      <c r="H144" s="42" t="s">
        <v>166</v>
      </c>
      <c r="K144" s="41" t="s">
        <v>99</v>
      </c>
      <c r="O144">
        <v>0</v>
      </c>
      <c r="Q144" s="10">
        <f>(G144/60+F144)-(D144/60+C144)</f>
        <v>8.2000000000000011</v>
      </c>
      <c r="R144" s="10">
        <f>(M144/60+L144)-(J144/60+I144)</f>
        <v>0</v>
      </c>
      <c r="S144" s="31">
        <f>R144+Q144-(O144=1)*0.5</f>
        <v>8.2000000000000011</v>
      </c>
      <c r="T144" t="s">
        <v>89</v>
      </c>
      <c r="U144" s="10"/>
      <c r="W144" s="10"/>
    </row>
    <row r="145" spans="1:24" ht="15.75" x14ac:dyDescent="0.25">
      <c r="B145" s="39" t="s">
        <v>90</v>
      </c>
      <c r="C145" s="44">
        <v>8</v>
      </c>
      <c r="D145" s="44">
        <v>56</v>
      </c>
      <c r="E145" s="41" t="s">
        <v>99</v>
      </c>
      <c r="F145" s="44">
        <v>16</v>
      </c>
      <c r="G145" s="44">
        <v>15</v>
      </c>
      <c r="H145" s="42" t="s">
        <v>166</v>
      </c>
      <c r="K145" s="41" t="s">
        <v>99</v>
      </c>
      <c r="O145">
        <v>0</v>
      </c>
      <c r="Q145" s="10">
        <f>(G145/60+F145)-(D145/60+C145)</f>
        <v>7.3166666666666664</v>
      </c>
      <c r="R145" s="10">
        <f>(M145/60+L145)-(J145/60+I145)</f>
        <v>0</v>
      </c>
      <c r="S145" s="31">
        <f>R145+Q145-(O145=1)*0.5</f>
        <v>7.3166666666666664</v>
      </c>
      <c r="T145" t="s">
        <v>90</v>
      </c>
      <c r="U145" s="10"/>
      <c r="W145" s="10"/>
    </row>
    <row r="146" spans="1:24" ht="15.75" x14ac:dyDescent="0.25">
      <c r="B146" s="39" t="s">
        <v>91</v>
      </c>
      <c r="C146" s="44">
        <v>8</v>
      </c>
      <c r="D146" s="44">
        <v>7</v>
      </c>
      <c r="E146" s="41" t="s">
        <v>99</v>
      </c>
      <c r="F146" s="44">
        <v>16</v>
      </c>
      <c r="G146" s="44">
        <v>12</v>
      </c>
      <c r="H146" s="42" t="s">
        <v>166</v>
      </c>
      <c r="K146" s="41" t="s">
        <v>99</v>
      </c>
      <c r="O146">
        <v>0</v>
      </c>
      <c r="Q146" s="10">
        <f>(G146/60+F146)-(D146/60+C146)</f>
        <v>8.0833333333333321</v>
      </c>
      <c r="R146" s="10">
        <f>(M146/60+L146)-(J146/60+I146)</f>
        <v>0</v>
      </c>
      <c r="S146" s="31">
        <f>R146+Q146-(O146=1)*0.5</f>
        <v>8.0833333333333321</v>
      </c>
      <c r="T146" t="s">
        <v>91</v>
      </c>
      <c r="U146" s="10" t="s">
        <v>86</v>
      </c>
      <c r="V146" t="s">
        <v>101</v>
      </c>
      <c r="W146" s="10" t="s">
        <v>102</v>
      </c>
      <c r="X146" s="10" t="s">
        <v>203</v>
      </c>
    </row>
    <row r="147" spans="1:24" ht="15.75" x14ac:dyDescent="0.25">
      <c r="B147" s="39" t="s">
        <v>5</v>
      </c>
      <c r="C147" s="44">
        <v>10</v>
      </c>
      <c r="D147" s="44">
        <v>30</v>
      </c>
      <c r="E147" s="41" t="s">
        <v>99</v>
      </c>
      <c r="F147" s="44">
        <v>19</v>
      </c>
      <c r="G147" s="44">
        <v>0</v>
      </c>
      <c r="H147" s="42" t="s">
        <v>166</v>
      </c>
      <c r="K147" s="41" t="s">
        <v>99</v>
      </c>
      <c r="O147">
        <v>0</v>
      </c>
      <c r="Q147" s="10">
        <f>(G147/60+F147)-(D147/60+C147)</f>
        <v>8.5</v>
      </c>
      <c r="R147" s="10">
        <f>(M147/60+L147)-(J147/60+I147)</f>
        <v>0</v>
      </c>
      <c r="S147" s="31">
        <f>R147+Q147-(O147=1)*0.5</f>
        <v>8.5</v>
      </c>
      <c r="T147" t="s">
        <v>5</v>
      </c>
      <c r="U147" s="10">
        <f>SUM(S143:S147)</f>
        <v>40.966666666666669</v>
      </c>
      <c r="V147" s="10">
        <f>U147-40</f>
        <v>0.96666666666666856</v>
      </c>
      <c r="W147" s="10">
        <f>SUM(V$4:V147)</f>
        <v>-3.1499999999999844</v>
      </c>
      <c r="X147" s="10">
        <f>SUM(V$95:V147)</f>
        <v>-17.449999999999989</v>
      </c>
    </row>
    <row r="148" spans="1:24" x14ac:dyDescent="0.25">
      <c r="A148" s="6" t="s">
        <v>106</v>
      </c>
      <c r="B148" s="44"/>
      <c r="C148" s="44"/>
      <c r="D148" s="44"/>
      <c r="E148" s="45"/>
      <c r="F148" s="44"/>
      <c r="G148" s="44"/>
      <c r="H148" s="46"/>
      <c r="I148" s="44"/>
      <c r="J148" s="44"/>
      <c r="K148" s="45"/>
      <c r="L148" s="44"/>
      <c r="M148" s="44"/>
      <c r="N148" s="44"/>
      <c r="O148" s="44"/>
      <c r="P148" s="44"/>
      <c r="Q148" s="47"/>
      <c r="R148" s="47"/>
      <c r="S148" s="47"/>
      <c r="T148" s="44"/>
      <c r="U148" s="47"/>
      <c r="V148" s="44"/>
      <c r="W148" s="47"/>
    </row>
    <row r="149" spans="1:24" ht="15.75" x14ac:dyDescent="0.25">
      <c r="B149" s="39" t="s">
        <v>87</v>
      </c>
      <c r="C149" s="44">
        <v>10</v>
      </c>
      <c r="D149" s="44">
        <v>30</v>
      </c>
      <c r="E149" s="41" t="s">
        <v>99</v>
      </c>
      <c r="F149" s="44">
        <v>15</v>
      </c>
      <c r="G149" s="44">
        <v>32</v>
      </c>
      <c r="H149" s="42" t="s">
        <v>166</v>
      </c>
      <c r="K149" s="41" t="s">
        <v>99</v>
      </c>
      <c r="O149">
        <v>0</v>
      </c>
      <c r="Q149" s="10">
        <f>(G149/60+F149)-(D149/60+C149)</f>
        <v>5.0333333333333332</v>
      </c>
      <c r="R149" s="10">
        <f>(M149/60+L149)-(J149/60+I149)</f>
        <v>0</v>
      </c>
      <c r="S149" s="31">
        <f>R149+Q149-(O149=1)*0.5</f>
        <v>5.0333333333333332</v>
      </c>
      <c r="T149" t="s">
        <v>87</v>
      </c>
      <c r="U149" s="10"/>
      <c r="W149" s="10"/>
    </row>
    <row r="150" spans="1:24" ht="15.75" x14ac:dyDescent="0.25">
      <c r="B150" s="39" t="s">
        <v>89</v>
      </c>
      <c r="C150" s="44">
        <v>8</v>
      </c>
      <c r="D150" s="44">
        <v>30</v>
      </c>
      <c r="E150" s="41" t="s">
        <v>99</v>
      </c>
      <c r="F150" s="44">
        <v>18</v>
      </c>
      <c r="G150" s="44">
        <v>40</v>
      </c>
      <c r="H150" s="42">
        <v>0</v>
      </c>
      <c r="K150" s="41" t="s">
        <v>99</v>
      </c>
      <c r="O150">
        <v>0</v>
      </c>
      <c r="Q150" s="10">
        <f>(G150/60+F150)-(D150/60+C150)</f>
        <v>10.166666666666668</v>
      </c>
      <c r="R150" s="10">
        <f>(M150/60+L150)-(J150/60+I150)</f>
        <v>0</v>
      </c>
      <c r="S150" s="31">
        <f>R150+Q150-(O150=1)*0.5</f>
        <v>10.166666666666668</v>
      </c>
      <c r="T150" t="s">
        <v>89</v>
      </c>
      <c r="U150" s="10"/>
      <c r="W150" s="10"/>
    </row>
    <row r="151" spans="1:24" ht="15.75" x14ac:dyDescent="0.25">
      <c r="B151" s="39" t="s">
        <v>90</v>
      </c>
      <c r="C151" s="44">
        <v>9</v>
      </c>
      <c r="D151" s="44">
        <v>58</v>
      </c>
      <c r="E151" s="41" t="s">
        <v>99</v>
      </c>
      <c r="F151" s="44">
        <v>16</v>
      </c>
      <c r="G151" s="44">
        <v>58</v>
      </c>
      <c r="H151" s="42" t="s">
        <v>166</v>
      </c>
      <c r="K151" s="41" t="s">
        <v>99</v>
      </c>
      <c r="O151">
        <v>0</v>
      </c>
      <c r="Q151" s="10">
        <f>(G151/60+F151)-(D151/60+C151)</f>
        <v>6.9999999999999982</v>
      </c>
      <c r="R151" s="10">
        <f>(M151/60+L151)-(J151/60+I151)</f>
        <v>0</v>
      </c>
      <c r="S151" s="31">
        <f>R151+Q151-(O151=1)*0.5</f>
        <v>6.9999999999999982</v>
      </c>
      <c r="T151" t="s">
        <v>90</v>
      </c>
      <c r="U151" s="10"/>
      <c r="W151" s="10"/>
    </row>
    <row r="152" spans="1:24" ht="15.75" x14ac:dyDescent="0.25">
      <c r="B152" s="39" t="s">
        <v>91</v>
      </c>
      <c r="C152" s="44">
        <v>8</v>
      </c>
      <c r="D152" s="44">
        <v>20</v>
      </c>
      <c r="E152" s="41" t="s">
        <v>99</v>
      </c>
      <c r="F152" s="44">
        <v>17</v>
      </c>
      <c r="G152" s="44">
        <v>28</v>
      </c>
      <c r="H152" s="42" t="s">
        <v>166</v>
      </c>
      <c r="K152" s="41" t="s">
        <v>99</v>
      </c>
      <c r="O152">
        <v>0</v>
      </c>
      <c r="Q152" s="10">
        <f>(G152/60+F152)-(D152/60+C152)</f>
        <v>9.1333333333333311</v>
      </c>
      <c r="R152" s="10">
        <f>(M152/60+L152)-(J152/60+I152)</f>
        <v>0</v>
      </c>
      <c r="S152" s="31">
        <f>R152+Q152-(O152=1)*0.5</f>
        <v>9.1333333333333311</v>
      </c>
      <c r="T152" t="s">
        <v>91</v>
      </c>
      <c r="U152" s="10" t="s">
        <v>86</v>
      </c>
      <c r="V152" t="s">
        <v>101</v>
      </c>
      <c r="W152" s="10" t="s">
        <v>102</v>
      </c>
      <c r="X152" s="10" t="s">
        <v>203</v>
      </c>
    </row>
    <row r="153" spans="1:24" ht="15.75" x14ac:dyDescent="0.25">
      <c r="B153" s="39" t="s">
        <v>5</v>
      </c>
      <c r="C153" s="44">
        <v>7</v>
      </c>
      <c r="D153" s="44">
        <v>30</v>
      </c>
      <c r="E153" s="41" t="s">
        <v>99</v>
      </c>
      <c r="F153" s="44">
        <v>16</v>
      </c>
      <c r="G153" s="44">
        <v>28</v>
      </c>
      <c r="H153" s="42" t="s">
        <v>166</v>
      </c>
      <c r="K153" s="41" t="s">
        <v>99</v>
      </c>
      <c r="O153">
        <v>0</v>
      </c>
      <c r="Q153" s="10">
        <f>(G153/60+F153)-(D153/60+C153)</f>
        <v>8.966666666666665</v>
      </c>
      <c r="R153" s="10">
        <f>(M153/60+L153)-(J153/60+I153)</f>
        <v>0</v>
      </c>
      <c r="S153" s="31">
        <f>R153+Q153-(O153=1)*0.5</f>
        <v>8.966666666666665</v>
      </c>
      <c r="T153" t="s">
        <v>5</v>
      </c>
      <c r="U153" s="10">
        <f>SUM(S149:S153)</f>
        <v>40.299999999999997</v>
      </c>
      <c r="V153" s="10">
        <f>U153-40</f>
        <v>0.29999999999999716</v>
      </c>
      <c r="W153" s="10">
        <f>SUM(V$4:V153)</f>
        <v>-2.8499999999999872</v>
      </c>
      <c r="X153" s="10">
        <f>SUM(V$95:V153)</f>
        <v>-17.149999999999991</v>
      </c>
    </row>
    <row r="154" spans="1:24" x14ac:dyDescent="0.25">
      <c r="A154" s="6" t="s">
        <v>107</v>
      </c>
      <c r="B154" s="44"/>
      <c r="C154" s="44"/>
      <c r="D154" s="44"/>
      <c r="E154" s="45"/>
      <c r="F154" s="44"/>
      <c r="G154" s="44"/>
      <c r="H154" s="46"/>
      <c r="I154" s="44"/>
      <c r="J154" s="44"/>
      <c r="K154" s="45"/>
      <c r="L154" s="44"/>
      <c r="M154" s="44"/>
      <c r="N154" s="44"/>
      <c r="O154" s="44"/>
      <c r="P154" s="44"/>
      <c r="Q154" s="47"/>
      <c r="R154" s="47"/>
      <c r="S154" s="47"/>
      <c r="T154" s="44"/>
      <c r="U154" s="47"/>
      <c r="V154" s="44"/>
      <c r="W154" s="47"/>
    </row>
    <row r="155" spans="1:24" ht="15.75" x14ac:dyDescent="0.25">
      <c r="B155" s="39" t="s">
        <v>87</v>
      </c>
      <c r="C155" s="44">
        <v>8</v>
      </c>
      <c r="D155" s="44">
        <v>53</v>
      </c>
      <c r="E155" s="41" t="s">
        <v>99</v>
      </c>
      <c r="F155" s="44">
        <v>17</v>
      </c>
      <c r="G155" s="44">
        <v>29</v>
      </c>
      <c r="H155" s="42" t="s">
        <v>166</v>
      </c>
      <c r="K155" s="41" t="s">
        <v>99</v>
      </c>
      <c r="O155">
        <v>0</v>
      </c>
      <c r="Q155" s="10">
        <f>(G155/60+F155)-(D155/60+C155)</f>
        <v>8.6000000000000014</v>
      </c>
      <c r="R155" s="10">
        <f>(M155/60+L155)-(J155/60+I155)</f>
        <v>0</v>
      </c>
      <c r="S155" s="31">
        <f>R155+Q155-(O155=1)*0.5</f>
        <v>8.6000000000000014</v>
      </c>
      <c r="T155" t="s">
        <v>87</v>
      </c>
      <c r="U155" s="10"/>
      <c r="W155" s="10"/>
    </row>
    <row r="156" spans="1:24" ht="15.75" x14ac:dyDescent="0.25">
      <c r="B156" s="39" t="s">
        <v>89</v>
      </c>
      <c r="C156" s="44">
        <v>8</v>
      </c>
      <c r="D156" s="44">
        <v>36</v>
      </c>
      <c r="E156" s="41" t="s">
        <v>99</v>
      </c>
      <c r="F156" s="44">
        <v>22</v>
      </c>
      <c r="G156" s="44">
        <v>15</v>
      </c>
      <c r="H156" s="42" t="s">
        <v>166</v>
      </c>
      <c r="K156" s="41" t="s">
        <v>99</v>
      </c>
      <c r="O156">
        <v>0</v>
      </c>
      <c r="Q156" s="10">
        <f>(G156/60+F156)-(D156/60+C156)</f>
        <v>13.65</v>
      </c>
      <c r="R156" s="10">
        <f>(M156/60+L156)-(J156/60+I156)</f>
        <v>0</v>
      </c>
      <c r="S156" s="31">
        <f>R156+Q156-(O156=1)*0.5</f>
        <v>13.65</v>
      </c>
      <c r="T156" t="s">
        <v>89</v>
      </c>
      <c r="U156" s="10"/>
      <c r="W156" s="10"/>
    </row>
    <row r="157" spans="1:24" ht="15.75" x14ac:dyDescent="0.25">
      <c r="A157" t="s">
        <v>53</v>
      </c>
      <c r="B157" s="39" t="s">
        <v>90</v>
      </c>
      <c r="E157" s="41" t="s">
        <v>99</v>
      </c>
      <c r="H157" s="42" t="s">
        <v>166</v>
      </c>
      <c r="K157" s="41" t="s">
        <v>99</v>
      </c>
      <c r="O157">
        <v>0</v>
      </c>
      <c r="Q157" s="10">
        <f>(G157/60+F157)-(D157/60+C157)</f>
        <v>0</v>
      </c>
      <c r="R157" s="10">
        <f>(M157/60+L157)-(J157/60+I157)</f>
        <v>0</v>
      </c>
      <c r="S157" s="31">
        <f>R157+Q157-(O157=1)*0.5</f>
        <v>0</v>
      </c>
      <c r="T157" t="s">
        <v>90</v>
      </c>
      <c r="U157" s="10"/>
      <c r="W157" s="10"/>
    </row>
    <row r="158" spans="1:24" ht="15.75" x14ac:dyDescent="0.25">
      <c r="A158" t="s">
        <v>53</v>
      </c>
      <c r="B158" s="39" t="s">
        <v>91</v>
      </c>
      <c r="E158" s="41" t="s">
        <v>99</v>
      </c>
      <c r="H158" s="42" t="s">
        <v>166</v>
      </c>
      <c r="K158" s="41" t="s">
        <v>99</v>
      </c>
      <c r="O158">
        <v>0</v>
      </c>
      <c r="Q158" s="10">
        <f>(G158/60+F158)-(D158/60+C158)</f>
        <v>0</v>
      </c>
      <c r="R158" s="10">
        <f>(M158/60+L158)-(J158/60+I158)</f>
        <v>0</v>
      </c>
      <c r="S158" s="31">
        <f>R158+Q158-(O158=1)*0.5</f>
        <v>0</v>
      </c>
      <c r="T158" t="s">
        <v>91</v>
      </c>
      <c r="U158" s="10" t="s">
        <v>86</v>
      </c>
      <c r="V158" t="s">
        <v>101</v>
      </c>
      <c r="W158" s="10" t="s">
        <v>102</v>
      </c>
      <c r="X158" s="10" t="s">
        <v>203</v>
      </c>
    </row>
    <row r="159" spans="1:24" ht="15.75" x14ac:dyDescent="0.25">
      <c r="A159" t="s">
        <v>53</v>
      </c>
      <c r="B159" s="39" t="s">
        <v>5</v>
      </c>
      <c r="E159" s="41" t="s">
        <v>99</v>
      </c>
      <c r="H159" s="42" t="s">
        <v>166</v>
      </c>
      <c r="K159" s="41" t="s">
        <v>99</v>
      </c>
      <c r="O159">
        <v>0</v>
      </c>
      <c r="Q159" s="10">
        <f>(G159/60+F159)-(D159/60+C159)</f>
        <v>0</v>
      </c>
      <c r="R159" s="10">
        <f>(M159/60+L159)-(J159/60+I159)</f>
        <v>0</v>
      </c>
      <c r="S159" s="31">
        <f>R159+Q159-(O159=1)*0.5</f>
        <v>0</v>
      </c>
      <c r="T159" t="s">
        <v>5</v>
      </c>
      <c r="U159" s="10">
        <f>SUM(S155:S159)</f>
        <v>22.25</v>
      </c>
      <c r="V159" s="10">
        <f>U159-40+3*8</f>
        <v>6.25</v>
      </c>
      <c r="W159" s="10">
        <f>SUM(V$4:V159)</f>
        <v>3.4000000000000128</v>
      </c>
      <c r="X159" s="10">
        <f>SUM(V$95:V159)</f>
        <v>-10.899999999999991</v>
      </c>
    </row>
    <row r="160" spans="1:24" x14ac:dyDescent="0.25">
      <c r="A160" s="6" t="s">
        <v>108</v>
      </c>
      <c r="B160" s="44"/>
      <c r="C160" s="44"/>
      <c r="D160" s="44"/>
      <c r="E160" s="45"/>
      <c r="F160" s="44"/>
      <c r="G160" s="44"/>
      <c r="H160" s="46"/>
      <c r="I160" s="44"/>
      <c r="J160" s="44"/>
      <c r="K160" s="45"/>
      <c r="L160" s="44"/>
      <c r="M160" s="44"/>
      <c r="N160" s="44"/>
      <c r="O160" s="44"/>
      <c r="P160" s="44"/>
      <c r="Q160" s="47"/>
      <c r="R160" s="47"/>
      <c r="S160" s="47"/>
      <c r="T160" s="44"/>
      <c r="U160" s="47"/>
      <c r="V160" s="44"/>
      <c r="W160" s="47"/>
    </row>
    <row r="161" spans="1:27" ht="15.75" x14ac:dyDescent="0.25">
      <c r="B161" s="39" t="s">
        <v>87</v>
      </c>
      <c r="C161">
        <v>8</v>
      </c>
      <c r="D161">
        <v>49</v>
      </c>
      <c r="E161" s="41" t="s">
        <v>99</v>
      </c>
      <c r="F161">
        <v>18</v>
      </c>
      <c r="G161">
        <v>30</v>
      </c>
      <c r="H161" s="42" t="s">
        <v>166</v>
      </c>
      <c r="K161" s="41" t="s">
        <v>99</v>
      </c>
      <c r="O161">
        <v>0</v>
      </c>
      <c r="Q161" s="10">
        <f>(G161/60+F161)-(D161/60+C161)</f>
        <v>9.6833333333333336</v>
      </c>
      <c r="R161" s="10">
        <f>(M161/60+L161)-(J161/60+I161)</f>
        <v>0</v>
      </c>
      <c r="S161" s="31">
        <f>R161+Q161-(O161=1)*0.5</f>
        <v>9.6833333333333336</v>
      </c>
      <c r="T161" t="s">
        <v>87</v>
      </c>
      <c r="U161" s="10"/>
      <c r="W161" s="10"/>
    </row>
    <row r="162" spans="1:27" ht="15.75" x14ac:dyDescent="0.25">
      <c r="B162" s="39" t="s">
        <v>89</v>
      </c>
      <c r="C162">
        <v>8</v>
      </c>
      <c r="D162">
        <v>52</v>
      </c>
      <c r="E162" s="41" t="s">
        <v>99</v>
      </c>
      <c r="F162">
        <v>17</v>
      </c>
      <c r="G162">
        <v>0</v>
      </c>
      <c r="H162" s="42" t="s">
        <v>166</v>
      </c>
      <c r="K162" s="41" t="s">
        <v>99</v>
      </c>
      <c r="O162">
        <v>0</v>
      </c>
      <c r="Q162" s="10">
        <f>(G162/60+F162)-(D162/60+C162)</f>
        <v>8.1333333333333329</v>
      </c>
      <c r="R162" s="10">
        <f>(M162/60+L162)-(J162/60+I162)</f>
        <v>0</v>
      </c>
      <c r="S162" s="31">
        <f>R162+Q162-(O162=1)*0.5</f>
        <v>8.1333333333333329</v>
      </c>
      <c r="T162" t="s">
        <v>89</v>
      </c>
      <c r="U162" s="10"/>
      <c r="W162" s="10"/>
    </row>
    <row r="163" spans="1:27" ht="15.75" x14ac:dyDescent="0.25">
      <c r="B163" s="39" t="s">
        <v>90</v>
      </c>
      <c r="C163">
        <v>8</v>
      </c>
      <c r="D163">
        <v>39</v>
      </c>
      <c r="E163" s="41" t="s">
        <v>99</v>
      </c>
      <c r="F163">
        <v>13</v>
      </c>
      <c r="G163">
        <v>5</v>
      </c>
      <c r="H163" s="42" t="s">
        <v>166</v>
      </c>
      <c r="K163" s="41" t="s">
        <v>99</v>
      </c>
      <c r="O163">
        <v>0</v>
      </c>
      <c r="Q163" s="10">
        <f>(G163/60+F163)-(D163/60+C163)</f>
        <v>4.4333333333333336</v>
      </c>
      <c r="R163" s="10">
        <f>(M163/60+L163)-(J163/60+I163)</f>
        <v>0</v>
      </c>
      <c r="S163" s="31">
        <f>R163+Q163-(O163=1)*0.5</f>
        <v>4.4333333333333336</v>
      </c>
      <c r="T163" t="s">
        <v>90</v>
      </c>
      <c r="U163" s="10"/>
      <c r="W163" s="10"/>
    </row>
    <row r="164" spans="1:27" ht="15.75" x14ac:dyDescent="0.25">
      <c r="B164" s="39" t="s">
        <v>91</v>
      </c>
      <c r="C164">
        <v>9</v>
      </c>
      <c r="D164">
        <v>0</v>
      </c>
      <c r="E164" s="41" t="s">
        <v>99</v>
      </c>
      <c r="F164">
        <v>17</v>
      </c>
      <c r="G164">
        <v>0</v>
      </c>
      <c r="H164" s="42" t="s">
        <v>166</v>
      </c>
      <c r="K164" s="41" t="s">
        <v>99</v>
      </c>
      <c r="O164">
        <v>0</v>
      </c>
      <c r="Q164" s="10">
        <f>(G164/60+F164)-(D164/60+C164)</f>
        <v>8</v>
      </c>
      <c r="R164" s="10">
        <f>(M164/60+L164)-(J164/60+I164)</f>
        <v>0</v>
      </c>
      <c r="S164" s="31">
        <f>R164+Q164-(O164=1)*0.5</f>
        <v>8</v>
      </c>
      <c r="T164" t="s">
        <v>91</v>
      </c>
      <c r="U164" s="10" t="s">
        <v>86</v>
      </c>
      <c r="V164" t="s">
        <v>101</v>
      </c>
      <c r="W164" s="10" t="s">
        <v>102</v>
      </c>
      <c r="X164" s="10" t="s">
        <v>203</v>
      </c>
      <c r="Z164" s="6" t="s">
        <v>207</v>
      </c>
    </row>
    <row r="165" spans="1:27" ht="15.75" x14ac:dyDescent="0.25">
      <c r="B165" s="39" t="s">
        <v>5</v>
      </c>
      <c r="C165">
        <v>8</v>
      </c>
      <c r="D165">
        <v>49</v>
      </c>
      <c r="E165" s="41" t="s">
        <v>99</v>
      </c>
      <c r="F165">
        <v>18</v>
      </c>
      <c r="G165">
        <v>10</v>
      </c>
      <c r="H165" s="42" t="s">
        <v>166</v>
      </c>
      <c r="K165" s="41" t="s">
        <v>99</v>
      </c>
      <c r="O165">
        <v>0</v>
      </c>
      <c r="Q165" s="10">
        <f>(G165/60+F165)-(D165/60+C165)</f>
        <v>9.3500000000000014</v>
      </c>
      <c r="R165" s="10">
        <f>(M165/60+L165)-(J165/60+I165)</f>
        <v>0</v>
      </c>
      <c r="S165" s="31">
        <f>R165+Q165-(O165=1)*0.5</f>
        <v>9.3500000000000014</v>
      </c>
      <c r="T165" t="s">
        <v>5</v>
      </c>
      <c r="U165" s="10">
        <f>SUM(S161:S165)</f>
        <v>39.6</v>
      </c>
      <c r="V165" s="10">
        <f>U165-40</f>
        <v>-0.39999999999999858</v>
      </c>
      <c r="W165" s="10">
        <f>SUM(V$4:V165)</f>
        <v>3.0000000000000142</v>
      </c>
      <c r="X165" s="10">
        <f>SUM(V$95:V165)</f>
        <v>-11.29999999999999</v>
      </c>
      <c r="Z165" s="6" t="s">
        <v>208</v>
      </c>
      <c r="AA165" t="s">
        <v>209</v>
      </c>
    </row>
    <row r="166" spans="1:27" x14ac:dyDescent="0.25">
      <c r="A166" s="6" t="s">
        <v>110</v>
      </c>
      <c r="B166" s="44"/>
      <c r="C166" s="44"/>
      <c r="D166" s="44"/>
      <c r="E166" s="45"/>
      <c r="F166" s="44"/>
      <c r="G166" s="44"/>
      <c r="H166" s="46"/>
      <c r="I166" s="44"/>
      <c r="J166" s="44"/>
      <c r="K166" s="45"/>
      <c r="L166" s="44"/>
      <c r="M166" s="44"/>
      <c r="N166" s="44"/>
      <c r="O166" s="44"/>
      <c r="P166" s="44"/>
      <c r="Q166" s="47"/>
      <c r="R166" s="47"/>
      <c r="S166" s="47"/>
      <c r="T166" s="44"/>
      <c r="U166" s="47"/>
      <c r="V166" s="44"/>
      <c r="W166" s="47"/>
    </row>
    <row r="167" spans="1:27" ht="15.75" x14ac:dyDescent="0.25">
      <c r="B167" s="39" t="s">
        <v>87</v>
      </c>
      <c r="C167" s="44">
        <v>9</v>
      </c>
      <c r="D167" s="44">
        <v>6</v>
      </c>
      <c r="E167" s="41" t="s">
        <v>99</v>
      </c>
      <c r="F167" s="44">
        <v>18</v>
      </c>
      <c r="G167" s="44">
        <v>17</v>
      </c>
      <c r="H167" s="42" t="s">
        <v>166</v>
      </c>
      <c r="K167" s="41" t="s">
        <v>99</v>
      </c>
      <c r="O167">
        <v>0</v>
      </c>
      <c r="Q167" s="10">
        <f>(G167/60+F167)-(D167/60+C167)</f>
        <v>9.1833333333333353</v>
      </c>
      <c r="R167" s="10">
        <f>(M167/60+L167)-(J167/60+I167)</f>
        <v>0</v>
      </c>
      <c r="S167" s="31">
        <f>R167+Q167-(O167=1)*0.5</f>
        <v>9.1833333333333353</v>
      </c>
      <c r="T167" t="s">
        <v>87</v>
      </c>
      <c r="U167" s="10"/>
      <c r="W167" s="10"/>
    </row>
    <row r="168" spans="1:27" ht="15.75" x14ac:dyDescent="0.25">
      <c r="B168" s="39" t="s">
        <v>89</v>
      </c>
      <c r="C168" s="44">
        <v>8</v>
      </c>
      <c r="D168" s="44">
        <v>30</v>
      </c>
      <c r="E168" s="41" t="s">
        <v>99</v>
      </c>
      <c r="F168" s="44">
        <v>17</v>
      </c>
      <c r="G168" s="44">
        <v>0</v>
      </c>
      <c r="H168" s="42" t="s">
        <v>166</v>
      </c>
      <c r="K168" s="41" t="s">
        <v>99</v>
      </c>
      <c r="O168">
        <v>0</v>
      </c>
      <c r="Q168" s="10">
        <f>(G168/60+F168)-(D168/60+C168)</f>
        <v>8.5</v>
      </c>
      <c r="R168" s="10">
        <f>(M168/60+L168)-(J168/60+I168)</f>
        <v>0</v>
      </c>
      <c r="S168" s="31">
        <f>R168+Q168-(O168=1)*0.5</f>
        <v>8.5</v>
      </c>
      <c r="T168" t="s">
        <v>89</v>
      </c>
      <c r="U168" s="10"/>
      <c r="W168" s="10"/>
    </row>
    <row r="169" spans="1:27" ht="15.75" x14ac:dyDescent="0.25">
      <c r="B169" s="39" t="s">
        <v>90</v>
      </c>
      <c r="C169" s="44">
        <v>8</v>
      </c>
      <c r="D169" s="44">
        <v>45</v>
      </c>
      <c r="E169" s="41" t="s">
        <v>99</v>
      </c>
      <c r="F169" s="44">
        <v>13</v>
      </c>
      <c r="G169" s="44">
        <v>0</v>
      </c>
      <c r="H169" s="42" t="s">
        <v>166</v>
      </c>
      <c r="K169" s="41" t="s">
        <v>99</v>
      </c>
      <c r="O169">
        <v>0</v>
      </c>
      <c r="Q169" s="10">
        <f>(G169/60+F169)-(D169/60+C169)</f>
        <v>4.25</v>
      </c>
      <c r="R169" s="10">
        <f>(M169/60+L169)-(J169/60+I169)</f>
        <v>0</v>
      </c>
      <c r="S169" s="31">
        <f>R169+Q169-(O169=1)*0.5</f>
        <v>4.25</v>
      </c>
      <c r="T169" t="s">
        <v>90</v>
      </c>
      <c r="U169" s="10"/>
      <c r="W169" s="10"/>
    </row>
    <row r="170" spans="1:27" ht="15.75" x14ac:dyDescent="0.25">
      <c r="B170" s="39" t="s">
        <v>91</v>
      </c>
      <c r="C170" s="44">
        <v>8</v>
      </c>
      <c r="D170" s="44">
        <v>49</v>
      </c>
      <c r="E170" s="41" t="s">
        <v>99</v>
      </c>
      <c r="F170" s="44">
        <v>17</v>
      </c>
      <c r="G170" s="44">
        <v>50</v>
      </c>
      <c r="H170" s="42" t="s">
        <v>166</v>
      </c>
      <c r="K170" s="41" t="s">
        <v>99</v>
      </c>
      <c r="O170">
        <v>1</v>
      </c>
      <c r="Q170" s="10">
        <f>(G170/60+F170)-(D170/60+C170)</f>
        <v>9.0166666666666657</v>
      </c>
      <c r="R170" s="10">
        <f>(M170/60+L170)-(J170/60+I170)</f>
        <v>0</v>
      </c>
      <c r="S170" s="31">
        <f>R170+Q170-(O170=1)*0.5</f>
        <v>8.5166666666666657</v>
      </c>
      <c r="T170" t="s">
        <v>91</v>
      </c>
      <c r="U170" s="10" t="s">
        <v>86</v>
      </c>
      <c r="V170" t="s">
        <v>101</v>
      </c>
      <c r="W170" s="10" t="s">
        <v>102</v>
      </c>
      <c r="X170" s="10" t="s">
        <v>203</v>
      </c>
    </row>
    <row r="171" spans="1:27" ht="15.75" x14ac:dyDescent="0.25">
      <c r="B171" s="39" t="s">
        <v>5</v>
      </c>
      <c r="C171" s="44">
        <v>12</v>
      </c>
      <c r="D171" s="44">
        <v>46</v>
      </c>
      <c r="E171" s="41" t="s">
        <v>99</v>
      </c>
      <c r="F171" s="44">
        <v>17</v>
      </c>
      <c r="G171" s="44">
        <v>49</v>
      </c>
      <c r="H171" s="42" t="s">
        <v>166</v>
      </c>
      <c r="K171" s="41" t="s">
        <v>99</v>
      </c>
      <c r="O171">
        <v>0</v>
      </c>
      <c r="Q171" s="10">
        <f>(G171/60+F171)-(D171/60+C171)</f>
        <v>5.0499999999999989</v>
      </c>
      <c r="R171" s="10">
        <f>(M171/60+L171)-(J171/60+I171)</f>
        <v>0</v>
      </c>
      <c r="S171" s="31">
        <f>R171+Q171-(O171=1)*0.5</f>
        <v>5.0499999999999989</v>
      </c>
      <c r="T171" t="s">
        <v>5</v>
      </c>
      <c r="U171" s="10">
        <f>SUM(S167:S171)</f>
        <v>35.5</v>
      </c>
      <c r="V171" s="10">
        <f>U171-40</f>
        <v>-4.5</v>
      </c>
      <c r="W171" s="10">
        <f>SUM(V$4:V171)</f>
        <v>-1.4999999999999858</v>
      </c>
      <c r="X171" s="10">
        <f>SUM(V$95:V171)</f>
        <v>-15.79999999999999</v>
      </c>
    </row>
    <row r="172" spans="1:27" x14ac:dyDescent="0.25">
      <c r="A172" s="6" t="s">
        <v>111</v>
      </c>
      <c r="B172" s="44"/>
      <c r="C172" s="44"/>
      <c r="D172" s="44"/>
      <c r="E172" s="45"/>
      <c r="F172" s="44"/>
      <c r="G172" s="44"/>
      <c r="H172" s="46"/>
      <c r="I172" s="44"/>
      <c r="J172" s="44"/>
      <c r="K172" s="45"/>
      <c r="L172" s="44"/>
      <c r="M172" s="44"/>
      <c r="N172" s="44"/>
      <c r="O172" s="44"/>
      <c r="P172" s="44"/>
      <c r="Q172" s="47"/>
      <c r="R172" s="47"/>
      <c r="S172" s="47"/>
      <c r="T172" s="44"/>
      <c r="U172" s="47"/>
      <c r="V172" s="44"/>
      <c r="W172" s="47"/>
    </row>
    <row r="173" spans="1:27" ht="15.75" x14ac:dyDescent="0.25">
      <c r="B173" s="39" t="s">
        <v>87</v>
      </c>
      <c r="E173" s="41" t="s">
        <v>99</v>
      </c>
      <c r="H173" s="42" t="s">
        <v>166</v>
      </c>
      <c r="K173" s="41" t="s">
        <v>99</v>
      </c>
      <c r="O173">
        <v>0</v>
      </c>
      <c r="Q173" s="10">
        <f>(G173/60+F173)-(D173/60+C173)</f>
        <v>0</v>
      </c>
      <c r="R173" s="10">
        <f>(M173/60+L173)-(J173/60+I173)</f>
        <v>0</v>
      </c>
      <c r="S173" s="31">
        <f>R173+Q173-(O173=1)*0.5</f>
        <v>0</v>
      </c>
      <c r="T173" t="s">
        <v>87</v>
      </c>
      <c r="U173" s="10"/>
      <c r="W173" s="10"/>
    </row>
    <row r="174" spans="1:27" ht="15.75" x14ac:dyDescent="0.25">
      <c r="B174" s="39" t="s">
        <v>89</v>
      </c>
      <c r="E174" s="41" t="s">
        <v>99</v>
      </c>
      <c r="H174" s="42" t="s">
        <v>166</v>
      </c>
      <c r="K174" s="41" t="s">
        <v>99</v>
      </c>
      <c r="O174">
        <v>0</v>
      </c>
      <c r="Q174" s="10">
        <f>(G174/60+F174)-(D174/60+C174)</f>
        <v>0</v>
      </c>
      <c r="R174" s="10">
        <f>(M174/60+L174)-(J174/60+I174)</f>
        <v>0</v>
      </c>
      <c r="S174" s="31">
        <f>R174+Q174-(O174=1)*0.5</f>
        <v>0</v>
      </c>
      <c r="T174" t="s">
        <v>89</v>
      </c>
      <c r="U174" s="10"/>
      <c r="W174" s="10"/>
    </row>
    <row r="175" spans="1:27" ht="15.75" x14ac:dyDescent="0.25">
      <c r="B175" s="39" t="s">
        <v>90</v>
      </c>
      <c r="E175" s="41" t="s">
        <v>99</v>
      </c>
      <c r="H175" s="42" t="s">
        <v>166</v>
      </c>
      <c r="K175" s="41" t="s">
        <v>99</v>
      </c>
      <c r="O175">
        <v>0</v>
      </c>
      <c r="Q175" s="10">
        <f>(G175/60+F175)-(D175/60+C175)</f>
        <v>0</v>
      </c>
      <c r="R175" s="10">
        <f>(M175/60+L175)-(J175/60+I175)</f>
        <v>0</v>
      </c>
      <c r="S175" s="31">
        <f>R175+Q175-(O175=1)*0.5</f>
        <v>0</v>
      </c>
      <c r="T175" t="s">
        <v>90</v>
      </c>
      <c r="U175" s="10"/>
      <c r="W175" s="10"/>
    </row>
    <row r="176" spans="1:27" ht="15.75" x14ac:dyDescent="0.25">
      <c r="B176" s="39" t="s">
        <v>91</v>
      </c>
      <c r="E176" s="41" t="s">
        <v>99</v>
      </c>
      <c r="H176" s="42" t="s">
        <v>166</v>
      </c>
      <c r="K176" s="41" t="s">
        <v>99</v>
      </c>
      <c r="O176">
        <v>0</v>
      </c>
      <c r="Q176" s="10">
        <f>(G176/60+F176)-(D176/60+C176)</f>
        <v>0</v>
      </c>
      <c r="R176" s="10">
        <f>(M176/60+L176)-(J176/60+I176)</f>
        <v>0</v>
      </c>
      <c r="S176" s="31">
        <f>R176+Q176-(O176=1)*0.5</f>
        <v>0</v>
      </c>
      <c r="T176" t="s">
        <v>91</v>
      </c>
      <c r="U176" s="10" t="s">
        <v>86</v>
      </c>
      <c r="V176" t="s">
        <v>101</v>
      </c>
      <c r="W176" s="10" t="s">
        <v>102</v>
      </c>
      <c r="X176" s="10" t="s">
        <v>203</v>
      </c>
    </row>
    <row r="177" spans="1:24" ht="15.75" x14ac:dyDescent="0.25">
      <c r="B177" s="39" t="s">
        <v>5</v>
      </c>
      <c r="E177" s="41" t="s">
        <v>99</v>
      </c>
      <c r="H177" s="42" t="s">
        <v>166</v>
      </c>
      <c r="K177" s="41" t="s">
        <v>99</v>
      </c>
      <c r="O177">
        <v>0</v>
      </c>
      <c r="Q177" s="10">
        <f>(G177/60+F177)-(D177/60+C177)</f>
        <v>0</v>
      </c>
      <c r="R177" s="10">
        <f>(M177/60+L177)-(J177/60+I177)</f>
        <v>0</v>
      </c>
      <c r="S177" s="31">
        <f>R177+Q177-(O177=1)*0.5</f>
        <v>0</v>
      </c>
      <c r="T177" t="s">
        <v>5</v>
      </c>
      <c r="U177" s="10">
        <f>SUM(S173:S177)</f>
        <v>0</v>
      </c>
      <c r="V177" s="10">
        <f>U177-40</f>
        <v>-40</v>
      </c>
      <c r="W177" s="10">
        <f>SUM(V$4:V177)</f>
        <v>-41.499999999999986</v>
      </c>
      <c r="X177" s="10">
        <f>SUM(V$95:V177)</f>
        <v>-55.79999999999999</v>
      </c>
    </row>
    <row r="178" spans="1:24" x14ac:dyDescent="0.25">
      <c r="A178" s="6" t="s">
        <v>210</v>
      </c>
      <c r="B178" s="44"/>
      <c r="C178" s="44"/>
      <c r="D178" s="44"/>
      <c r="E178" s="45"/>
      <c r="F178" s="44"/>
      <c r="G178" s="44"/>
      <c r="H178" s="46"/>
      <c r="I178" s="44"/>
      <c r="J178" s="44"/>
      <c r="K178" s="45"/>
      <c r="L178" s="44"/>
      <c r="M178" s="44"/>
      <c r="N178" s="44"/>
      <c r="O178" s="44"/>
      <c r="P178" s="44"/>
      <c r="Q178" s="47"/>
      <c r="R178" s="47"/>
      <c r="S178" s="47"/>
      <c r="T178" s="44"/>
      <c r="U178" s="47"/>
      <c r="V178" s="44"/>
      <c r="W178" s="47"/>
    </row>
    <row r="179" spans="1:24" ht="15.75" x14ac:dyDescent="0.25">
      <c r="B179" s="39" t="s">
        <v>87</v>
      </c>
      <c r="E179" s="41" t="s">
        <v>99</v>
      </c>
      <c r="H179" s="42" t="s">
        <v>166</v>
      </c>
      <c r="K179" s="41" t="s">
        <v>99</v>
      </c>
      <c r="O179">
        <v>0</v>
      </c>
      <c r="Q179" s="10">
        <f>(G179/60+F179)-(D179/60+C179)</f>
        <v>0</v>
      </c>
      <c r="R179" s="10">
        <f>(M179/60+L179)-(J179/60+I179)</f>
        <v>0</v>
      </c>
      <c r="S179" s="31">
        <f>R179+Q179-(O179=1)*0.5</f>
        <v>0</v>
      </c>
      <c r="T179" t="s">
        <v>87</v>
      </c>
      <c r="U179" s="10"/>
      <c r="W179" s="10"/>
    </row>
    <row r="180" spans="1:24" ht="15.75" x14ac:dyDescent="0.25">
      <c r="B180" s="39" t="s">
        <v>89</v>
      </c>
      <c r="E180" s="41" t="s">
        <v>99</v>
      </c>
      <c r="H180" s="42" t="s">
        <v>166</v>
      </c>
      <c r="K180" s="41" t="s">
        <v>99</v>
      </c>
      <c r="O180">
        <v>0</v>
      </c>
      <c r="Q180" s="10">
        <f>(G180/60+F180)-(D180/60+C180)</f>
        <v>0</v>
      </c>
      <c r="R180" s="10">
        <f>(M180/60+L180)-(J180/60+I180)</f>
        <v>0</v>
      </c>
      <c r="S180" s="31">
        <f>R180+Q180-(O180=1)*0.5</f>
        <v>0</v>
      </c>
      <c r="T180" t="s">
        <v>89</v>
      </c>
      <c r="U180" s="10"/>
      <c r="W180" s="10"/>
    </row>
    <row r="181" spans="1:24" ht="15.75" x14ac:dyDescent="0.25">
      <c r="B181" s="39" t="s">
        <v>90</v>
      </c>
      <c r="E181" s="41" t="s">
        <v>99</v>
      </c>
      <c r="H181" s="42" t="s">
        <v>166</v>
      </c>
      <c r="K181" s="41" t="s">
        <v>99</v>
      </c>
      <c r="O181">
        <v>0</v>
      </c>
      <c r="Q181" s="10">
        <f>(G181/60+F181)-(D181/60+C181)</f>
        <v>0</v>
      </c>
      <c r="R181" s="10">
        <f>(M181/60+L181)-(J181/60+I181)</f>
        <v>0</v>
      </c>
      <c r="S181" s="31">
        <f>R181+Q181-(O181=1)*0.5</f>
        <v>0</v>
      </c>
      <c r="T181" t="s">
        <v>90</v>
      </c>
      <c r="U181" s="10"/>
      <c r="W181" s="10"/>
    </row>
    <row r="182" spans="1:24" ht="15.75" x14ac:dyDescent="0.25">
      <c r="B182" s="39" t="s">
        <v>91</v>
      </c>
      <c r="E182" s="41" t="s">
        <v>99</v>
      </c>
      <c r="H182" s="42" t="s">
        <v>166</v>
      </c>
      <c r="K182" s="41" t="s">
        <v>99</v>
      </c>
      <c r="O182">
        <v>0</v>
      </c>
      <c r="Q182" s="10">
        <f>(G182/60+F182)-(D182/60+C182)</f>
        <v>0</v>
      </c>
      <c r="R182" s="10">
        <f>(M182/60+L182)-(J182/60+I182)</f>
        <v>0</v>
      </c>
      <c r="S182" s="31">
        <f>R182+Q182-(O182=1)*0.5</f>
        <v>0</v>
      </c>
      <c r="T182" t="s">
        <v>91</v>
      </c>
      <c r="U182" s="10" t="s">
        <v>86</v>
      </c>
      <c r="V182" t="s">
        <v>101</v>
      </c>
      <c r="W182" s="10" t="s">
        <v>102</v>
      </c>
      <c r="X182" s="10" t="s">
        <v>203</v>
      </c>
    </row>
    <row r="183" spans="1:24" ht="15.75" x14ac:dyDescent="0.25">
      <c r="B183" s="39" t="s">
        <v>5</v>
      </c>
      <c r="E183" s="41" t="s">
        <v>99</v>
      </c>
      <c r="H183" s="42" t="s">
        <v>166</v>
      </c>
      <c r="K183" s="41" t="s">
        <v>99</v>
      </c>
      <c r="O183">
        <v>0</v>
      </c>
      <c r="Q183" s="10">
        <f>(G183/60+F183)-(D183/60+C183)</f>
        <v>0</v>
      </c>
      <c r="R183" s="10">
        <f>(M183/60+L183)-(J183/60+I183)</f>
        <v>0</v>
      </c>
      <c r="S183" s="31">
        <f>R183+Q183-(O183=1)*0.5</f>
        <v>0</v>
      </c>
      <c r="T183" t="s">
        <v>5</v>
      </c>
      <c r="U183" s="10">
        <f>SUM(S179:S183)</f>
        <v>0</v>
      </c>
      <c r="V183" s="10">
        <f>U183-40</f>
        <v>-40</v>
      </c>
      <c r="W183" s="10">
        <f>SUM(V$4:V183)</f>
        <v>-81.499999999999986</v>
      </c>
      <c r="X183" s="10">
        <f>SUM(V$95:V183)</f>
        <v>-95.799999999999983</v>
      </c>
    </row>
    <row r="184" spans="1:24" x14ac:dyDescent="0.25">
      <c r="A184" s="6" t="s">
        <v>210</v>
      </c>
      <c r="B184" s="44"/>
      <c r="C184" s="44"/>
      <c r="D184" s="44"/>
      <c r="E184" s="45"/>
      <c r="F184" s="44"/>
      <c r="G184" s="44"/>
      <c r="H184" s="46"/>
      <c r="I184" s="44"/>
      <c r="J184" s="44"/>
      <c r="K184" s="45"/>
      <c r="L184" s="44"/>
      <c r="M184" s="44"/>
      <c r="N184" s="44"/>
      <c r="O184" s="44"/>
      <c r="P184" s="44"/>
      <c r="Q184" s="47"/>
      <c r="R184" s="47"/>
      <c r="S184" s="47"/>
      <c r="T184" s="44"/>
      <c r="U184" s="47"/>
      <c r="V184" s="44"/>
      <c r="W184" s="47"/>
    </row>
    <row r="185" spans="1:24" ht="15.75" x14ac:dyDescent="0.25">
      <c r="B185" s="39" t="s">
        <v>87</v>
      </c>
      <c r="E185" s="41" t="s">
        <v>99</v>
      </c>
      <c r="H185" s="42" t="s">
        <v>166</v>
      </c>
      <c r="K185" s="41" t="s">
        <v>99</v>
      </c>
      <c r="O185">
        <v>0</v>
      </c>
      <c r="Q185" s="10">
        <f>(G185/60+F185)-(D185/60+C185)</f>
        <v>0</v>
      </c>
      <c r="R185" s="10">
        <f>(M185/60+L185)-(J185/60+I185)</f>
        <v>0</v>
      </c>
      <c r="S185" s="31">
        <f>R185+Q185-(O185=1)*0.5</f>
        <v>0</v>
      </c>
      <c r="T185" t="s">
        <v>87</v>
      </c>
      <c r="U185" s="10"/>
      <c r="W185" s="10"/>
    </row>
    <row r="186" spans="1:24" ht="15.75" x14ac:dyDescent="0.25">
      <c r="B186" s="39" t="s">
        <v>89</v>
      </c>
      <c r="E186" s="41" t="s">
        <v>99</v>
      </c>
      <c r="H186" s="42" t="s">
        <v>166</v>
      </c>
      <c r="K186" s="41" t="s">
        <v>99</v>
      </c>
      <c r="O186">
        <v>0</v>
      </c>
      <c r="Q186" s="10">
        <f>(G186/60+F186)-(D186/60+C186)</f>
        <v>0</v>
      </c>
      <c r="R186" s="10">
        <f>(M186/60+L186)-(J186/60+I186)</f>
        <v>0</v>
      </c>
      <c r="S186" s="31">
        <f>R186+Q186-(O186=1)*0.5</f>
        <v>0</v>
      </c>
      <c r="T186" t="s">
        <v>89</v>
      </c>
      <c r="U186" s="10"/>
      <c r="W186" s="10"/>
    </row>
    <row r="187" spans="1:24" ht="15.75" x14ac:dyDescent="0.25">
      <c r="B187" s="39" t="s">
        <v>90</v>
      </c>
      <c r="E187" s="41" t="s">
        <v>99</v>
      </c>
      <c r="H187" s="42" t="s">
        <v>166</v>
      </c>
      <c r="K187" s="41" t="s">
        <v>99</v>
      </c>
      <c r="O187">
        <v>0</v>
      </c>
      <c r="Q187" s="10">
        <f>(G187/60+F187)-(D187/60+C187)</f>
        <v>0</v>
      </c>
      <c r="R187" s="10">
        <f>(M187/60+L187)-(J187/60+I187)</f>
        <v>0</v>
      </c>
      <c r="S187" s="31">
        <f>R187+Q187-(O187=1)*0.5</f>
        <v>0</v>
      </c>
      <c r="T187" t="s">
        <v>90</v>
      </c>
      <c r="U187" s="10"/>
      <c r="W187" s="10"/>
    </row>
    <row r="188" spans="1:24" ht="15.75" x14ac:dyDescent="0.25">
      <c r="B188" s="39" t="s">
        <v>91</v>
      </c>
      <c r="E188" s="41" t="s">
        <v>99</v>
      </c>
      <c r="H188" s="42" t="s">
        <v>166</v>
      </c>
      <c r="K188" s="41" t="s">
        <v>99</v>
      </c>
      <c r="O188">
        <v>0</v>
      </c>
      <c r="Q188" s="10">
        <f>(G188/60+F188)-(D188/60+C188)</f>
        <v>0</v>
      </c>
      <c r="R188" s="10">
        <f>(M188/60+L188)-(J188/60+I188)</f>
        <v>0</v>
      </c>
      <c r="S188" s="31">
        <f>R188+Q188-(O188=1)*0.5</f>
        <v>0</v>
      </c>
      <c r="T188" t="s">
        <v>91</v>
      </c>
      <c r="U188" s="10" t="s">
        <v>86</v>
      </c>
      <c r="V188" t="s">
        <v>101</v>
      </c>
      <c r="W188" s="10" t="s">
        <v>102</v>
      </c>
      <c r="X188" s="10" t="s">
        <v>203</v>
      </c>
    </row>
    <row r="189" spans="1:24" ht="15.75" x14ac:dyDescent="0.25">
      <c r="B189" s="39" t="s">
        <v>5</v>
      </c>
      <c r="E189" s="41" t="s">
        <v>99</v>
      </c>
      <c r="H189" s="42" t="s">
        <v>166</v>
      </c>
      <c r="K189" s="41" t="s">
        <v>99</v>
      </c>
      <c r="O189">
        <v>0</v>
      </c>
      <c r="Q189" s="10">
        <f>(G189/60+F189)-(D189/60+C189)</f>
        <v>0</v>
      </c>
      <c r="R189" s="10">
        <f>(M189/60+L189)-(J189/60+I189)</f>
        <v>0</v>
      </c>
      <c r="S189" s="31">
        <f>R189+Q189-(O189=1)*0.5</f>
        <v>0</v>
      </c>
      <c r="T189" t="s">
        <v>5</v>
      </c>
      <c r="U189" s="10">
        <f>SUM(S185:S189)</f>
        <v>0</v>
      </c>
      <c r="V189" s="10">
        <f>U189-40</f>
        <v>-40</v>
      </c>
      <c r="W189" s="10">
        <f>SUM(V$4:V189)</f>
        <v>-121.49999999999999</v>
      </c>
      <c r="X189" s="10">
        <f>SUM(V$95:V189)</f>
        <v>-135.79999999999998</v>
      </c>
    </row>
    <row r="190" spans="1:24" x14ac:dyDescent="0.25">
      <c r="A190" s="6" t="s">
        <v>210</v>
      </c>
      <c r="B190" s="44"/>
      <c r="C190" s="44"/>
      <c r="D190" s="44"/>
      <c r="E190" s="45"/>
      <c r="F190" s="44"/>
      <c r="G190" s="44"/>
      <c r="H190" s="46"/>
      <c r="I190" s="44"/>
      <c r="J190" s="44"/>
      <c r="K190" s="45"/>
      <c r="L190" s="44"/>
      <c r="M190" s="44"/>
      <c r="N190" s="44"/>
      <c r="O190" s="44"/>
      <c r="P190" s="44"/>
      <c r="Q190" s="47"/>
      <c r="R190" s="47"/>
      <c r="S190" s="47"/>
      <c r="T190" s="44"/>
      <c r="U190" s="47"/>
      <c r="V190" s="44"/>
      <c r="W190" s="47"/>
    </row>
    <row r="191" spans="1:24" ht="15.75" x14ac:dyDescent="0.25">
      <c r="B191" s="39" t="s">
        <v>87</v>
      </c>
      <c r="E191" s="41" t="s">
        <v>99</v>
      </c>
      <c r="H191" s="42" t="s">
        <v>166</v>
      </c>
      <c r="K191" s="41" t="s">
        <v>99</v>
      </c>
      <c r="O191">
        <v>0</v>
      </c>
      <c r="Q191" s="10">
        <f>(G191/60+F191)-(D191/60+C191)</f>
        <v>0</v>
      </c>
      <c r="R191" s="10">
        <f>(M191/60+L191)-(J191/60+I191)</f>
        <v>0</v>
      </c>
      <c r="S191" s="31">
        <f>R191+Q191-(O191=1)*0.5</f>
        <v>0</v>
      </c>
      <c r="T191" t="s">
        <v>87</v>
      </c>
      <c r="U191" s="10"/>
      <c r="W191" s="10"/>
    </row>
    <row r="192" spans="1:24" ht="15.75" x14ac:dyDescent="0.25">
      <c r="B192" s="39" t="s">
        <v>89</v>
      </c>
      <c r="E192" s="41" t="s">
        <v>99</v>
      </c>
      <c r="H192" s="42" t="s">
        <v>166</v>
      </c>
      <c r="K192" s="41" t="s">
        <v>99</v>
      </c>
      <c r="O192">
        <v>0</v>
      </c>
      <c r="Q192" s="10">
        <f>(G192/60+F192)-(D192/60+C192)</f>
        <v>0</v>
      </c>
      <c r="R192" s="10">
        <f>(M192/60+L192)-(J192/60+I192)</f>
        <v>0</v>
      </c>
      <c r="S192" s="31">
        <f>R192+Q192-(O192=1)*0.5</f>
        <v>0</v>
      </c>
      <c r="T192" t="s">
        <v>89</v>
      </c>
      <c r="U192" s="10"/>
      <c r="W192" s="10"/>
    </row>
    <row r="193" spans="1:24" ht="15.75" x14ac:dyDescent="0.25">
      <c r="B193" s="39" t="s">
        <v>90</v>
      </c>
      <c r="E193" s="41" t="s">
        <v>99</v>
      </c>
      <c r="H193" s="42" t="s">
        <v>166</v>
      </c>
      <c r="K193" s="41" t="s">
        <v>99</v>
      </c>
      <c r="O193">
        <v>0</v>
      </c>
      <c r="Q193" s="10">
        <f>(G193/60+F193)-(D193/60+C193)</f>
        <v>0</v>
      </c>
      <c r="R193" s="10">
        <f>(M193/60+L193)-(J193/60+I193)</f>
        <v>0</v>
      </c>
      <c r="S193" s="31">
        <f>R193+Q193-(O193=1)*0.5</f>
        <v>0</v>
      </c>
      <c r="T193" t="s">
        <v>90</v>
      </c>
      <c r="U193" s="10"/>
      <c r="W193" s="10"/>
    </row>
    <row r="194" spans="1:24" ht="15.75" x14ac:dyDescent="0.25">
      <c r="B194" s="39" t="s">
        <v>91</v>
      </c>
      <c r="E194" s="41" t="s">
        <v>99</v>
      </c>
      <c r="H194" s="42" t="s">
        <v>166</v>
      </c>
      <c r="K194" s="41" t="s">
        <v>99</v>
      </c>
      <c r="O194">
        <v>0</v>
      </c>
      <c r="Q194" s="10">
        <f>(G194/60+F194)-(D194/60+C194)</f>
        <v>0</v>
      </c>
      <c r="R194" s="10">
        <f>(M194/60+L194)-(J194/60+I194)</f>
        <v>0</v>
      </c>
      <c r="S194" s="31">
        <f>R194+Q194-(O194=1)*0.5</f>
        <v>0</v>
      </c>
      <c r="T194" t="s">
        <v>91</v>
      </c>
      <c r="U194" s="10" t="s">
        <v>86</v>
      </c>
      <c r="V194" t="s">
        <v>101</v>
      </c>
      <c r="W194" s="10" t="s">
        <v>102</v>
      </c>
      <c r="X194" s="10" t="s">
        <v>203</v>
      </c>
    </row>
    <row r="195" spans="1:24" ht="15.75" x14ac:dyDescent="0.25">
      <c r="B195" s="39" t="s">
        <v>5</v>
      </c>
      <c r="E195" s="41" t="s">
        <v>99</v>
      </c>
      <c r="H195" s="42" t="s">
        <v>166</v>
      </c>
      <c r="K195" s="41" t="s">
        <v>99</v>
      </c>
      <c r="O195">
        <v>0</v>
      </c>
      <c r="Q195" s="10">
        <f>(G195/60+F195)-(D195/60+C195)</f>
        <v>0</v>
      </c>
      <c r="R195" s="10">
        <f>(M195/60+L195)-(J195/60+I195)</f>
        <v>0</v>
      </c>
      <c r="S195" s="31">
        <f>R195+Q195-(O195=1)*0.5</f>
        <v>0</v>
      </c>
      <c r="T195" t="s">
        <v>5</v>
      </c>
      <c r="U195" s="10">
        <f>SUM(S191:S195)</f>
        <v>0</v>
      </c>
      <c r="V195" s="10">
        <f>U195-40</f>
        <v>-40</v>
      </c>
      <c r="W195" s="10">
        <f>SUM(V$4:V195)</f>
        <v>-161.5</v>
      </c>
      <c r="X195" s="10">
        <f>SUM(V$95:V195)</f>
        <v>-175.79999999999998</v>
      </c>
    </row>
    <row r="196" spans="1:24" x14ac:dyDescent="0.25">
      <c r="A196" s="6" t="s">
        <v>210</v>
      </c>
      <c r="B196" s="44"/>
      <c r="C196" s="44"/>
      <c r="D196" s="44"/>
      <c r="E196" s="45"/>
      <c r="F196" s="44"/>
      <c r="G196" s="44"/>
      <c r="H196" s="46"/>
      <c r="I196" s="44"/>
      <c r="J196" s="44"/>
      <c r="K196" s="45"/>
      <c r="L196" s="44"/>
      <c r="M196" s="44"/>
      <c r="N196" s="44"/>
      <c r="O196" s="44"/>
      <c r="P196" s="44"/>
      <c r="Q196" s="47"/>
      <c r="R196" s="47"/>
      <c r="S196" s="47"/>
      <c r="T196" s="44"/>
      <c r="U196" s="47"/>
      <c r="V196" s="44"/>
      <c r="W196" s="47"/>
    </row>
    <row r="197" spans="1:24" ht="15.75" x14ac:dyDescent="0.25">
      <c r="B197" s="39" t="s">
        <v>87</v>
      </c>
      <c r="E197" s="41" t="s">
        <v>99</v>
      </c>
      <c r="H197" s="42" t="s">
        <v>166</v>
      </c>
      <c r="K197" s="41" t="s">
        <v>99</v>
      </c>
      <c r="O197">
        <v>0</v>
      </c>
      <c r="Q197" s="10">
        <f>(G197/60+F197)-(D197/60+C197)</f>
        <v>0</v>
      </c>
      <c r="R197" s="10">
        <f>(M197/60+L197)-(J197/60+I197)</f>
        <v>0</v>
      </c>
      <c r="S197" s="31">
        <f>R197+Q197-(O197=1)*0.5</f>
        <v>0</v>
      </c>
      <c r="T197" t="s">
        <v>87</v>
      </c>
      <c r="U197" s="10"/>
      <c r="W197" s="10"/>
    </row>
    <row r="198" spans="1:24" ht="15.75" x14ac:dyDescent="0.25">
      <c r="B198" s="39" t="s">
        <v>89</v>
      </c>
      <c r="E198" s="41" t="s">
        <v>99</v>
      </c>
      <c r="H198" s="42" t="s">
        <v>166</v>
      </c>
      <c r="K198" s="41" t="s">
        <v>99</v>
      </c>
      <c r="O198">
        <v>0</v>
      </c>
      <c r="Q198" s="10">
        <f>(G198/60+F198)-(D198/60+C198)</f>
        <v>0</v>
      </c>
      <c r="R198" s="10">
        <f>(M198/60+L198)-(J198/60+I198)</f>
        <v>0</v>
      </c>
      <c r="S198" s="31">
        <f>R198+Q198-(O198=1)*0.5</f>
        <v>0</v>
      </c>
      <c r="T198" t="s">
        <v>89</v>
      </c>
      <c r="U198" s="10"/>
      <c r="W198" s="10"/>
    </row>
    <row r="199" spans="1:24" ht="15.75" x14ac:dyDescent="0.25">
      <c r="B199" s="39" t="s">
        <v>90</v>
      </c>
      <c r="E199" s="41" t="s">
        <v>99</v>
      </c>
      <c r="H199" s="42" t="s">
        <v>166</v>
      </c>
      <c r="K199" s="41" t="s">
        <v>99</v>
      </c>
      <c r="O199">
        <v>0</v>
      </c>
      <c r="Q199" s="10">
        <f>(G199/60+F199)-(D199/60+C199)</f>
        <v>0</v>
      </c>
      <c r="R199" s="10">
        <f>(M199/60+L199)-(J199/60+I199)</f>
        <v>0</v>
      </c>
      <c r="S199" s="31">
        <f>R199+Q199-(O199=1)*0.5</f>
        <v>0</v>
      </c>
      <c r="T199" t="s">
        <v>90</v>
      </c>
      <c r="U199" s="10"/>
      <c r="W199" s="10"/>
    </row>
    <row r="200" spans="1:24" ht="15.75" x14ac:dyDescent="0.25">
      <c r="B200" s="39" t="s">
        <v>91</v>
      </c>
      <c r="E200" s="41" t="s">
        <v>99</v>
      </c>
      <c r="H200" s="42" t="s">
        <v>166</v>
      </c>
      <c r="K200" s="41" t="s">
        <v>99</v>
      </c>
      <c r="O200">
        <v>0</v>
      </c>
      <c r="Q200" s="10">
        <f>(G200/60+F200)-(D200/60+C200)</f>
        <v>0</v>
      </c>
      <c r="R200" s="10">
        <f>(M200/60+L200)-(J200/60+I200)</f>
        <v>0</v>
      </c>
      <c r="S200" s="31">
        <f>R200+Q200-(O200=1)*0.5</f>
        <v>0</v>
      </c>
      <c r="T200" t="s">
        <v>91</v>
      </c>
      <c r="U200" s="10" t="s">
        <v>86</v>
      </c>
      <c r="V200" t="s">
        <v>101</v>
      </c>
      <c r="W200" s="10" t="s">
        <v>102</v>
      </c>
      <c r="X200" s="10" t="s">
        <v>203</v>
      </c>
    </row>
    <row r="201" spans="1:24" ht="15.75" x14ac:dyDescent="0.25">
      <c r="B201" s="39" t="s">
        <v>5</v>
      </c>
      <c r="E201" s="41" t="s">
        <v>99</v>
      </c>
      <c r="H201" s="42" t="s">
        <v>166</v>
      </c>
      <c r="K201" s="41" t="s">
        <v>99</v>
      </c>
      <c r="O201">
        <v>0</v>
      </c>
      <c r="Q201" s="10">
        <f>(G201/60+F201)-(D201/60+C201)</f>
        <v>0</v>
      </c>
      <c r="R201" s="10">
        <f>(M201/60+L201)-(J201/60+I201)</f>
        <v>0</v>
      </c>
      <c r="S201" s="31">
        <f>R201+Q201-(O201=1)*0.5</f>
        <v>0</v>
      </c>
      <c r="T201" t="s">
        <v>5</v>
      </c>
      <c r="U201" s="10">
        <f>SUM(S197:S201)</f>
        <v>0</v>
      </c>
      <c r="V201" s="10">
        <f>U201-40</f>
        <v>-40</v>
      </c>
      <c r="W201" s="10">
        <f>SUM(V$4:V201)</f>
        <v>-201.5</v>
      </c>
      <c r="X201" s="10">
        <f>SUM(V$95:V201)</f>
        <v>-215.79999999999998</v>
      </c>
    </row>
    <row r="202" spans="1:24" x14ac:dyDescent="0.25">
      <c r="A202" s="6" t="s">
        <v>210</v>
      </c>
      <c r="B202" s="44"/>
      <c r="C202" s="44"/>
      <c r="D202" s="44"/>
      <c r="E202" s="45"/>
      <c r="F202" s="44"/>
      <c r="G202" s="44"/>
      <c r="H202" s="46"/>
      <c r="I202" s="44"/>
      <c r="J202" s="44"/>
      <c r="K202" s="45"/>
      <c r="L202" s="44"/>
      <c r="M202" s="44"/>
      <c r="N202" s="44"/>
      <c r="O202" s="44"/>
      <c r="P202" s="44"/>
      <c r="Q202" s="47"/>
      <c r="R202" s="47"/>
      <c r="S202" s="47"/>
      <c r="T202" s="44"/>
      <c r="U202" s="47"/>
      <c r="V202" s="44"/>
      <c r="W202" s="47"/>
    </row>
    <row r="203" spans="1:24" ht="15.75" x14ac:dyDescent="0.25">
      <c r="B203" s="39" t="s">
        <v>87</v>
      </c>
      <c r="E203" s="41" t="s">
        <v>99</v>
      </c>
      <c r="H203" s="42" t="s">
        <v>166</v>
      </c>
      <c r="K203" s="41" t="s">
        <v>99</v>
      </c>
      <c r="O203">
        <v>0</v>
      </c>
      <c r="Q203" s="10">
        <f>(G203/60+F203)-(D203/60+C203)</f>
        <v>0</v>
      </c>
      <c r="R203" s="10">
        <f>(M203/60+L203)-(J203/60+I203)</f>
        <v>0</v>
      </c>
      <c r="S203" s="31">
        <f>R203+Q203-(O203=1)*0.5</f>
        <v>0</v>
      </c>
      <c r="T203" t="s">
        <v>87</v>
      </c>
      <c r="U203" s="10"/>
      <c r="W203" s="10"/>
    </row>
    <row r="204" spans="1:24" ht="15.75" x14ac:dyDescent="0.25">
      <c r="B204" s="39" t="s">
        <v>89</v>
      </c>
      <c r="E204" s="41" t="s">
        <v>99</v>
      </c>
      <c r="H204" s="42" t="s">
        <v>166</v>
      </c>
      <c r="K204" s="41" t="s">
        <v>99</v>
      </c>
      <c r="O204">
        <v>0</v>
      </c>
      <c r="Q204" s="10">
        <f>(G204/60+F204)-(D204/60+C204)</f>
        <v>0</v>
      </c>
      <c r="R204" s="10">
        <f>(M204/60+L204)-(J204/60+I204)</f>
        <v>0</v>
      </c>
      <c r="S204" s="31">
        <f>R204+Q204-(O204=1)*0.5</f>
        <v>0</v>
      </c>
      <c r="T204" t="s">
        <v>89</v>
      </c>
      <c r="U204" s="10"/>
      <c r="W204" s="10"/>
    </row>
    <row r="205" spans="1:24" ht="15.75" x14ac:dyDescent="0.25">
      <c r="B205" s="39" t="s">
        <v>90</v>
      </c>
      <c r="E205" s="41" t="s">
        <v>99</v>
      </c>
      <c r="H205" s="42" t="s">
        <v>166</v>
      </c>
      <c r="K205" s="41" t="s">
        <v>99</v>
      </c>
      <c r="O205">
        <v>0</v>
      </c>
      <c r="Q205" s="10">
        <f>(G205/60+F205)-(D205/60+C205)</f>
        <v>0</v>
      </c>
      <c r="R205" s="10">
        <f>(M205/60+L205)-(J205/60+I205)</f>
        <v>0</v>
      </c>
      <c r="S205" s="31">
        <f>R205+Q205-(O205=1)*0.5</f>
        <v>0</v>
      </c>
      <c r="T205" t="s">
        <v>90</v>
      </c>
      <c r="U205" s="10"/>
      <c r="W205" s="10"/>
    </row>
    <row r="206" spans="1:24" ht="15.75" x14ac:dyDescent="0.25">
      <c r="B206" s="39" t="s">
        <v>91</v>
      </c>
      <c r="E206" s="41" t="s">
        <v>99</v>
      </c>
      <c r="H206" s="42" t="s">
        <v>166</v>
      </c>
      <c r="K206" s="41" t="s">
        <v>99</v>
      </c>
      <c r="O206">
        <v>0</v>
      </c>
      <c r="Q206" s="10">
        <f>(G206/60+F206)-(D206/60+C206)</f>
        <v>0</v>
      </c>
      <c r="R206" s="10">
        <f>(M206/60+L206)-(J206/60+I206)</f>
        <v>0</v>
      </c>
      <c r="S206" s="31">
        <f>R206+Q206-(O206=1)*0.5</f>
        <v>0</v>
      </c>
      <c r="T206" t="s">
        <v>91</v>
      </c>
      <c r="U206" s="10" t="s">
        <v>86</v>
      </c>
      <c r="V206" t="s">
        <v>101</v>
      </c>
      <c r="W206" s="10" t="s">
        <v>102</v>
      </c>
      <c r="X206" s="10" t="s">
        <v>203</v>
      </c>
    </row>
    <row r="207" spans="1:24" ht="15.75" x14ac:dyDescent="0.25">
      <c r="B207" s="39" t="s">
        <v>5</v>
      </c>
      <c r="E207" s="41" t="s">
        <v>99</v>
      </c>
      <c r="H207" s="42" t="s">
        <v>166</v>
      </c>
      <c r="K207" s="41" t="s">
        <v>99</v>
      </c>
      <c r="O207">
        <v>0</v>
      </c>
      <c r="Q207" s="10">
        <f>(G207/60+F207)-(D207/60+C207)</f>
        <v>0</v>
      </c>
      <c r="R207" s="10">
        <f>(M207/60+L207)-(J207/60+I207)</f>
        <v>0</v>
      </c>
      <c r="S207" s="31">
        <f>R207+Q207-(O207=1)*0.5</f>
        <v>0</v>
      </c>
      <c r="T207" t="s">
        <v>5</v>
      </c>
      <c r="U207" s="10">
        <f>SUM(S203:S207)</f>
        <v>0</v>
      </c>
      <c r="V207" s="10">
        <f>U207-40</f>
        <v>-40</v>
      </c>
      <c r="W207" s="10">
        <f>SUM(V$4:V207)</f>
        <v>-241.5</v>
      </c>
      <c r="X207" s="10">
        <f>SUM(V$95:V207)</f>
        <v>-255.79999999999998</v>
      </c>
    </row>
    <row r="208" spans="1:24" x14ac:dyDescent="0.25">
      <c r="A208" s="6" t="s">
        <v>210</v>
      </c>
      <c r="B208" s="44"/>
      <c r="C208" s="44"/>
      <c r="D208" s="44"/>
      <c r="E208" s="45"/>
      <c r="F208" s="44"/>
      <c r="G208" s="44"/>
      <c r="H208" s="46"/>
      <c r="I208" s="44"/>
      <c r="J208" s="44"/>
      <c r="K208" s="45"/>
      <c r="L208" s="44"/>
      <c r="M208" s="44"/>
      <c r="N208" s="44"/>
      <c r="O208" s="44"/>
      <c r="P208" s="44"/>
      <c r="Q208" s="47"/>
      <c r="R208" s="47"/>
      <c r="S208" s="47"/>
      <c r="T208" s="44"/>
      <c r="U208" s="47"/>
      <c r="V208" s="44"/>
      <c r="W208" s="47"/>
    </row>
    <row r="209" spans="1:24" ht="15.75" x14ac:dyDescent="0.25">
      <c r="B209" s="39" t="s">
        <v>87</v>
      </c>
      <c r="E209" s="41" t="s">
        <v>99</v>
      </c>
      <c r="H209" s="42" t="s">
        <v>166</v>
      </c>
      <c r="K209" s="41" t="s">
        <v>99</v>
      </c>
      <c r="O209">
        <v>0</v>
      </c>
      <c r="Q209" s="10">
        <f>(G209/60+F209)-(D209/60+C209)</f>
        <v>0</v>
      </c>
      <c r="R209" s="10">
        <f>(M209/60+L209)-(J209/60+I209)</f>
        <v>0</v>
      </c>
      <c r="S209" s="31">
        <f>R209+Q209-(O209=1)*0.5</f>
        <v>0</v>
      </c>
      <c r="T209" t="s">
        <v>87</v>
      </c>
      <c r="U209" s="10"/>
      <c r="W209" s="10"/>
    </row>
    <row r="210" spans="1:24" ht="15.75" x14ac:dyDescent="0.25">
      <c r="B210" s="39" t="s">
        <v>89</v>
      </c>
      <c r="E210" s="41" t="s">
        <v>99</v>
      </c>
      <c r="H210" s="42" t="s">
        <v>166</v>
      </c>
      <c r="K210" s="41" t="s">
        <v>99</v>
      </c>
      <c r="O210">
        <v>0</v>
      </c>
      <c r="Q210" s="10">
        <f>(G210/60+F210)-(D210/60+C210)</f>
        <v>0</v>
      </c>
      <c r="R210" s="10">
        <f>(M210/60+L210)-(J210/60+I210)</f>
        <v>0</v>
      </c>
      <c r="S210" s="31">
        <f>R210+Q210-(O210=1)*0.5</f>
        <v>0</v>
      </c>
      <c r="T210" t="s">
        <v>89</v>
      </c>
      <c r="U210" s="10"/>
      <c r="W210" s="10"/>
    </row>
    <row r="211" spans="1:24" ht="15.75" x14ac:dyDescent="0.25">
      <c r="B211" s="39" t="s">
        <v>90</v>
      </c>
      <c r="E211" s="41" t="s">
        <v>99</v>
      </c>
      <c r="H211" s="42" t="s">
        <v>166</v>
      </c>
      <c r="K211" s="41" t="s">
        <v>99</v>
      </c>
      <c r="O211">
        <v>0</v>
      </c>
      <c r="Q211" s="10">
        <f>(G211/60+F211)-(D211/60+C211)</f>
        <v>0</v>
      </c>
      <c r="R211" s="10">
        <f>(M211/60+L211)-(J211/60+I211)</f>
        <v>0</v>
      </c>
      <c r="S211" s="31">
        <f>R211+Q211-(O211=1)*0.5</f>
        <v>0</v>
      </c>
      <c r="T211" t="s">
        <v>90</v>
      </c>
      <c r="U211" s="10"/>
      <c r="W211" s="10"/>
    </row>
    <row r="212" spans="1:24" ht="15.75" x14ac:dyDescent="0.25">
      <c r="B212" s="39" t="s">
        <v>91</v>
      </c>
      <c r="E212" s="41" t="s">
        <v>99</v>
      </c>
      <c r="H212" s="42" t="s">
        <v>166</v>
      </c>
      <c r="K212" s="41" t="s">
        <v>99</v>
      </c>
      <c r="O212">
        <v>0</v>
      </c>
      <c r="Q212" s="10">
        <f>(G212/60+F212)-(D212/60+C212)</f>
        <v>0</v>
      </c>
      <c r="R212" s="10">
        <f>(M212/60+L212)-(J212/60+I212)</f>
        <v>0</v>
      </c>
      <c r="S212" s="31">
        <f>R212+Q212-(O212=1)*0.5</f>
        <v>0</v>
      </c>
      <c r="T212" t="s">
        <v>91</v>
      </c>
      <c r="U212" s="10" t="s">
        <v>86</v>
      </c>
      <c r="V212" t="s">
        <v>101</v>
      </c>
      <c r="W212" s="10" t="s">
        <v>102</v>
      </c>
      <c r="X212" s="10" t="s">
        <v>203</v>
      </c>
    </row>
    <row r="213" spans="1:24" ht="15.75" x14ac:dyDescent="0.25">
      <c r="B213" s="39" t="s">
        <v>5</v>
      </c>
      <c r="E213" s="41" t="s">
        <v>99</v>
      </c>
      <c r="H213" s="42" t="s">
        <v>166</v>
      </c>
      <c r="K213" s="41" t="s">
        <v>99</v>
      </c>
      <c r="O213">
        <v>0</v>
      </c>
      <c r="Q213" s="10">
        <f>(G213/60+F213)-(D213/60+C213)</f>
        <v>0</v>
      </c>
      <c r="R213" s="10">
        <f>(M213/60+L213)-(J213/60+I213)</f>
        <v>0</v>
      </c>
      <c r="S213" s="31">
        <f>R213+Q213-(O213=1)*0.5</f>
        <v>0</v>
      </c>
      <c r="T213" t="s">
        <v>5</v>
      </c>
      <c r="U213" s="10">
        <f>SUM(S209:S213)</f>
        <v>0</v>
      </c>
      <c r="V213" s="10">
        <f>U213-40</f>
        <v>-40</v>
      </c>
      <c r="W213" s="10">
        <f>SUM(V$4:V213)</f>
        <v>-281.5</v>
      </c>
      <c r="X213" s="10">
        <f>SUM(V$95:V213)</f>
        <v>-295.79999999999995</v>
      </c>
    </row>
    <row r="214" spans="1:24" x14ac:dyDescent="0.25">
      <c r="A214" s="6" t="s">
        <v>210</v>
      </c>
      <c r="B214" s="44"/>
      <c r="C214" s="44"/>
      <c r="D214" s="44"/>
      <c r="E214" s="45"/>
      <c r="F214" s="44"/>
      <c r="G214" s="44"/>
      <c r="H214" s="46"/>
      <c r="I214" s="44"/>
      <c r="J214" s="44"/>
      <c r="K214" s="45"/>
      <c r="L214" s="44"/>
      <c r="M214" s="44"/>
      <c r="N214" s="44"/>
      <c r="O214" s="44"/>
      <c r="P214" s="44"/>
      <c r="Q214" s="47"/>
      <c r="R214" s="47"/>
      <c r="S214" s="47"/>
      <c r="T214" s="44"/>
      <c r="U214" s="47"/>
      <c r="V214" s="44"/>
      <c r="W214" s="47"/>
    </row>
    <row r="215" spans="1:24" ht="15.75" x14ac:dyDescent="0.25">
      <c r="B215" s="39" t="s">
        <v>87</v>
      </c>
      <c r="E215" s="41" t="s">
        <v>99</v>
      </c>
      <c r="H215" s="42" t="s">
        <v>166</v>
      </c>
      <c r="K215" s="41" t="s">
        <v>99</v>
      </c>
      <c r="O215">
        <v>0</v>
      </c>
      <c r="Q215" s="10">
        <f>(G215/60+F215)-(D215/60+C215)</f>
        <v>0</v>
      </c>
      <c r="R215" s="10">
        <f>(M215/60+L215)-(J215/60+I215)</f>
        <v>0</v>
      </c>
      <c r="S215" s="31">
        <f>R215+Q215-(O215=1)*0.5</f>
        <v>0</v>
      </c>
      <c r="T215" t="s">
        <v>87</v>
      </c>
      <c r="U215" s="10"/>
      <c r="W215" s="10"/>
    </row>
    <row r="216" spans="1:24" ht="15.75" x14ac:dyDescent="0.25">
      <c r="B216" s="39" t="s">
        <v>89</v>
      </c>
      <c r="E216" s="41" t="s">
        <v>99</v>
      </c>
      <c r="H216" s="42" t="s">
        <v>166</v>
      </c>
      <c r="K216" s="41" t="s">
        <v>99</v>
      </c>
      <c r="O216">
        <v>0</v>
      </c>
      <c r="Q216" s="10">
        <f>(G216/60+F216)-(D216/60+C216)</f>
        <v>0</v>
      </c>
      <c r="R216" s="10">
        <f>(M216/60+L216)-(J216/60+I216)</f>
        <v>0</v>
      </c>
      <c r="S216" s="31">
        <f>R216+Q216-(O216=1)*0.5</f>
        <v>0</v>
      </c>
      <c r="T216" t="s">
        <v>89</v>
      </c>
      <c r="U216" s="10"/>
      <c r="W216" s="10"/>
    </row>
    <row r="217" spans="1:24" ht="15.75" x14ac:dyDescent="0.25">
      <c r="B217" s="39" t="s">
        <v>90</v>
      </c>
      <c r="E217" s="41" t="s">
        <v>99</v>
      </c>
      <c r="H217" s="42" t="s">
        <v>166</v>
      </c>
      <c r="K217" s="41" t="s">
        <v>99</v>
      </c>
      <c r="O217">
        <v>0</v>
      </c>
      <c r="Q217" s="10">
        <f>(G217/60+F217)-(D217/60+C217)</f>
        <v>0</v>
      </c>
      <c r="R217" s="10">
        <f>(M217/60+L217)-(J217/60+I217)</f>
        <v>0</v>
      </c>
      <c r="S217" s="31">
        <f>R217+Q217-(O217=1)*0.5</f>
        <v>0</v>
      </c>
      <c r="T217" t="s">
        <v>90</v>
      </c>
      <c r="U217" s="10"/>
      <c r="W217" s="10"/>
    </row>
    <row r="218" spans="1:24" ht="15.75" x14ac:dyDescent="0.25">
      <c r="B218" s="39" t="s">
        <v>91</v>
      </c>
      <c r="E218" s="41" t="s">
        <v>99</v>
      </c>
      <c r="H218" s="42" t="s">
        <v>166</v>
      </c>
      <c r="K218" s="41" t="s">
        <v>99</v>
      </c>
      <c r="O218">
        <v>0</v>
      </c>
      <c r="Q218" s="10">
        <f>(G218/60+F218)-(D218/60+C218)</f>
        <v>0</v>
      </c>
      <c r="R218" s="10">
        <f>(M218/60+L218)-(J218/60+I218)</f>
        <v>0</v>
      </c>
      <c r="S218" s="31">
        <f>R218+Q218-(O218=1)*0.5</f>
        <v>0</v>
      </c>
      <c r="T218" t="s">
        <v>91</v>
      </c>
      <c r="U218" s="10" t="s">
        <v>86</v>
      </c>
      <c r="V218" t="s">
        <v>101</v>
      </c>
      <c r="W218" s="10" t="s">
        <v>102</v>
      </c>
      <c r="X218" s="10" t="s">
        <v>203</v>
      </c>
    </row>
    <row r="219" spans="1:24" ht="15.75" x14ac:dyDescent="0.25">
      <c r="B219" s="39" t="s">
        <v>5</v>
      </c>
      <c r="E219" s="41" t="s">
        <v>99</v>
      </c>
      <c r="H219" s="42" t="s">
        <v>166</v>
      </c>
      <c r="K219" s="41" t="s">
        <v>99</v>
      </c>
      <c r="O219">
        <v>0</v>
      </c>
      <c r="Q219" s="10">
        <f>(G219/60+F219)-(D219/60+C219)</f>
        <v>0</v>
      </c>
      <c r="R219" s="10">
        <f>(M219/60+L219)-(J219/60+I219)</f>
        <v>0</v>
      </c>
      <c r="S219" s="31">
        <f>R219+Q219-(O219=1)*0.5</f>
        <v>0</v>
      </c>
      <c r="T219" t="s">
        <v>5</v>
      </c>
      <c r="U219" s="10">
        <f>SUM(S215:S219)</f>
        <v>0</v>
      </c>
      <c r="V219" s="10">
        <f>U219-40</f>
        <v>-40</v>
      </c>
      <c r="W219" s="10">
        <f>SUM(V$4:V219)</f>
        <v>-321.5</v>
      </c>
      <c r="X219" s="10">
        <f>SUM(V$95:V219)</f>
        <v>-335.79999999999995</v>
      </c>
    </row>
    <row r="220" spans="1:24" x14ac:dyDescent="0.25">
      <c r="A220" s="6" t="s">
        <v>210</v>
      </c>
      <c r="B220" s="44"/>
      <c r="C220" s="44"/>
      <c r="D220" s="44"/>
      <c r="E220" s="45"/>
      <c r="F220" s="44"/>
      <c r="G220" s="44"/>
      <c r="H220" s="46"/>
      <c r="I220" s="44"/>
      <c r="J220" s="44"/>
      <c r="K220" s="45"/>
      <c r="L220" s="44"/>
      <c r="M220" s="44"/>
      <c r="N220" s="44"/>
      <c r="O220" s="44"/>
      <c r="P220" s="44"/>
      <c r="Q220" s="47"/>
      <c r="R220" s="47"/>
      <c r="S220" s="47"/>
      <c r="T220" s="44"/>
      <c r="U220" s="47"/>
      <c r="V220" s="44"/>
      <c r="W220" s="47"/>
    </row>
    <row r="221" spans="1:24" ht="15.75" x14ac:dyDescent="0.25">
      <c r="B221" s="39" t="s">
        <v>87</v>
      </c>
      <c r="E221" s="41" t="s">
        <v>99</v>
      </c>
      <c r="H221" s="42" t="s">
        <v>166</v>
      </c>
      <c r="K221" s="41" t="s">
        <v>99</v>
      </c>
      <c r="O221">
        <v>0</v>
      </c>
      <c r="Q221" s="10">
        <f>(G221/60+F221)-(D221/60+C221)</f>
        <v>0</v>
      </c>
      <c r="R221" s="10">
        <f>(M221/60+L221)-(J221/60+I221)</f>
        <v>0</v>
      </c>
      <c r="S221" s="31">
        <f>R221+Q221-(O221=1)*0.5</f>
        <v>0</v>
      </c>
      <c r="T221" t="s">
        <v>87</v>
      </c>
      <c r="U221" s="10"/>
      <c r="W221" s="10"/>
    </row>
    <row r="222" spans="1:24" ht="15.75" x14ac:dyDescent="0.25">
      <c r="B222" s="39" t="s">
        <v>89</v>
      </c>
      <c r="E222" s="41" t="s">
        <v>99</v>
      </c>
      <c r="H222" s="42" t="s">
        <v>166</v>
      </c>
      <c r="K222" s="41" t="s">
        <v>99</v>
      </c>
      <c r="O222">
        <v>0</v>
      </c>
      <c r="Q222" s="10">
        <f>(G222/60+F222)-(D222/60+C222)</f>
        <v>0</v>
      </c>
      <c r="R222" s="10">
        <f>(M222/60+L222)-(J222/60+I222)</f>
        <v>0</v>
      </c>
      <c r="S222" s="31">
        <f>R222+Q222-(O222=1)*0.5</f>
        <v>0</v>
      </c>
      <c r="T222" t="s">
        <v>89</v>
      </c>
      <c r="U222" s="10"/>
      <c r="W222" s="10"/>
    </row>
    <row r="223" spans="1:24" ht="15.75" x14ac:dyDescent="0.25">
      <c r="B223" s="39" t="s">
        <v>90</v>
      </c>
      <c r="E223" s="41" t="s">
        <v>99</v>
      </c>
      <c r="H223" s="42" t="s">
        <v>166</v>
      </c>
      <c r="K223" s="41" t="s">
        <v>99</v>
      </c>
      <c r="O223">
        <v>0</v>
      </c>
      <c r="Q223" s="10">
        <f>(G223/60+F223)-(D223/60+C223)</f>
        <v>0</v>
      </c>
      <c r="R223" s="10">
        <f>(M223/60+L223)-(J223/60+I223)</f>
        <v>0</v>
      </c>
      <c r="S223" s="31">
        <f>R223+Q223-(O223=1)*0.5</f>
        <v>0</v>
      </c>
      <c r="T223" t="s">
        <v>90</v>
      </c>
      <c r="U223" s="10"/>
      <c r="W223" s="10"/>
    </row>
    <row r="224" spans="1:24" ht="15.75" x14ac:dyDescent="0.25">
      <c r="B224" s="39" t="s">
        <v>91</v>
      </c>
      <c r="E224" s="41" t="s">
        <v>99</v>
      </c>
      <c r="H224" s="42" t="s">
        <v>166</v>
      </c>
      <c r="K224" s="41" t="s">
        <v>99</v>
      </c>
      <c r="O224">
        <v>0</v>
      </c>
      <c r="Q224" s="10">
        <f>(G224/60+F224)-(D224/60+C224)</f>
        <v>0</v>
      </c>
      <c r="R224" s="10">
        <f>(M224/60+L224)-(J224/60+I224)</f>
        <v>0</v>
      </c>
      <c r="S224" s="31">
        <f>R224+Q224-(O224=1)*0.5</f>
        <v>0</v>
      </c>
      <c r="T224" t="s">
        <v>91</v>
      </c>
      <c r="U224" s="10" t="s">
        <v>86</v>
      </c>
      <c r="V224" t="s">
        <v>101</v>
      </c>
      <c r="W224" s="10" t="s">
        <v>102</v>
      </c>
      <c r="X224" s="10" t="s">
        <v>203</v>
      </c>
    </row>
    <row r="225" spans="1:24" ht="15.75" x14ac:dyDescent="0.25">
      <c r="B225" s="39" t="s">
        <v>5</v>
      </c>
      <c r="E225" s="41" t="s">
        <v>99</v>
      </c>
      <c r="H225" s="42" t="s">
        <v>166</v>
      </c>
      <c r="K225" s="41" t="s">
        <v>99</v>
      </c>
      <c r="O225">
        <v>0</v>
      </c>
      <c r="Q225" s="10">
        <f>(G225/60+F225)-(D225/60+C225)</f>
        <v>0</v>
      </c>
      <c r="R225" s="10">
        <f>(M225/60+L225)-(J225/60+I225)</f>
        <v>0</v>
      </c>
      <c r="S225" s="31">
        <f>R225+Q225-(O225=1)*0.5</f>
        <v>0</v>
      </c>
      <c r="T225" t="s">
        <v>5</v>
      </c>
      <c r="U225" s="10">
        <f>SUM(S221:S225)</f>
        <v>0</v>
      </c>
      <c r="V225" s="10">
        <f>U225-40</f>
        <v>-40</v>
      </c>
      <c r="W225" s="10">
        <f>SUM(V$4:V225)</f>
        <v>-361.5</v>
      </c>
      <c r="X225" s="10">
        <f>SUM(V$95:V225)</f>
        <v>-375.79999999999995</v>
      </c>
    </row>
    <row r="226" spans="1:24" x14ac:dyDescent="0.25">
      <c r="A226" s="6" t="s">
        <v>210</v>
      </c>
      <c r="B226" s="44"/>
      <c r="C226" s="44"/>
      <c r="D226" s="44"/>
      <c r="E226" s="45"/>
      <c r="F226" s="44"/>
      <c r="G226" s="44"/>
      <c r="H226" s="46"/>
      <c r="I226" s="44"/>
      <c r="J226" s="44"/>
      <c r="K226" s="45"/>
      <c r="L226" s="44"/>
      <c r="M226" s="44"/>
      <c r="N226" s="44"/>
      <c r="O226" s="44"/>
      <c r="P226" s="44"/>
      <c r="Q226" s="47"/>
      <c r="R226" s="47"/>
      <c r="S226" s="47"/>
      <c r="T226" s="44"/>
      <c r="U226" s="47"/>
      <c r="V226" s="44"/>
      <c r="W226" s="47"/>
    </row>
    <row r="227" spans="1:24" ht="15.75" x14ac:dyDescent="0.25">
      <c r="B227" s="39" t="s">
        <v>87</v>
      </c>
      <c r="E227" s="41" t="s">
        <v>99</v>
      </c>
      <c r="H227" s="42" t="s">
        <v>166</v>
      </c>
      <c r="K227" s="41" t="s">
        <v>99</v>
      </c>
      <c r="O227">
        <v>0</v>
      </c>
      <c r="Q227" s="10">
        <f>(G227/60+F227)-(D227/60+C227)</f>
        <v>0</v>
      </c>
      <c r="R227" s="10">
        <f>(M227/60+L227)-(J227/60+I227)</f>
        <v>0</v>
      </c>
      <c r="S227" s="31">
        <f>R227+Q227-(O227=1)*0.5</f>
        <v>0</v>
      </c>
      <c r="T227" t="s">
        <v>87</v>
      </c>
      <c r="U227" s="10"/>
      <c r="W227" s="10"/>
    </row>
    <row r="228" spans="1:24" ht="15.75" x14ac:dyDescent="0.25">
      <c r="B228" s="39" t="s">
        <v>89</v>
      </c>
      <c r="E228" s="41" t="s">
        <v>99</v>
      </c>
      <c r="H228" s="42" t="s">
        <v>166</v>
      </c>
      <c r="K228" s="41" t="s">
        <v>99</v>
      </c>
      <c r="O228">
        <v>0</v>
      </c>
      <c r="Q228" s="10">
        <f>(G228/60+F228)-(D228/60+C228)</f>
        <v>0</v>
      </c>
      <c r="R228" s="10">
        <f>(M228/60+L228)-(J228/60+I228)</f>
        <v>0</v>
      </c>
      <c r="S228" s="31">
        <f>R228+Q228-(O228=1)*0.5</f>
        <v>0</v>
      </c>
      <c r="T228" t="s">
        <v>89</v>
      </c>
      <c r="U228" s="10"/>
      <c r="W228" s="10"/>
    </row>
    <row r="229" spans="1:24" ht="15.75" x14ac:dyDescent="0.25">
      <c r="B229" s="39" t="s">
        <v>90</v>
      </c>
      <c r="E229" s="41" t="s">
        <v>99</v>
      </c>
      <c r="H229" s="42" t="s">
        <v>166</v>
      </c>
      <c r="K229" s="41" t="s">
        <v>99</v>
      </c>
      <c r="O229">
        <v>0</v>
      </c>
      <c r="Q229" s="10">
        <f>(G229/60+F229)-(D229/60+C229)</f>
        <v>0</v>
      </c>
      <c r="R229" s="10">
        <f>(M229/60+L229)-(J229/60+I229)</f>
        <v>0</v>
      </c>
      <c r="S229" s="31">
        <f>R229+Q229-(O229=1)*0.5</f>
        <v>0</v>
      </c>
      <c r="T229" t="s">
        <v>90</v>
      </c>
      <c r="U229" s="10"/>
      <c r="W229" s="10"/>
    </row>
    <row r="230" spans="1:24" ht="15.75" x14ac:dyDescent="0.25">
      <c r="B230" s="39" t="s">
        <v>91</v>
      </c>
      <c r="E230" s="41" t="s">
        <v>99</v>
      </c>
      <c r="H230" s="42" t="s">
        <v>166</v>
      </c>
      <c r="K230" s="41" t="s">
        <v>99</v>
      </c>
      <c r="O230">
        <v>0</v>
      </c>
      <c r="Q230" s="10">
        <f>(G230/60+F230)-(D230/60+C230)</f>
        <v>0</v>
      </c>
      <c r="R230" s="10">
        <f>(M230/60+L230)-(J230/60+I230)</f>
        <v>0</v>
      </c>
      <c r="S230" s="31">
        <f>R230+Q230-(O230=1)*0.5</f>
        <v>0</v>
      </c>
      <c r="T230" t="s">
        <v>91</v>
      </c>
      <c r="U230" s="10" t="s">
        <v>86</v>
      </c>
      <c r="V230" t="s">
        <v>101</v>
      </c>
      <c r="W230" s="10" t="s">
        <v>102</v>
      </c>
      <c r="X230" s="10" t="s">
        <v>203</v>
      </c>
    </row>
    <row r="231" spans="1:24" ht="15.75" x14ac:dyDescent="0.25">
      <c r="B231" s="39" t="s">
        <v>5</v>
      </c>
      <c r="E231" s="41" t="s">
        <v>99</v>
      </c>
      <c r="H231" s="42" t="s">
        <v>166</v>
      </c>
      <c r="K231" s="41" t="s">
        <v>99</v>
      </c>
      <c r="O231">
        <v>0</v>
      </c>
      <c r="Q231" s="10">
        <f>(G231/60+F231)-(D231/60+C231)</f>
        <v>0</v>
      </c>
      <c r="R231" s="10">
        <f>(M231/60+L231)-(J231/60+I231)</f>
        <v>0</v>
      </c>
      <c r="S231" s="31">
        <f>R231+Q231-(O231=1)*0.5</f>
        <v>0</v>
      </c>
      <c r="T231" t="s">
        <v>5</v>
      </c>
      <c r="U231" s="10">
        <f>SUM(S227:S231)</f>
        <v>0</v>
      </c>
      <c r="V231" s="10">
        <f>U231-40</f>
        <v>-40</v>
      </c>
      <c r="W231" s="10">
        <f>SUM(V$4:V231)</f>
        <v>-401.5</v>
      </c>
      <c r="X231" s="10">
        <f>SUM(V$95:V231)</f>
        <v>-415.79999999999995</v>
      </c>
    </row>
    <row r="232" spans="1:24" x14ac:dyDescent="0.25">
      <c r="A232" s="6" t="s">
        <v>210</v>
      </c>
      <c r="B232" s="44"/>
      <c r="C232" s="44"/>
      <c r="D232" s="44"/>
      <c r="E232" s="45"/>
      <c r="F232" s="44"/>
      <c r="G232" s="44"/>
      <c r="H232" s="46"/>
      <c r="I232" s="44"/>
      <c r="J232" s="44"/>
      <c r="K232" s="45"/>
      <c r="L232" s="44"/>
      <c r="M232" s="44"/>
      <c r="N232" s="44"/>
      <c r="O232" s="44"/>
      <c r="P232" s="44"/>
      <c r="Q232" s="47"/>
      <c r="R232" s="47"/>
      <c r="S232" s="47"/>
      <c r="T232" s="44"/>
      <c r="U232" s="47"/>
      <c r="V232" s="44"/>
      <c r="W232" s="47"/>
    </row>
    <row r="233" spans="1:24" ht="15.75" x14ac:dyDescent="0.25">
      <c r="B233" s="39" t="s">
        <v>87</v>
      </c>
      <c r="E233" s="41" t="s">
        <v>99</v>
      </c>
      <c r="H233" s="42" t="s">
        <v>166</v>
      </c>
      <c r="K233" s="41" t="s">
        <v>99</v>
      </c>
      <c r="O233">
        <v>0</v>
      </c>
      <c r="Q233" s="10">
        <f>(G233/60+F233)-(D233/60+C233)</f>
        <v>0</v>
      </c>
      <c r="R233" s="10">
        <f>(M233/60+L233)-(J233/60+I233)</f>
        <v>0</v>
      </c>
      <c r="S233" s="31">
        <f>R233+Q233-(O233=1)*0.5</f>
        <v>0</v>
      </c>
      <c r="T233" t="s">
        <v>87</v>
      </c>
      <c r="U233" s="10"/>
      <c r="W233" s="10"/>
    </row>
    <row r="234" spans="1:24" ht="15.75" x14ac:dyDescent="0.25">
      <c r="B234" s="39" t="s">
        <v>89</v>
      </c>
      <c r="E234" s="41" t="s">
        <v>99</v>
      </c>
      <c r="H234" s="42" t="s">
        <v>166</v>
      </c>
      <c r="K234" s="41" t="s">
        <v>99</v>
      </c>
      <c r="O234">
        <v>0</v>
      </c>
      <c r="Q234" s="10">
        <f>(G234/60+F234)-(D234/60+C234)</f>
        <v>0</v>
      </c>
      <c r="R234" s="10">
        <f>(M234/60+L234)-(J234/60+I234)</f>
        <v>0</v>
      </c>
      <c r="S234" s="31">
        <f>R234+Q234-(O234=1)*0.5</f>
        <v>0</v>
      </c>
      <c r="T234" t="s">
        <v>89</v>
      </c>
      <c r="U234" s="10"/>
      <c r="W234" s="10"/>
    </row>
    <row r="235" spans="1:24" ht="15.75" x14ac:dyDescent="0.25">
      <c r="B235" s="39" t="s">
        <v>90</v>
      </c>
      <c r="E235" s="41" t="s">
        <v>99</v>
      </c>
      <c r="H235" s="42" t="s">
        <v>166</v>
      </c>
      <c r="K235" s="41" t="s">
        <v>99</v>
      </c>
      <c r="O235">
        <v>0</v>
      </c>
      <c r="Q235" s="10">
        <f>(G235/60+F235)-(D235/60+C235)</f>
        <v>0</v>
      </c>
      <c r="R235" s="10">
        <f>(M235/60+L235)-(J235/60+I235)</f>
        <v>0</v>
      </c>
      <c r="S235" s="31">
        <f>R235+Q235-(O235=1)*0.5</f>
        <v>0</v>
      </c>
      <c r="T235" t="s">
        <v>90</v>
      </c>
      <c r="U235" s="10"/>
      <c r="W235" s="10"/>
    </row>
    <row r="236" spans="1:24" ht="15.75" x14ac:dyDescent="0.25">
      <c r="B236" s="39" t="s">
        <v>91</v>
      </c>
      <c r="E236" s="41" t="s">
        <v>99</v>
      </c>
      <c r="H236" s="42" t="s">
        <v>166</v>
      </c>
      <c r="K236" s="41" t="s">
        <v>99</v>
      </c>
      <c r="O236">
        <v>0</v>
      </c>
      <c r="Q236" s="10">
        <f>(G236/60+F236)-(D236/60+C236)</f>
        <v>0</v>
      </c>
      <c r="R236" s="10">
        <f>(M236/60+L236)-(J236/60+I236)</f>
        <v>0</v>
      </c>
      <c r="S236" s="31">
        <f>R236+Q236-(O236=1)*0.5</f>
        <v>0</v>
      </c>
      <c r="T236" t="s">
        <v>91</v>
      </c>
      <c r="U236" s="10" t="s">
        <v>86</v>
      </c>
      <c r="V236" t="s">
        <v>101</v>
      </c>
      <c r="W236" s="10" t="s">
        <v>102</v>
      </c>
      <c r="X236" s="10" t="s">
        <v>203</v>
      </c>
    </row>
    <row r="237" spans="1:24" ht="15.75" x14ac:dyDescent="0.25">
      <c r="B237" s="39" t="s">
        <v>5</v>
      </c>
      <c r="E237" s="41" t="s">
        <v>99</v>
      </c>
      <c r="H237" s="42" t="s">
        <v>166</v>
      </c>
      <c r="K237" s="41" t="s">
        <v>99</v>
      </c>
      <c r="O237">
        <v>0</v>
      </c>
      <c r="Q237" s="10">
        <f>(G237/60+F237)-(D237/60+C237)</f>
        <v>0</v>
      </c>
      <c r="R237" s="10">
        <f>(M237/60+L237)-(J237/60+I237)</f>
        <v>0</v>
      </c>
      <c r="S237" s="31">
        <f>R237+Q237-(O237=1)*0.5</f>
        <v>0</v>
      </c>
      <c r="T237" t="s">
        <v>5</v>
      </c>
      <c r="U237" s="10">
        <f>SUM(S233:S237)</f>
        <v>0</v>
      </c>
      <c r="V237" s="10">
        <f>U237-40</f>
        <v>-40</v>
      </c>
      <c r="W237" s="10">
        <f>SUM(V$4:V237)</f>
        <v>-441.5</v>
      </c>
      <c r="X237" s="10">
        <f>SUM(V$95:V237)</f>
        <v>-455.79999999999995</v>
      </c>
    </row>
    <row r="238" spans="1:24" x14ac:dyDescent="0.25">
      <c r="A238" s="6" t="s">
        <v>210</v>
      </c>
      <c r="B238" s="44"/>
      <c r="C238" s="44"/>
      <c r="D238" s="44"/>
      <c r="E238" s="45"/>
      <c r="F238" s="44"/>
      <c r="G238" s="44"/>
      <c r="H238" s="46"/>
      <c r="I238" s="44"/>
      <c r="J238" s="44"/>
      <c r="K238" s="45"/>
      <c r="L238" s="44"/>
      <c r="M238" s="44"/>
      <c r="N238" s="44"/>
      <c r="O238" s="44"/>
      <c r="P238" s="44"/>
      <c r="Q238" s="47"/>
      <c r="R238" s="47"/>
      <c r="S238" s="47"/>
      <c r="T238" s="44"/>
      <c r="U238" s="47"/>
      <c r="V238" s="44"/>
      <c r="W238" s="47"/>
    </row>
    <row r="239" spans="1:24" ht="15.75" x14ac:dyDescent="0.25">
      <c r="B239" s="39" t="s">
        <v>87</v>
      </c>
      <c r="E239" s="41" t="s">
        <v>99</v>
      </c>
      <c r="H239" s="42" t="s">
        <v>166</v>
      </c>
      <c r="K239" s="41" t="s">
        <v>99</v>
      </c>
      <c r="O239">
        <v>0</v>
      </c>
      <c r="Q239" s="10">
        <f>(G239/60+F239)-(D239/60+C239)</f>
        <v>0</v>
      </c>
      <c r="R239" s="10">
        <f>(M239/60+L239)-(J239/60+I239)</f>
        <v>0</v>
      </c>
      <c r="S239" s="31">
        <f>R239+Q239-(O239=1)*0.5</f>
        <v>0</v>
      </c>
      <c r="T239" t="s">
        <v>87</v>
      </c>
      <c r="U239" s="10"/>
      <c r="W239" s="10"/>
    </row>
    <row r="240" spans="1:24" ht="15.75" x14ac:dyDescent="0.25">
      <c r="B240" s="39" t="s">
        <v>89</v>
      </c>
      <c r="E240" s="41" t="s">
        <v>99</v>
      </c>
      <c r="H240" s="42" t="s">
        <v>166</v>
      </c>
      <c r="K240" s="41" t="s">
        <v>99</v>
      </c>
      <c r="O240">
        <v>0</v>
      </c>
      <c r="Q240" s="10">
        <f>(G240/60+F240)-(D240/60+C240)</f>
        <v>0</v>
      </c>
      <c r="R240" s="10">
        <f>(M240/60+L240)-(J240/60+I240)</f>
        <v>0</v>
      </c>
      <c r="S240" s="31">
        <f>R240+Q240-(O240=1)*0.5</f>
        <v>0</v>
      </c>
      <c r="T240" t="s">
        <v>89</v>
      </c>
      <c r="U240" s="10"/>
      <c r="W240" s="10"/>
    </row>
    <row r="241" spans="1:24" ht="15.75" x14ac:dyDescent="0.25">
      <c r="B241" s="39" t="s">
        <v>90</v>
      </c>
      <c r="E241" s="41" t="s">
        <v>99</v>
      </c>
      <c r="H241" s="42" t="s">
        <v>166</v>
      </c>
      <c r="K241" s="41" t="s">
        <v>99</v>
      </c>
      <c r="O241">
        <v>0</v>
      </c>
      <c r="Q241" s="10">
        <f>(G241/60+F241)-(D241/60+C241)</f>
        <v>0</v>
      </c>
      <c r="R241" s="10">
        <f>(M241/60+L241)-(J241/60+I241)</f>
        <v>0</v>
      </c>
      <c r="S241" s="31">
        <f>R241+Q241-(O241=1)*0.5</f>
        <v>0</v>
      </c>
      <c r="T241" t="s">
        <v>90</v>
      </c>
      <c r="U241" s="10"/>
      <c r="W241" s="10"/>
    </row>
    <row r="242" spans="1:24" ht="15.75" x14ac:dyDescent="0.25">
      <c r="B242" s="39" t="s">
        <v>91</v>
      </c>
      <c r="E242" s="41" t="s">
        <v>99</v>
      </c>
      <c r="H242" s="42" t="s">
        <v>166</v>
      </c>
      <c r="K242" s="41" t="s">
        <v>99</v>
      </c>
      <c r="O242">
        <v>0</v>
      </c>
      <c r="Q242" s="10">
        <f>(G242/60+F242)-(D242/60+C242)</f>
        <v>0</v>
      </c>
      <c r="R242" s="10">
        <f>(M242/60+L242)-(J242/60+I242)</f>
        <v>0</v>
      </c>
      <c r="S242" s="31">
        <f>R242+Q242-(O242=1)*0.5</f>
        <v>0</v>
      </c>
      <c r="T242" t="s">
        <v>91</v>
      </c>
      <c r="U242" s="10" t="s">
        <v>86</v>
      </c>
      <c r="V242" t="s">
        <v>101</v>
      </c>
      <c r="W242" s="10" t="s">
        <v>102</v>
      </c>
      <c r="X242" s="10" t="s">
        <v>203</v>
      </c>
    </row>
    <row r="243" spans="1:24" ht="15.75" x14ac:dyDescent="0.25">
      <c r="B243" s="39" t="s">
        <v>5</v>
      </c>
      <c r="E243" s="41" t="s">
        <v>99</v>
      </c>
      <c r="H243" s="42" t="s">
        <v>166</v>
      </c>
      <c r="K243" s="41" t="s">
        <v>99</v>
      </c>
      <c r="O243">
        <v>0</v>
      </c>
      <c r="Q243" s="10">
        <f>(G243/60+F243)-(D243/60+C243)</f>
        <v>0</v>
      </c>
      <c r="R243" s="10">
        <f>(M243/60+L243)-(J243/60+I243)</f>
        <v>0</v>
      </c>
      <c r="S243" s="31">
        <f>R243+Q243-(O243=1)*0.5</f>
        <v>0</v>
      </c>
      <c r="T243" t="s">
        <v>5</v>
      </c>
      <c r="U243" s="10">
        <f>SUM(S239:S243)</f>
        <v>0</v>
      </c>
      <c r="V243" s="10">
        <f>U243-40</f>
        <v>-40</v>
      </c>
      <c r="W243" s="10">
        <f>SUM(V$4:V243)</f>
        <v>-481.5</v>
      </c>
      <c r="X243" s="10">
        <f>SUM(V$95:V243)</f>
        <v>-495.79999999999995</v>
      </c>
    </row>
    <row r="244" spans="1:24" x14ac:dyDescent="0.25">
      <c r="A244" s="6" t="s">
        <v>210</v>
      </c>
      <c r="B244" s="44"/>
      <c r="C244" s="44"/>
      <c r="D244" s="44"/>
      <c r="E244" s="45"/>
      <c r="F244" s="44"/>
      <c r="G244" s="44"/>
      <c r="H244" s="46"/>
      <c r="I244" s="44"/>
      <c r="J244" s="44"/>
      <c r="K244" s="45"/>
      <c r="L244" s="44"/>
      <c r="M244" s="44"/>
      <c r="N244" s="44"/>
      <c r="O244" s="44"/>
      <c r="P244" s="44"/>
      <c r="Q244" s="47"/>
      <c r="R244" s="47"/>
      <c r="S244" s="47"/>
      <c r="T244" s="44"/>
      <c r="U244" s="47"/>
      <c r="V244" s="44"/>
      <c r="W244" s="47"/>
    </row>
    <row r="245" spans="1:24" ht="15.75" x14ac:dyDescent="0.25">
      <c r="B245" s="39" t="s">
        <v>87</v>
      </c>
      <c r="E245" s="41" t="s">
        <v>99</v>
      </c>
      <c r="H245" s="42" t="s">
        <v>166</v>
      </c>
      <c r="K245" s="41" t="s">
        <v>99</v>
      </c>
      <c r="O245">
        <v>0</v>
      </c>
      <c r="Q245" s="10">
        <f>(G245/60+F245)-(D245/60+C245)</f>
        <v>0</v>
      </c>
      <c r="R245" s="10">
        <f>(M245/60+L245)-(J245/60+I245)</f>
        <v>0</v>
      </c>
      <c r="S245" s="31">
        <f>R245+Q245-(O245=1)*0.5</f>
        <v>0</v>
      </c>
      <c r="T245" t="s">
        <v>87</v>
      </c>
      <c r="U245" s="10"/>
      <c r="W245" s="10"/>
    </row>
    <row r="246" spans="1:24" ht="15.75" x14ac:dyDescent="0.25">
      <c r="B246" s="39" t="s">
        <v>89</v>
      </c>
      <c r="E246" s="41" t="s">
        <v>99</v>
      </c>
      <c r="H246" s="42" t="s">
        <v>166</v>
      </c>
      <c r="K246" s="41" t="s">
        <v>99</v>
      </c>
      <c r="O246">
        <v>0</v>
      </c>
      <c r="Q246" s="10">
        <f>(G246/60+F246)-(D246/60+C246)</f>
        <v>0</v>
      </c>
      <c r="R246" s="10">
        <f>(M246/60+L246)-(J246/60+I246)</f>
        <v>0</v>
      </c>
      <c r="S246" s="31">
        <f>R246+Q246-(O246=1)*0.5</f>
        <v>0</v>
      </c>
      <c r="T246" t="s">
        <v>89</v>
      </c>
      <c r="U246" s="10"/>
      <c r="W246" s="10"/>
    </row>
    <row r="247" spans="1:24" ht="15.75" x14ac:dyDescent="0.25">
      <c r="B247" s="39" t="s">
        <v>90</v>
      </c>
      <c r="E247" s="41" t="s">
        <v>99</v>
      </c>
      <c r="H247" s="42" t="s">
        <v>166</v>
      </c>
      <c r="K247" s="41" t="s">
        <v>99</v>
      </c>
      <c r="O247">
        <v>0</v>
      </c>
      <c r="Q247" s="10">
        <f>(G247/60+F247)-(D247/60+C247)</f>
        <v>0</v>
      </c>
      <c r="R247" s="10">
        <f>(M247/60+L247)-(J247/60+I247)</f>
        <v>0</v>
      </c>
      <c r="S247" s="31">
        <f>R247+Q247-(O247=1)*0.5</f>
        <v>0</v>
      </c>
      <c r="T247" t="s">
        <v>90</v>
      </c>
      <c r="U247" s="10"/>
      <c r="W247" s="10"/>
    </row>
    <row r="248" spans="1:24" ht="15.75" x14ac:dyDescent="0.25">
      <c r="B248" s="39" t="s">
        <v>91</v>
      </c>
      <c r="E248" s="41" t="s">
        <v>99</v>
      </c>
      <c r="H248" s="42" t="s">
        <v>166</v>
      </c>
      <c r="K248" s="41" t="s">
        <v>99</v>
      </c>
      <c r="O248">
        <v>0</v>
      </c>
      <c r="Q248" s="10">
        <f>(G248/60+F248)-(D248/60+C248)</f>
        <v>0</v>
      </c>
      <c r="R248" s="10">
        <f>(M248/60+L248)-(J248/60+I248)</f>
        <v>0</v>
      </c>
      <c r="S248" s="31">
        <f>R248+Q248-(O248=1)*0.5</f>
        <v>0</v>
      </c>
      <c r="T248" t="s">
        <v>91</v>
      </c>
      <c r="U248" s="10" t="s">
        <v>86</v>
      </c>
      <c r="V248" t="s">
        <v>101</v>
      </c>
      <c r="W248" s="10" t="s">
        <v>102</v>
      </c>
      <c r="X248" s="10" t="s">
        <v>203</v>
      </c>
    </row>
    <row r="249" spans="1:24" ht="15.75" x14ac:dyDescent="0.25">
      <c r="B249" s="39" t="s">
        <v>5</v>
      </c>
      <c r="E249" s="41" t="s">
        <v>99</v>
      </c>
      <c r="H249" s="42" t="s">
        <v>166</v>
      </c>
      <c r="K249" s="41" t="s">
        <v>99</v>
      </c>
      <c r="O249">
        <v>0</v>
      </c>
      <c r="Q249" s="10">
        <f>(G249/60+F249)-(D249/60+C249)</f>
        <v>0</v>
      </c>
      <c r="R249" s="10">
        <f>(M249/60+L249)-(J249/60+I249)</f>
        <v>0</v>
      </c>
      <c r="S249" s="31">
        <f>R249+Q249-(O249=1)*0.5</f>
        <v>0</v>
      </c>
      <c r="T249" t="s">
        <v>5</v>
      </c>
      <c r="U249" s="10">
        <f>SUM(S245:S249)</f>
        <v>0</v>
      </c>
      <c r="V249" s="10">
        <f>U249-40</f>
        <v>-40</v>
      </c>
      <c r="W249" s="10">
        <f>SUM(V$4:V249)</f>
        <v>-521.5</v>
      </c>
      <c r="X249" s="10">
        <f>SUM(V$95:V249)</f>
        <v>-535.79999999999995</v>
      </c>
    </row>
    <row r="250" spans="1:24" x14ac:dyDescent="0.25">
      <c r="A250" s="6" t="s">
        <v>210</v>
      </c>
      <c r="B250" s="44"/>
      <c r="C250" s="44"/>
      <c r="D250" s="44"/>
      <c r="E250" s="45"/>
      <c r="F250" s="44"/>
      <c r="G250" s="44"/>
      <c r="H250" s="46"/>
      <c r="I250" s="44"/>
      <c r="J250" s="44"/>
      <c r="K250" s="45"/>
      <c r="L250" s="44"/>
      <c r="M250" s="44"/>
      <c r="N250" s="44"/>
      <c r="O250" s="44"/>
      <c r="P250" s="44"/>
      <c r="Q250" s="47"/>
      <c r="R250" s="47"/>
      <c r="S250" s="47"/>
      <c r="T250" s="44"/>
      <c r="U250" s="47"/>
      <c r="V250" s="44"/>
      <c r="W250" s="47"/>
    </row>
    <row r="251" spans="1:24" ht="15.75" x14ac:dyDescent="0.25">
      <c r="B251" s="39" t="s">
        <v>87</v>
      </c>
      <c r="E251" s="41" t="s">
        <v>99</v>
      </c>
      <c r="H251" s="42" t="s">
        <v>166</v>
      </c>
      <c r="K251" s="41" t="s">
        <v>99</v>
      </c>
      <c r="O251">
        <v>0</v>
      </c>
      <c r="Q251" s="10">
        <f>(G251/60+F251)-(D251/60+C251)</f>
        <v>0</v>
      </c>
      <c r="R251" s="10">
        <f>(M251/60+L251)-(J251/60+I251)</f>
        <v>0</v>
      </c>
      <c r="S251" s="31">
        <f>R251+Q251-(O251=1)*0.5</f>
        <v>0</v>
      </c>
      <c r="T251" t="s">
        <v>87</v>
      </c>
      <c r="U251" s="10"/>
      <c r="W251" s="10"/>
    </row>
    <row r="252" spans="1:24" ht="15.75" x14ac:dyDescent="0.25">
      <c r="B252" s="39" t="s">
        <v>89</v>
      </c>
      <c r="E252" s="41" t="s">
        <v>99</v>
      </c>
      <c r="H252" s="42" t="s">
        <v>166</v>
      </c>
      <c r="K252" s="41" t="s">
        <v>99</v>
      </c>
      <c r="O252">
        <v>0</v>
      </c>
      <c r="Q252" s="10">
        <f>(G252/60+F252)-(D252/60+C252)</f>
        <v>0</v>
      </c>
      <c r="R252" s="10">
        <f>(M252/60+L252)-(J252/60+I252)</f>
        <v>0</v>
      </c>
      <c r="S252" s="31">
        <f>R252+Q252-(O252=1)*0.5</f>
        <v>0</v>
      </c>
      <c r="T252" t="s">
        <v>89</v>
      </c>
      <c r="U252" s="10"/>
      <c r="W252" s="10"/>
    </row>
    <row r="253" spans="1:24" ht="15.75" x14ac:dyDescent="0.25">
      <c r="B253" s="39" t="s">
        <v>90</v>
      </c>
      <c r="E253" s="41" t="s">
        <v>99</v>
      </c>
      <c r="H253" s="42" t="s">
        <v>166</v>
      </c>
      <c r="K253" s="41" t="s">
        <v>99</v>
      </c>
      <c r="O253">
        <v>0</v>
      </c>
      <c r="Q253" s="10">
        <f>(G253/60+F253)-(D253/60+C253)</f>
        <v>0</v>
      </c>
      <c r="R253" s="10">
        <f>(M253/60+L253)-(J253/60+I253)</f>
        <v>0</v>
      </c>
      <c r="S253" s="31">
        <f>R253+Q253-(O253=1)*0.5</f>
        <v>0</v>
      </c>
      <c r="T253" t="s">
        <v>90</v>
      </c>
      <c r="U253" s="10"/>
      <c r="W253" s="10"/>
    </row>
    <row r="254" spans="1:24" ht="15.75" x14ac:dyDescent="0.25">
      <c r="B254" s="39" t="s">
        <v>91</v>
      </c>
      <c r="E254" s="41" t="s">
        <v>99</v>
      </c>
      <c r="H254" s="42" t="s">
        <v>166</v>
      </c>
      <c r="K254" s="41" t="s">
        <v>99</v>
      </c>
      <c r="O254">
        <v>0</v>
      </c>
      <c r="Q254" s="10">
        <f>(G254/60+F254)-(D254/60+C254)</f>
        <v>0</v>
      </c>
      <c r="R254" s="10">
        <f>(M254/60+L254)-(J254/60+I254)</f>
        <v>0</v>
      </c>
      <c r="S254" s="31">
        <f>R254+Q254-(O254=1)*0.5</f>
        <v>0</v>
      </c>
      <c r="T254" t="s">
        <v>91</v>
      </c>
      <c r="U254" s="10" t="s">
        <v>86</v>
      </c>
      <c r="V254" t="s">
        <v>101</v>
      </c>
      <c r="W254" s="10" t="s">
        <v>102</v>
      </c>
      <c r="X254" s="10" t="s">
        <v>203</v>
      </c>
    </row>
    <row r="255" spans="1:24" ht="15.75" x14ac:dyDescent="0.25">
      <c r="B255" s="39" t="s">
        <v>5</v>
      </c>
      <c r="E255" s="41" t="s">
        <v>99</v>
      </c>
      <c r="H255" s="42" t="s">
        <v>166</v>
      </c>
      <c r="K255" s="41" t="s">
        <v>99</v>
      </c>
      <c r="O255">
        <v>0</v>
      </c>
      <c r="Q255" s="10">
        <f>(G255/60+F255)-(D255/60+C255)</f>
        <v>0</v>
      </c>
      <c r="R255" s="10">
        <f>(M255/60+L255)-(J255/60+I255)</f>
        <v>0</v>
      </c>
      <c r="S255" s="31">
        <f>R255+Q255-(O255=1)*0.5</f>
        <v>0</v>
      </c>
      <c r="T255" t="s">
        <v>5</v>
      </c>
      <c r="U255" s="10">
        <f>SUM(S251:S255)</f>
        <v>0</v>
      </c>
      <c r="V255" s="10">
        <f>U255-40</f>
        <v>-40</v>
      </c>
      <c r="W255" s="10">
        <f>SUM(V$4:V255)</f>
        <v>-561.5</v>
      </c>
      <c r="X255" s="10">
        <f>SUM(V$95:V255)</f>
        <v>-575.79999999999995</v>
      </c>
    </row>
    <row r="256" spans="1:24" x14ac:dyDescent="0.25">
      <c r="A256" s="6" t="s">
        <v>210</v>
      </c>
      <c r="B256" s="44"/>
      <c r="C256" s="44"/>
      <c r="D256" s="44"/>
      <c r="E256" s="45"/>
      <c r="F256" s="44"/>
      <c r="G256" s="44"/>
      <c r="H256" s="46"/>
      <c r="I256" s="44"/>
      <c r="J256" s="44"/>
      <c r="K256" s="45"/>
      <c r="L256" s="44"/>
      <c r="M256" s="44"/>
      <c r="N256" s="44"/>
      <c r="O256" s="44"/>
      <c r="P256" s="44"/>
      <c r="Q256" s="47"/>
      <c r="R256" s="47"/>
      <c r="S256" s="47"/>
      <c r="T256" s="44"/>
      <c r="U256" s="47"/>
      <c r="V256" s="44"/>
      <c r="W256" s="47"/>
    </row>
    <row r="257" spans="1:24" ht="15.75" x14ac:dyDescent="0.25">
      <c r="B257" s="39" t="s">
        <v>87</v>
      </c>
      <c r="E257" s="41" t="s">
        <v>99</v>
      </c>
      <c r="H257" s="42" t="s">
        <v>166</v>
      </c>
      <c r="K257" s="41" t="s">
        <v>99</v>
      </c>
      <c r="O257">
        <v>0</v>
      </c>
      <c r="Q257" s="10">
        <f>(G257/60+F257)-(D257/60+C257)</f>
        <v>0</v>
      </c>
      <c r="R257" s="10">
        <f>(M257/60+L257)-(J257/60+I257)</f>
        <v>0</v>
      </c>
      <c r="S257" s="31">
        <f>R257+Q257-(O257=1)*0.5</f>
        <v>0</v>
      </c>
      <c r="T257" t="s">
        <v>87</v>
      </c>
      <c r="U257" s="10"/>
      <c r="W257" s="10"/>
    </row>
    <row r="258" spans="1:24" ht="15.75" x14ac:dyDescent="0.25">
      <c r="B258" s="39" t="s">
        <v>89</v>
      </c>
      <c r="E258" s="41" t="s">
        <v>99</v>
      </c>
      <c r="H258" s="42" t="s">
        <v>166</v>
      </c>
      <c r="K258" s="41" t="s">
        <v>99</v>
      </c>
      <c r="O258">
        <v>0</v>
      </c>
      <c r="Q258" s="10">
        <f>(G258/60+F258)-(D258/60+C258)</f>
        <v>0</v>
      </c>
      <c r="R258" s="10">
        <f>(M258/60+L258)-(J258/60+I258)</f>
        <v>0</v>
      </c>
      <c r="S258" s="31">
        <f>R258+Q258-(O258=1)*0.5</f>
        <v>0</v>
      </c>
      <c r="T258" t="s">
        <v>89</v>
      </c>
      <c r="U258" s="10"/>
      <c r="W258" s="10"/>
    </row>
    <row r="259" spans="1:24" ht="15.75" x14ac:dyDescent="0.25">
      <c r="B259" s="39" t="s">
        <v>90</v>
      </c>
      <c r="E259" s="41" t="s">
        <v>99</v>
      </c>
      <c r="H259" s="42" t="s">
        <v>166</v>
      </c>
      <c r="K259" s="41" t="s">
        <v>99</v>
      </c>
      <c r="O259">
        <v>0</v>
      </c>
      <c r="Q259" s="10">
        <f>(G259/60+F259)-(D259/60+C259)</f>
        <v>0</v>
      </c>
      <c r="R259" s="10">
        <f>(M259/60+L259)-(J259/60+I259)</f>
        <v>0</v>
      </c>
      <c r="S259" s="31">
        <f>R259+Q259-(O259=1)*0.5</f>
        <v>0</v>
      </c>
      <c r="T259" t="s">
        <v>90</v>
      </c>
      <c r="U259" s="10"/>
      <c r="W259" s="10"/>
    </row>
    <row r="260" spans="1:24" ht="15.75" x14ac:dyDescent="0.25">
      <c r="B260" s="39" t="s">
        <v>91</v>
      </c>
      <c r="E260" s="41" t="s">
        <v>99</v>
      </c>
      <c r="H260" s="42" t="s">
        <v>166</v>
      </c>
      <c r="K260" s="41" t="s">
        <v>99</v>
      </c>
      <c r="O260">
        <v>0</v>
      </c>
      <c r="Q260" s="10">
        <f>(G260/60+F260)-(D260/60+C260)</f>
        <v>0</v>
      </c>
      <c r="R260" s="10">
        <f>(M260/60+L260)-(J260/60+I260)</f>
        <v>0</v>
      </c>
      <c r="S260" s="31">
        <f>R260+Q260-(O260=1)*0.5</f>
        <v>0</v>
      </c>
      <c r="T260" t="s">
        <v>91</v>
      </c>
      <c r="U260" s="10" t="s">
        <v>86</v>
      </c>
      <c r="V260" t="s">
        <v>101</v>
      </c>
      <c r="W260" s="10" t="s">
        <v>102</v>
      </c>
      <c r="X260" s="10" t="s">
        <v>203</v>
      </c>
    </row>
    <row r="261" spans="1:24" ht="15.75" x14ac:dyDescent="0.25">
      <c r="B261" s="39" t="s">
        <v>5</v>
      </c>
      <c r="E261" s="41" t="s">
        <v>99</v>
      </c>
      <c r="H261" s="42" t="s">
        <v>166</v>
      </c>
      <c r="K261" s="41" t="s">
        <v>99</v>
      </c>
      <c r="O261">
        <v>0</v>
      </c>
      <c r="Q261" s="10">
        <f>(G261/60+F261)-(D261/60+C261)</f>
        <v>0</v>
      </c>
      <c r="R261" s="10">
        <f>(M261/60+L261)-(J261/60+I261)</f>
        <v>0</v>
      </c>
      <c r="S261" s="31">
        <f>R261+Q261-(O261=1)*0.5</f>
        <v>0</v>
      </c>
      <c r="T261" t="s">
        <v>5</v>
      </c>
      <c r="U261" s="10">
        <f>SUM(S257:S261)</f>
        <v>0</v>
      </c>
      <c r="V261" s="10">
        <f>U261-40</f>
        <v>-40</v>
      </c>
      <c r="W261" s="10">
        <f>SUM(V$4:V261)</f>
        <v>-601.5</v>
      </c>
      <c r="X261" s="10">
        <f>SUM(V$95:V261)</f>
        <v>-615.79999999999995</v>
      </c>
    </row>
    <row r="262" spans="1:24" x14ac:dyDescent="0.25">
      <c r="A262" s="6" t="s">
        <v>210</v>
      </c>
      <c r="B262" s="44"/>
      <c r="C262" s="44"/>
      <c r="D262" s="44"/>
      <c r="E262" s="45"/>
      <c r="F262" s="44"/>
      <c r="G262" s="44"/>
      <c r="H262" s="46"/>
      <c r="I262" s="44"/>
      <c r="J262" s="44"/>
      <c r="K262" s="45"/>
      <c r="L262" s="44"/>
      <c r="M262" s="44"/>
      <c r="N262" s="44"/>
      <c r="O262" s="44"/>
      <c r="P262" s="44"/>
      <c r="Q262" s="47"/>
      <c r="R262" s="47"/>
      <c r="S262" s="47"/>
      <c r="T262" s="44"/>
      <c r="U262" s="47"/>
      <c r="V262" s="44"/>
      <c r="W262" s="47"/>
    </row>
    <row r="263" spans="1:24" ht="15.75" x14ac:dyDescent="0.25">
      <c r="B263" s="39" t="s">
        <v>87</v>
      </c>
      <c r="E263" s="41" t="s">
        <v>99</v>
      </c>
      <c r="H263" s="42" t="s">
        <v>166</v>
      </c>
      <c r="K263" s="41" t="s">
        <v>99</v>
      </c>
      <c r="O263">
        <v>0</v>
      </c>
      <c r="Q263" s="10">
        <f>(G263/60+F263)-(D263/60+C263)</f>
        <v>0</v>
      </c>
      <c r="R263" s="10">
        <f>(M263/60+L263)-(J263/60+I263)</f>
        <v>0</v>
      </c>
      <c r="S263" s="31">
        <f>R263+Q263-(O263=1)*0.5</f>
        <v>0</v>
      </c>
      <c r="T263" t="s">
        <v>87</v>
      </c>
      <c r="U263" s="10"/>
      <c r="W263" s="10"/>
    </row>
    <row r="264" spans="1:24" ht="15.75" x14ac:dyDescent="0.25">
      <c r="B264" s="39" t="s">
        <v>89</v>
      </c>
      <c r="E264" s="41" t="s">
        <v>99</v>
      </c>
      <c r="H264" s="42" t="s">
        <v>166</v>
      </c>
      <c r="K264" s="41" t="s">
        <v>99</v>
      </c>
      <c r="O264">
        <v>0</v>
      </c>
      <c r="Q264" s="10">
        <f>(G264/60+F264)-(D264/60+C264)</f>
        <v>0</v>
      </c>
      <c r="R264" s="10">
        <f>(M264/60+L264)-(J264/60+I264)</f>
        <v>0</v>
      </c>
      <c r="S264" s="31">
        <f>R264+Q264-(O264=1)*0.5</f>
        <v>0</v>
      </c>
      <c r="T264" t="s">
        <v>89</v>
      </c>
      <c r="U264" s="10"/>
      <c r="W264" s="10"/>
    </row>
    <row r="265" spans="1:24" ht="15.75" x14ac:dyDescent="0.25">
      <c r="B265" s="39" t="s">
        <v>90</v>
      </c>
      <c r="E265" s="41" t="s">
        <v>99</v>
      </c>
      <c r="H265" s="42" t="s">
        <v>166</v>
      </c>
      <c r="K265" s="41" t="s">
        <v>99</v>
      </c>
      <c r="O265">
        <v>0</v>
      </c>
      <c r="Q265" s="10">
        <f>(G265/60+F265)-(D265/60+C265)</f>
        <v>0</v>
      </c>
      <c r="R265" s="10">
        <f>(M265/60+L265)-(J265/60+I265)</f>
        <v>0</v>
      </c>
      <c r="S265" s="31">
        <f>R265+Q265-(O265=1)*0.5</f>
        <v>0</v>
      </c>
      <c r="T265" t="s">
        <v>90</v>
      </c>
      <c r="U265" s="10"/>
      <c r="W265" s="10"/>
    </row>
    <row r="266" spans="1:24" ht="15.75" x14ac:dyDescent="0.25">
      <c r="B266" s="39" t="s">
        <v>91</v>
      </c>
      <c r="E266" s="41" t="s">
        <v>99</v>
      </c>
      <c r="H266" s="42" t="s">
        <v>166</v>
      </c>
      <c r="K266" s="41" t="s">
        <v>99</v>
      </c>
      <c r="O266">
        <v>0</v>
      </c>
      <c r="Q266" s="10">
        <f>(G266/60+F266)-(D266/60+C266)</f>
        <v>0</v>
      </c>
      <c r="R266" s="10">
        <f>(M266/60+L266)-(J266/60+I266)</f>
        <v>0</v>
      </c>
      <c r="S266" s="31">
        <f>R266+Q266-(O266=1)*0.5</f>
        <v>0</v>
      </c>
      <c r="T266" t="s">
        <v>91</v>
      </c>
      <c r="U266" s="10" t="s">
        <v>86</v>
      </c>
      <c r="V266" t="s">
        <v>101</v>
      </c>
      <c r="W266" s="10" t="s">
        <v>102</v>
      </c>
      <c r="X266" s="10" t="s">
        <v>203</v>
      </c>
    </row>
    <row r="267" spans="1:24" ht="15.75" x14ac:dyDescent="0.25">
      <c r="B267" s="39" t="s">
        <v>5</v>
      </c>
      <c r="E267" s="41" t="s">
        <v>99</v>
      </c>
      <c r="H267" s="42" t="s">
        <v>166</v>
      </c>
      <c r="K267" s="41" t="s">
        <v>99</v>
      </c>
      <c r="O267">
        <v>0</v>
      </c>
      <c r="Q267" s="10">
        <f>(G267/60+F267)-(D267/60+C267)</f>
        <v>0</v>
      </c>
      <c r="R267" s="10">
        <f>(M267/60+L267)-(J267/60+I267)</f>
        <v>0</v>
      </c>
      <c r="S267" s="31">
        <f>R267+Q267-(O267=1)*0.5</f>
        <v>0</v>
      </c>
      <c r="T267" t="s">
        <v>5</v>
      </c>
      <c r="U267" s="10">
        <f>SUM(S263:S267)</f>
        <v>0</v>
      </c>
      <c r="V267" s="10">
        <f>U267-40</f>
        <v>-40</v>
      </c>
      <c r="W267" s="10">
        <f>SUM(V$4:V267)</f>
        <v>-641.5</v>
      </c>
      <c r="X267" s="10">
        <f>SUM(V$95:V267)</f>
        <v>-655.8</v>
      </c>
    </row>
    <row r="268" spans="1:24" x14ac:dyDescent="0.25">
      <c r="W268" s="10"/>
    </row>
    <row r="269" spans="1:24" x14ac:dyDescent="0.25">
      <c r="W269" s="10"/>
    </row>
    <row r="270" spans="1:24" x14ac:dyDescent="0.25">
      <c r="W270" s="10"/>
    </row>
    <row r="271" spans="1:24" x14ac:dyDescent="0.25">
      <c r="W271" s="10"/>
    </row>
    <row r="272" spans="1:24" x14ac:dyDescent="0.25">
      <c r="W272" s="10"/>
    </row>
    <row r="273" spans="23:23" x14ac:dyDescent="0.25">
      <c r="W273" s="10"/>
    </row>
    <row r="274" spans="23:23" x14ac:dyDescent="0.25">
      <c r="W274" s="10"/>
    </row>
    <row r="275" spans="23:23" x14ac:dyDescent="0.25">
      <c r="W275" s="10"/>
    </row>
    <row r="276" spans="23:23" x14ac:dyDescent="0.25">
      <c r="W276" s="10"/>
    </row>
    <row r="277" spans="23:23" x14ac:dyDescent="0.25">
      <c r="W277" s="10"/>
    </row>
    <row r="278" spans="23:23" x14ac:dyDescent="0.25">
      <c r="W278" s="10"/>
    </row>
    <row r="279" spans="23:23" x14ac:dyDescent="0.25">
      <c r="W279" s="10"/>
    </row>
    <row r="280" spans="23:23" x14ac:dyDescent="0.25">
      <c r="W280" s="10"/>
    </row>
    <row r="281" spans="23:23" x14ac:dyDescent="0.25">
      <c r="W281" s="10"/>
    </row>
    <row r="282" spans="23:23" x14ac:dyDescent="0.25">
      <c r="W282" s="10"/>
    </row>
    <row r="283" spans="23:23" x14ac:dyDescent="0.25">
      <c r="W283" s="10"/>
    </row>
    <row r="284" spans="23:23" x14ac:dyDescent="0.25">
      <c r="W284" s="10"/>
    </row>
    <row r="285" spans="23:23" x14ac:dyDescent="0.25">
      <c r="W285" s="10"/>
    </row>
    <row r="286" spans="23:23" x14ac:dyDescent="0.25">
      <c r="W286" s="10"/>
    </row>
    <row r="287" spans="23:23" x14ac:dyDescent="0.25">
      <c r="W287" s="10"/>
    </row>
    <row r="288" spans="23:23" x14ac:dyDescent="0.25">
      <c r="W288" s="10"/>
    </row>
    <row r="289" spans="23:23" x14ac:dyDescent="0.25">
      <c r="W289" s="10"/>
    </row>
    <row r="290" spans="23:23" x14ac:dyDescent="0.25">
      <c r="W290" s="10"/>
    </row>
    <row r="291" spans="23:23" x14ac:dyDescent="0.25">
      <c r="W291" s="10"/>
    </row>
    <row r="292" spans="23:23" x14ac:dyDescent="0.25">
      <c r="W292" s="10"/>
    </row>
    <row r="293" spans="23:23" x14ac:dyDescent="0.25">
      <c r="W293" s="10"/>
    </row>
    <row r="294" spans="23:23" x14ac:dyDescent="0.25">
      <c r="W294" s="10"/>
    </row>
    <row r="295" spans="23:23" x14ac:dyDescent="0.25">
      <c r="W295" s="10"/>
    </row>
    <row r="296" spans="23:23" x14ac:dyDescent="0.25">
      <c r="W296" s="10"/>
    </row>
    <row r="297" spans="23:23" x14ac:dyDescent="0.25">
      <c r="W297" s="10"/>
    </row>
    <row r="298" spans="23:23" x14ac:dyDescent="0.25">
      <c r="W298" s="10"/>
    </row>
    <row r="299" spans="23:23" x14ac:dyDescent="0.25">
      <c r="W299" s="10"/>
    </row>
    <row r="300" spans="23:23" x14ac:dyDescent="0.25">
      <c r="W300" s="10"/>
    </row>
    <row r="301" spans="23:23" x14ac:dyDescent="0.25">
      <c r="W301" s="10"/>
    </row>
    <row r="302" spans="23:23" x14ac:dyDescent="0.25">
      <c r="W302" s="10"/>
    </row>
    <row r="303" spans="23:23" x14ac:dyDescent="0.25">
      <c r="W303" s="10"/>
    </row>
    <row r="304" spans="23:23" x14ac:dyDescent="0.25">
      <c r="W304" s="10"/>
    </row>
    <row r="305" spans="23:23" x14ac:dyDescent="0.25">
      <c r="W305" s="10"/>
    </row>
    <row r="306" spans="23:23" x14ac:dyDescent="0.25">
      <c r="W306" s="10"/>
    </row>
    <row r="307" spans="23:23" x14ac:dyDescent="0.25">
      <c r="W307" s="10"/>
    </row>
    <row r="308" spans="23:23" x14ac:dyDescent="0.25">
      <c r="W308" s="10"/>
    </row>
    <row r="309" spans="23:23" x14ac:dyDescent="0.25">
      <c r="W309" s="10"/>
    </row>
    <row r="310" spans="23:23" x14ac:dyDescent="0.25">
      <c r="W310" s="10"/>
    </row>
    <row r="311" spans="23:23" x14ac:dyDescent="0.25">
      <c r="W311" s="10"/>
    </row>
    <row r="312" spans="23:23" x14ac:dyDescent="0.25">
      <c r="W312" s="10"/>
    </row>
    <row r="313" spans="23:23" x14ac:dyDescent="0.25">
      <c r="W313" s="10"/>
    </row>
    <row r="314" spans="23:23" x14ac:dyDescent="0.25">
      <c r="W314" s="10"/>
    </row>
    <row r="315" spans="23:23" x14ac:dyDescent="0.25">
      <c r="W315" s="10"/>
    </row>
    <row r="316" spans="23:23" x14ac:dyDescent="0.25">
      <c r="W316" s="10"/>
    </row>
    <row r="317" spans="23:23" x14ac:dyDescent="0.25">
      <c r="W317" s="10"/>
    </row>
    <row r="318" spans="23:23" x14ac:dyDescent="0.25">
      <c r="W318" s="10"/>
    </row>
    <row r="319" spans="23:23" x14ac:dyDescent="0.25">
      <c r="W319" s="10"/>
    </row>
    <row r="320" spans="23:23" x14ac:dyDescent="0.25">
      <c r="W320" s="10"/>
    </row>
    <row r="321" spans="23:23" x14ac:dyDescent="0.25">
      <c r="W321" s="10"/>
    </row>
    <row r="322" spans="23:23" x14ac:dyDescent="0.25">
      <c r="W322" s="10"/>
    </row>
    <row r="323" spans="23:23" x14ac:dyDescent="0.25">
      <c r="W323" s="10"/>
    </row>
    <row r="324" spans="23:23" x14ac:dyDescent="0.25">
      <c r="W324" s="10"/>
    </row>
    <row r="325" spans="23:23" x14ac:dyDescent="0.25">
      <c r="W325" s="10"/>
    </row>
    <row r="326" spans="23:23" x14ac:dyDescent="0.25">
      <c r="W326" s="10"/>
    </row>
    <row r="327" spans="23:23" x14ac:dyDescent="0.25">
      <c r="W327" s="10"/>
    </row>
    <row r="328" spans="23:23" x14ac:dyDescent="0.25">
      <c r="W328" s="10"/>
    </row>
    <row r="329" spans="23:23" x14ac:dyDescent="0.25">
      <c r="W329" s="10"/>
    </row>
    <row r="330" spans="23:23" x14ac:dyDescent="0.25">
      <c r="W330" s="10"/>
    </row>
    <row r="331" spans="23:23" x14ac:dyDescent="0.25">
      <c r="W331" s="10"/>
    </row>
    <row r="332" spans="23:23" x14ac:dyDescent="0.25">
      <c r="W332" s="10"/>
    </row>
    <row r="333" spans="23:23" x14ac:dyDescent="0.25">
      <c r="W333" s="10"/>
    </row>
    <row r="334" spans="23:23" x14ac:dyDescent="0.25">
      <c r="W334" s="10"/>
    </row>
    <row r="335" spans="23:23" x14ac:dyDescent="0.25">
      <c r="W335" s="10"/>
    </row>
    <row r="336" spans="23:23" x14ac:dyDescent="0.25">
      <c r="W336" s="10"/>
    </row>
    <row r="337" spans="23:23" x14ac:dyDescent="0.25">
      <c r="W337" s="10"/>
    </row>
    <row r="338" spans="23:23" x14ac:dyDescent="0.25">
      <c r="W338" s="10"/>
    </row>
    <row r="339" spans="23:23" x14ac:dyDescent="0.25">
      <c r="W339" s="10"/>
    </row>
    <row r="340" spans="23:23" x14ac:dyDescent="0.25">
      <c r="W340" s="10"/>
    </row>
    <row r="341" spans="23:23" x14ac:dyDescent="0.25">
      <c r="W341" s="10"/>
    </row>
    <row r="342" spans="23:23" x14ac:dyDescent="0.25">
      <c r="W342" s="10"/>
    </row>
    <row r="343" spans="23:23" x14ac:dyDescent="0.25">
      <c r="W343" s="10"/>
    </row>
    <row r="344" spans="23:23" x14ac:dyDescent="0.25">
      <c r="W344" s="10"/>
    </row>
    <row r="345" spans="23:23" x14ac:dyDescent="0.25">
      <c r="W345" s="10"/>
    </row>
    <row r="346" spans="23:23" x14ac:dyDescent="0.25">
      <c r="W346" s="10"/>
    </row>
    <row r="347" spans="23:23" x14ac:dyDescent="0.25">
      <c r="W347" s="10"/>
    </row>
    <row r="348" spans="23:23" x14ac:dyDescent="0.25">
      <c r="W348" s="10"/>
    </row>
    <row r="349" spans="23:23" x14ac:dyDescent="0.25">
      <c r="W349" s="10"/>
    </row>
    <row r="350" spans="23:23" x14ac:dyDescent="0.25">
      <c r="W350" s="10"/>
    </row>
    <row r="351" spans="23:23" x14ac:dyDescent="0.25">
      <c r="W351" s="10"/>
    </row>
    <row r="352" spans="23:23" x14ac:dyDescent="0.25">
      <c r="W352" s="10"/>
    </row>
    <row r="353" spans="23:23" x14ac:dyDescent="0.25">
      <c r="W353" s="10"/>
    </row>
    <row r="354" spans="23:23" x14ac:dyDescent="0.25">
      <c r="W354" s="10"/>
    </row>
    <row r="355" spans="23:23" x14ac:dyDescent="0.25">
      <c r="W355" s="10"/>
    </row>
    <row r="356" spans="23:23" x14ac:dyDescent="0.25">
      <c r="W356" s="10"/>
    </row>
    <row r="357" spans="23:23" x14ac:dyDescent="0.25">
      <c r="W357" s="10"/>
    </row>
    <row r="358" spans="23:23" x14ac:dyDescent="0.25">
      <c r="W358" s="10"/>
    </row>
    <row r="359" spans="23:23" x14ac:dyDescent="0.25">
      <c r="W359" s="10"/>
    </row>
    <row r="360" spans="23:23" x14ac:dyDescent="0.25">
      <c r="W360" s="10"/>
    </row>
    <row r="361" spans="23:23" x14ac:dyDescent="0.25">
      <c r="W361" s="10"/>
    </row>
    <row r="362" spans="23:23" x14ac:dyDescent="0.25">
      <c r="W362" s="10"/>
    </row>
    <row r="363" spans="23:23" x14ac:dyDescent="0.25">
      <c r="W363" s="10"/>
    </row>
    <row r="364" spans="23:23" x14ac:dyDescent="0.25">
      <c r="W364" s="10"/>
    </row>
    <row r="365" spans="23:23" x14ac:dyDescent="0.25">
      <c r="W365" s="10"/>
    </row>
    <row r="366" spans="23:23" x14ac:dyDescent="0.25">
      <c r="W366" s="10"/>
    </row>
    <row r="367" spans="23:23" x14ac:dyDescent="0.25">
      <c r="W367" s="10"/>
    </row>
    <row r="368" spans="23:23" x14ac:dyDescent="0.25">
      <c r="W368" s="10"/>
    </row>
    <row r="369" spans="23:23" x14ac:dyDescent="0.25">
      <c r="W369" s="10"/>
    </row>
    <row r="370" spans="23:23" x14ac:dyDescent="0.25">
      <c r="W370" s="10"/>
    </row>
    <row r="371" spans="23:23" x14ac:dyDescent="0.25">
      <c r="W371" s="10"/>
    </row>
    <row r="372" spans="23:23" x14ac:dyDescent="0.25">
      <c r="W372" s="10"/>
    </row>
    <row r="373" spans="23:23" x14ac:dyDescent="0.25">
      <c r="W373" s="10"/>
    </row>
    <row r="374" spans="23:23" x14ac:dyDescent="0.25">
      <c r="W374" s="10"/>
    </row>
    <row r="375" spans="23:23" x14ac:dyDescent="0.25">
      <c r="W375" s="10"/>
    </row>
    <row r="376" spans="23:23" x14ac:dyDescent="0.25">
      <c r="W376" s="10"/>
    </row>
    <row r="377" spans="23:23" x14ac:dyDescent="0.25">
      <c r="W377" s="10"/>
    </row>
    <row r="378" spans="23:23" x14ac:dyDescent="0.25">
      <c r="W378" s="10"/>
    </row>
    <row r="379" spans="23:23" x14ac:dyDescent="0.25">
      <c r="W379" s="10"/>
    </row>
    <row r="380" spans="23:23" x14ac:dyDescent="0.25">
      <c r="W380" s="10"/>
    </row>
    <row r="381" spans="23:23" x14ac:dyDescent="0.25">
      <c r="W381" s="10"/>
    </row>
    <row r="382" spans="23:23" x14ac:dyDescent="0.25">
      <c r="W382" s="10"/>
    </row>
    <row r="383" spans="23:23" x14ac:dyDescent="0.25">
      <c r="W383" s="10"/>
    </row>
    <row r="384" spans="23:23" x14ac:dyDescent="0.25">
      <c r="W384" s="10"/>
    </row>
    <row r="385" spans="23:23" x14ac:dyDescent="0.25">
      <c r="W385" s="10"/>
    </row>
    <row r="386" spans="23:23" x14ac:dyDescent="0.25">
      <c r="W386" s="10"/>
    </row>
    <row r="387" spans="23:23" x14ac:dyDescent="0.25">
      <c r="W387" s="10"/>
    </row>
    <row r="388" spans="23:23" x14ac:dyDescent="0.25">
      <c r="W388" s="10"/>
    </row>
    <row r="389" spans="23:23" x14ac:dyDescent="0.25">
      <c r="W389" s="10"/>
    </row>
    <row r="390" spans="23:23" x14ac:dyDescent="0.25">
      <c r="W390" s="10"/>
    </row>
    <row r="391" spans="23:23" x14ac:dyDescent="0.25">
      <c r="W391" s="10"/>
    </row>
    <row r="392" spans="23:23" x14ac:dyDescent="0.25">
      <c r="W392" s="10"/>
    </row>
    <row r="393" spans="23:23" x14ac:dyDescent="0.25">
      <c r="W393" s="10"/>
    </row>
    <row r="394" spans="23:23" x14ac:dyDescent="0.25">
      <c r="W394" s="10"/>
    </row>
    <row r="395" spans="23:23" x14ac:dyDescent="0.25">
      <c r="W395" s="10"/>
    </row>
    <row r="396" spans="23:23" x14ac:dyDescent="0.25">
      <c r="W396" s="10"/>
    </row>
    <row r="397" spans="23:23" x14ac:dyDescent="0.25">
      <c r="W397" s="10"/>
    </row>
    <row r="398" spans="23:23" x14ac:dyDescent="0.25">
      <c r="W398" s="10"/>
    </row>
    <row r="399" spans="23:23" x14ac:dyDescent="0.25">
      <c r="W399" s="10"/>
    </row>
    <row r="400" spans="23:23" x14ac:dyDescent="0.25">
      <c r="W400" s="10"/>
    </row>
    <row r="401" spans="23:23" x14ac:dyDescent="0.25">
      <c r="W401" s="10"/>
    </row>
    <row r="402" spans="23:23" x14ac:dyDescent="0.25">
      <c r="W402" s="10"/>
    </row>
    <row r="403" spans="23:23" x14ac:dyDescent="0.25">
      <c r="W403" s="10"/>
    </row>
    <row r="404" spans="23:23" x14ac:dyDescent="0.25">
      <c r="W404" s="10"/>
    </row>
    <row r="405" spans="23:23" x14ac:dyDescent="0.25">
      <c r="W405" s="10"/>
    </row>
    <row r="406" spans="23:23" x14ac:dyDescent="0.25">
      <c r="W406" s="10"/>
    </row>
    <row r="407" spans="23:23" x14ac:dyDescent="0.25">
      <c r="W407" s="10"/>
    </row>
    <row r="408" spans="23:23" x14ac:dyDescent="0.25">
      <c r="W408" s="10"/>
    </row>
    <row r="409" spans="23:23" x14ac:dyDescent="0.25">
      <c r="W409" s="10"/>
    </row>
    <row r="410" spans="23:23" x14ac:dyDescent="0.25">
      <c r="W410" s="10"/>
    </row>
    <row r="411" spans="23:23" x14ac:dyDescent="0.25">
      <c r="W411" s="10"/>
    </row>
    <row r="412" spans="23:23" x14ac:dyDescent="0.25">
      <c r="W412" s="10"/>
    </row>
    <row r="413" spans="23:23" x14ac:dyDescent="0.25">
      <c r="W413" s="10"/>
    </row>
    <row r="414" spans="23:23" x14ac:dyDescent="0.25">
      <c r="W414" s="10"/>
    </row>
    <row r="415" spans="23:23" x14ac:dyDescent="0.25">
      <c r="W415" s="10"/>
    </row>
    <row r="416" spans="23:23" x14ac:dyDescent="0.25">
      <c r="W416" s="10"/>
    </row>
    <row r="417" spans="23:23" x14ac:dyDescent="0.25">
      <c r="W417" s="10"/>
    </row>
    <row r="418" spans="23:23" x14ac:dyDescent="0.25">
      <c r="W418" s="10"/>
    </row>
    <row r="419" spans="23:23" x14ac:dyDescent="0.25">
      <c r="W419" s="10"/>
    </row>
    <row r="420" spans="23:23" x14ac:dyDescent="0.25">
      <c r="W420" s="10"/>
    </row>
    <row r="421" spans="23:23" x14ac:dyDescent="0.25">
      <c r="W421" s="10"/>
    </row>
    <row r="422" spans="23:23" x14ac:dyDescent="0.25">
      <c r="W422" s="10"/>
    </row>
    <row r="423" spans="23:23" x14ac:dyDescent="0.25">
      <c r="W423" s="10"/>
    </row>
    <row r="424" spans="23:23" x14ac:dyDescent="0.25">
      <c r="W424" s="10"/>
    </row>
    <row r="425" spans="23:23" x14ac:dyDescent="0.25">
      <c r="W425" s="10"/>
    </row>
    <row r="426" spans="23:23" x14ac:dyDescent="0.25">
      <c r="W426" s="10"/>
    </row>
    <row r="427" spans="23:23" x14ac:dyDescent="0.25">
      <c r="W427" s="10"/>
    </row>
    <row r="428" spans="23:23" x14ac:dyDescent="0.25">
      <c r="W428" s="10"/>
    </row>
    <row r="429" spans="23:23" x14ac:dyDescent="0.25">
      <c r="W429" s="10"/>
    </row>
    <row r="430" spans="23:23" x14ac:dyDescent="0.25">
      <c r="W430" s="10"/>
    </row>
    <row r="431" spans="23:23" x14ac:dyDescent="0.25">
      <c r="W431" s="10"/>
    </row>
    <row r="432" spans="23:23" x14ac:dyDescent="0.25">
      <c r="W432" s="10"/>
    </row>
    <row r="433" spans="23:23" x14ac:dyDescent="0.25">
      <c r="W433" s="10"/>
    </row>
    <row r="434" spans="23:23" x14ac:dyDescent="0.25">
      <c r="W434" s="10"/>
    </row>
    <row r="435" spans="23:23" x14ac:dyDescent="0.25">
      <c r="W435" s="10"/>
    </row>
    <row r="436" spans="23:23" x14ac:dyDescent="0.25">
      <c r="W436" s="10"/>
    </row>
    <row r="437" spans="23:23" x14ac:dyDescent="0.25">
      <c r="W437" s="10"/>
    </row>
    <row r="438" spans="23:23" x14ac:dyDescent="0.25">
      <c r="W438" s="10"/>
    </row>
    <row r="439" spans="23:23" x14ac:dyDescent="0.25">
      <c r="W439" s="10"/>
    </row>
    <row r="440" spans="23:23" x14ac:dyDescent="0.25">
      <c r="W440" s="10"/>
    </row>
    <row r="441" spans="23:23" x14ac:dyDescent="0.25">
      <c r="W441" s="10"/>
    </row>
    <row r="442" spans="23:23" x14ac:dyDescent="0.25">
      <c r="W442" s="10"/>
    </row>
    <row r="443" spans="23:23" x14ac:dyDescent="0.25">
      <c r="W443" s="10"/>
    </row>
    <row r="444" spans="23:23" x14ac:dyDescent="0.25">
      <c r="W444" s="10"/>
    </row>
    <row r="445" spans="23:23" x14ac:dyDescent="0.25">
      <c r="W445" s="10"/>
    </row>
    <row r="446" spans="23:23" x14ac:dyDescent="0.25">
      <c r="W446" s="10"/>
    </row>
    <row r="447" spans="23:23" x14ac:dyDescent="0.25">
      <c r="W447" s="10"/>
    </row>
    <row r="448" spans="23:23" x14ac:dyDescent="0.25">
      <c r="W448" s="10"/>
    </row>
    <row r="449" spans="23:23" x14ac:dyDescent="0.25">
      <c r="W449" s="10"/>
    </row>
    <row r="450" spans="23:23" x14ac:dyDescent="0.25">
      <c r="W450" s="10"/>
    </row>
    <row r="451" spans="23:23" x14ac:dyDescent="0.25">
      <c r="W451" s="10"/>
    </row>
    <row r="452" spans="23:23" x14ac:dyDescent="0.25">
      <c r="W452" s="10"/>
    </row>
    <row r="453" spans="23:23" x14ac:dyDescent="0.25">
      <c r="W453" s="10"/>
    </row>
    <row r="454" spans="23:23" x14ac:dyDescent="0.25">
      <c r="W454" s="10"/>
    </row>
    <row r="455" spans="23:23" x14ac:dyDescent="0.25">
      <c r="W455" s="10"/>
    </row>
    <row r="456" spans="23:23" x14ac:dyDescent="0.25">
      <c r="W456" s="10"/>
    </row>
    <row r="457" spans="23:23" x14ac:dyDescent="0.25">
      <c r="W457" s="10"/>
    </row>
    <row r="458" spans="23:23" x14ac:dyDescent="0.25">
      <c r="W458" s="10"/>
    </row>
    <row r="459" spans="23:23" x14ac:dyDescent="0.25">
      <c r="W459" s="10"/>
    </row>
    <row r="460" spans="23:23" x14ac:dyDescent="0.25">
      <c r="W460" s="10"/>
    </row>
    <row r="461" spans="23:23" x14ac:dyDescent="0.25">
      <c r="W461" s="10"/>
    </row>
    <row r="462" spans="23:23" x14ac:dyDescent="0.25">
      <c r="W462" s="10"/>
    </row>
    <row r="463" spans="23:23" x14ac:dyDescent="0.25">
      <c r="W463" s="10"/>
    </row>
    <row r="464" spans="23:23" x14ac:dyDescent="0.25">
      <c r="W464" s="10"/>
    </row>
    <row r="465" spans="23:23" x14ac:dyDescent="0.25">
      <c r="W465" s="10"/>
    </row>
    <row r="466" spans="23:23" x14ac:dyDescent="0.25">
      <c r="W466" s="10"/>
    </row>
    <row r="467" spans="23:23" x14ac:dyDescent="0.25">
      <c r="W467" s="10"/>
    </row>
    <row r="468" spans="23:23" x14ac:dyDescent="0.25">
      <c r="W468" s="10"/>
    </row>
    <row r="469" spans="23:23" x14ac:dyDescent="0.25">
      <c r="W469" s="10"/>
    </row>
    <row r="470" spans="23:23" x14ac:dyDescent="0.25">
      <c r="W470" s="10"/>
    </row>
    <row r="471" spans="23:23" x14ac:dyDescent="0.25">
      <c r="W471" s="10"/>
    </row>
    <row r="472" spans="23:23" x14ac:dyDescent="0.25">
      <c r="W472" s="10"/>
    </row>
    <row r="473" spans="23:23" x14ac:dyDescent="0.25">
      <c r="W473" s="10"/>
    </row>
    <row r="474" spans="23:23" x14ac:dyDescent="0.25">
      <c r="W474" s="10"/>
    </row>
    <row r="475" spans="23:23" x14ac:dyDescent="0.25">
      <c r="W475" s="10"/>
    </row>
    <row r="476" spans="23:23" x14ac:dyDescent="0.25">
      <c r="W476" s="10"/>
    </row>
    <row r="477" spans="23:23" x14ac:dyDescent="0.25">
      <c r="W477" s="10"/>
    </row>
    <row r="478" spans="23:23" x14ac:dyDescent="0.25">
      <c r="W478" s="10"/>
    </row>
    <row r="479" spans="23:23" x14ac:dyDescent="0.25">
      <c r="W479" s="10"/>
    </row>
    <row r="480" spans="23:23" x14ac:dyDescent="0.25">
      <c r="W480" s="10"/>
    </row>
    <row r="481" spans="23:23" x14ac:dyDescent="0.25">
      <c r="W481" s="10"/>
    </row>
    <row r="482" spans="23:23" x14ac:dyDescent="0.25">
      <c r="W482" s="10"/>
    </row>
    <row r="483" spans="23:23" x14ac:dyDescent="0.25">
      <c r="W483" s="10"/>
    </row>
    <row r="484" spans="23:23" x14ac:dyDescent="0.25">
      <c r="W484" s="10"/>
    </row>
    <row r="485" spans="23:23" x14ac:dyDescent="0.25">
      <c r="W485" s="10"/>
    </row>
    <row r="486" spans="23:23" x14ac:dyDescent="0.25">
      <c r="W486" s="10"/>
    </row>
    <row r="487" spans="23:23" x14ac:dyDescent="0.25">
      <c r="W487" s="10"/>
    </row>
    <row r="488" spans="23:23" x14ac:dyDescent="0.25">
      <c r="W488" s="10"/>
    </row>
    <row r="489" spans="23:23" x14ac:dyDescent="0.25">
      <c r="W489" s="10"/>
    </row>
    <row r="490" spans="23:23" x14ac:dyDescent="0.25">
      <c r="W490" s="10"/>
    </row>
    <row r="491" spans="23:23" x14ac:dyDescent="0.25">
      <c r="W491" s="10"/>
    </row>
    <row r="492" spans="23:23" x14ac:dyDescent="0.25">
      <c r="W492" s="10"/>
    </row>
    <row r="493" spans="23:23" x14ac:dyDescent="0.25">
      <c r="W493" s="10"/>
    </row>
    <row r="494" spans="23:23" x14ac:dyDescent="0.25">
      <c r="W494" s="10"/>
    </row>
    <row r="495" spans="23:23" x14ac:dyDescent="0.25">
      <c r="W495" s="10"/>
    </row>
    <row r="496" spans="23:23" x14ac:dyDescent="0.25">
      <c r="W496" s="10"/>
    </row>
    <row r="497" spans="23:23" x14ac:dyDescent="0.25">
      <c r="W497" s="10"/>
    </row>
    <row r="498" spans="23:23" x14ac:dyDescent="0.25">
      <c r="W498" s="10"/>
    </row>
    <row r="499" spans="23:23" x14ac:dyDescent="0.25">
      <c r="W499" s="10"/>
    </row>
    <row r="500" spans="23:23" x14ac:dyDescent="0.25">
      <c r="W500" s="10"/>
    </row>
    <row r="501" spans="23:23" x14ac:dyDescent="0.25">
      <c r="W501" s="10"/>
    </row>
    <row r="502" spans="23:23" x14ac:dyDescent="0.25">
      <c r="W502" s="10"/>
    </row>
    <row r="503" spans="23:23" x14ac:dyDescent="0.25">
      <c r="W503" s="10"/>
    </row>
    <row r="504" spans="23:23" x14ac:dyDescent="0.25">
      <c r="W504" s="10"/>
    </row>
    <row r="505" spans="23:23" x14ac:dyDescent="0.25">
      <c r="W505" s="10"/>
    </row>
    <row r="506" spans="23:23" x14ac:dyDescent="0.25">
      <c r="W506" s="10"/>
    </row>
    <row r="507" spans="23:23" x14ac:dyDescent="0.25">
      <c r="W507" s="10"/>
    </row>
    <row r="508" spans="23:23" x14ac:dyDescent="0.25">
      <c r="W508" s="10"/>
    </row>
    <row r="509" spans="23:23" x14ac:dyDescent="0.25">
      <c r="W509" s="10"/>
    </row>
    <row r="510" spans="23:23" x14ac:dyDescent="0.25">
      <c r="W510" s="10"/>
    </row>
    <row r="511" spans="23:23" x14ac:dyDescent="0.25">
      <c r="W511" s="10"/>
    </row>
    <row r="512" spans="23:23" x14ac:dyDescent="0.25">
      <c r="W512" s="10"/>
    </row>
    <row r="513" spans="23:23" x14ac:dyDescent="0.25">
      <c r="W513" s="10"/>
    </row>
    <row r="514" spans="23:23" x14ac:dyDescent="0.25">
      <c r="W514" s="10"/>
    </row>
    <row r="515" spans="23:23" x14ac:dyDescent="0.25">
      <c r="W515" s="10"/>
    </row>
    <row r="516" spans="23:23" x14ac:dyDescent="0.25">
      <c r="W516" s="10"/>
    </row>
    <row r="517" spans="23:23" x14ac:dyDescent="0.25">
      <c r="W517" s="10"/>
    </row>
    <row r="518" spans="23:23" x14ac:dyDescent="0.25">
      <c r="W518" s="10"/>
    </row>
    <row r="519" spans="23:23" x14ac:dyDescent="0.25">
      <c r="W519" s="10"/>
    </row>
    <row r="520" spans="23:23" x14ac:dyDescent="0.25">
      <c r="W520" s="10"/>
    </row>
    <row r="521" spans="23:23" x14ac:dyDescent="0.25">
      <c r="W521" s="10"/>
    </row>
    <row r="522" spans="23:23" x14ac:dyDescent="0.25">
      <c r="W522" s="10"/>
    </row>
    <row r="523" spans="23:23" x14ac:dyDescent="0.25">
      <c r="W523" s="10"/>
    </row>
    <row r="524" spans="23:23" x14ac:dyDescent="0.25">
      <c r="W524" s="10"/>
    </row>
    <row r="525" spans="23:23" x14ac:dyDescent="0.25">
      <c r="W525" s="10"/>
    </row>
    <row r="526" spans="23:23" x14ac:dyDescent="0.25">
      <c r="W526" s="10"/>
    </row>
    <row r="527" spans="23:23" x14ac:dyDescent="0.25">
      <c r="W527" s="10"/>
    </row>
    <row r="528" spans="23:23" x14ac:dyDescent="0.25">
      <c r="W528" s="10"/>
    </row>
    <row r="529" spans="23:23" x14ac:dyDescent="0.25">
      <c r="W529" s="10"/>
    </row>
    <row r="530" spans="23:23" x14ac:dyDescent="0.25">
      <c r="W530" s="10"/>
    </row>
    <row r="531" spans="23:23" x14ac:dyDescent="0.25">
      <c r="W531" s="10"/>
    </row>
    <row r="532" spans="23:23" x14ac:dyDescent="0.25">
      <c r="W532" s="10"/>
    </row>
    <row r="533" spans="23:23" x14ac:dyDescent="0.25">
      <c r="W533" s="10"/>
    </row>
    <row r="534" spans="23:23" x14ac:dyDescent="0.25">
      <c r="W534" s="10"/>
    </row>
    <row r="535" spans="23:23" x14ac:dyDescent="0.25">
      <c r="W535" s="10"/>
    </row>
    <row r="536" spans="23:23" x14ac:dyDescent="0.25">
      <c r="W536" s="10"/>
    </row>
    <row r="537" spans="23:23" x14ac:dyDescent="0.25">
      <c r="W537" s="10"/>
    </row>
    <row r="538" spans="23:23" x14ac:dyDescent="0.25">
      <c r="W538" s="10"/>
    </row>
    <row r="539" spans="23:23" x14ac:dyDescent="0.25">
      <c r="W539" s="10"/>
    </row>
    <row r="540" spans="23:23" x14ac:dyDescent="0.25">
      <c r="W540" s="10"/>
    </row>
    <row r="541" spans="23:23" x14ac:dyDescent="0.25">
      <c r="W541" s="10"/>
    </row>
    <row r="542" spans="23:23" x14ac:dyDescent="0.25">
      <c r="W542" s="10"/>
    </row>
    <row r="543" spans="23:23" x14ac:dyDescent="0.25">
      <c r="W543" s="10"/>
    </row>
    <row r="544" spans="23:23" x14ac:dyDescent="0.25">
      <c r="W544" s="10"/>
    </row>
    <row r="545" spans="23:23" x14ac:dyDescent="0.25">
      <c r="W545" s="10"/>
    </row>
    <row r="546" spans="23:23" x14ac:dyDescent="0.25">
      <c r="W546" s="10"/>
    </row>
    <row r="547" spans="23:23" x14ac:dyDescent="0.25">
      <c r="W547" s="10"/>
    </row>
    <row r="548" spans="23:23" x14ac:dyDescent="0.25">
      <c r="W548" s="10"/>
    </row>
    <row r="549" spans="23:23" x14ac:dyDescent="0.25">
      <c r="W549" s="10"/>
    </row>
    <row r="550" spans="23:23" x14ac:dyDescent="0.25">
      <c r="W550" s="10"/>
    </row>
    <row r="551" spans="23:23" x14ac:dyDescent="0.25">
      <c r="W551" s="10"/>
    </row>
    <row r="552" spans="23:23" x14ac:dyDescent="0.25">
      <c r="W552" s="10"/>
    </row>
    <row r="553" spans="23:23" x14ac:dyDescent="0.25">
      <c r="W553" s="10"/>
    </row>
    <row r="554" spans="23:23" x14ac:dyDescent="0.25">
      <c r="W554" s="10"/>
    </row>
    <row r="555" spans="23:23" x14ac:dyDescent="0.25">
      <c r="W555" s="10"/>
    </row>
    <row r="556" spans="23:23" x14ac:dyDescent="0.25">
      <c r="W556" s="10"/>
    </row>
    <row r="557" spans="23:23" x14ac:dyDescent="0.25">
      <c r="W557" s="10"/>
    </row>
    <row r="558" spans="23:23" x14ac:dyDescent="0.25">
      <c r="W558" s="10"/>
    </row>
    <row r="559" spans="23:23" x14ac:dyDescent="0.25">
      <c r="W559" s="10"/>
    </row>
    <row r="560" spans="23:23" x14ac:dyDescent="0.25">
      <c r="W560" s="10"/>
    </row>
    <row r="561" spans="23:23" x14ac:dyDescent="0.25">
      <c r="W561" s="10"/>
    </row>
    <row r="562" spans="23:23" x14ac:dyDescent="0.25">
      <c r="W562" s="10"/>
    </row>
    <row r="563" spans="23:23" x14ac:dyDescent="0.25">
      <c r="W563" s="10"/>
    </row>
    <row r="564" spans="23:23" x14ac:dyDescent="0.25">
      <c r="W564" s="10"/>
    </row>
    <row r="565" spans="23:23" x14ac:dyDescent="0.25">
      <c r="W565" s="10"/>
    </row>
    <row r="566" spans="23:23" x14ac:dyDescent="0.25">
      <c r="W566" s="10"/>
    </row>
    <row r="567" spans="23:23" x14ac:dyDescent="0.25">
      <c r="W567" s="10"/>
    </row>
    <row r="568" spans="23:23" x14ac:dyDescent="0.25">
      <c r="W568" s="10"/>
    </row>
    <row r="569" spans="23:23" x14ac:dyDescent="0.25">
      <c r="W569" s="10"/>
    </row>
    <row r="570" spans="23:23" x14ac:dyDescent="0.25">
      <c r="W570" s="10"/>
    </row>
    <row r="571" spans="23:23" x14ac:dyDescent="0.25">
      <c r="W571" s="10"/>
    </row>
    <row r="572" spans="23:23" x14ac:dyDescent="0.25">
      <c r="W572" s="10"/>
    </row>
    <row r="573" spans="23:23" x14ac:dyDescent="0.25">
      <c r="W573" s="10"/>
    </row>
    <row r="574" spans="23:23" x14ac:dyDescent="0.25">
      <c r="W574" s="10"/>
    </row>
    <row r="575" spans="23:23" x14ac:dyDescent="0.25">
      <c r="W575" s="10"/>
    </row>
    <row r="576" spans="23:23" x14ac:dyDescent="0.25">
      <c r="W576" s="10"/>
    </row>
    <row r="577" spans="23:23" x14ac:dyDescent="0.25">
      <c r="W577" s="10"/>
    </row>
    <row r="578" spans="23:23" x14ac:dyDescent="0.25">
      <c r="W578" s="10"/>
    </row>
    <row r="579" spans="23:23" x14ac:dyDescent="0.25">
      <c r="W579" s="10"/>
    </row>
    <row r="580" spans="23:23" x14ac:dyDescent="0.25">
      <c r="W580" s="10"/>
    </row>
    <row r="581" spans="23:23" x14ac:dyDescent="0.25">
      <c r="W581" s="10"/>
    </row>
    <row r="582" spans="23:23" x14ac:dyDescent="0.25">
      <c r="W582" s="10"/>
    </row>
    <row r="583" spans="23:23" x14ac:dyDescent="0.25">
      <c r="W583" s="10"/>
    </row>
    <row r="584" spans="23:23" x14ac:dyDescent="0.25">
      <c r="W584" s="10"/>
    </row>
    <row r="585" spans="23:23" x14ac:dyDescent="0.25">
      <c r="W585" s="10"/>
    </row>
    <row r="586" spans="23:23" x14ac:dyDescent="0.25">
      <c r="W586" s="10"/>
    </row>
    <row r="587" spans="23:23" x14ac:dyDescent="0.25">
      <c r="W587" s="10"/>
    </row>
    <row r="588" spans="23:23" x14ac:dyDescent="0.25">
      <c r="W588" s="10"/>
    </row>
    <row r="589" spans="23:23" x14ac:dyDescent="0.25">
      <c r="W589" s="10"/>
    </row>
    <row r="590" spans="23:23" x14ac:dyDescent="0.25">
      <c r="W590" s="10"/>
    </row>
    <row r="591" spans="23:23" x14ac:dyDescent="0.25">
      <c r="W591" s="10"/>
    </row>
    <row r="592" spans="23:23" x14ac:dyDescent="0.25">
      <c r="W592" s="10"/>
    </row>
    <row r="593" spans="23:23" x14ac:dyDescent="0.25">
      <c r="W593" s="10"/>
    </row>
    <row r="594" spans="23:23" x14ac:dyDescent="0.25">
      <c r="W594" s="10"/>
    </row>
    <row r="595" spans="23:23" x14ac:dyDescent="0.25">
      <c r="W595" s="10"/>
    </row>
    <row r="596" spans="23:23" x14ac:dyDescent="0.25">
      <c r="W596" s="10"/>
    </row>
    <row r="597" spans="23:23" x14ac:dyDescent="0.25">
      <c r="W597" s="10"/>
    </row>
    <row r="598" spans="23:23" x14ac:dyDescent="0.25">
      <c r="W598" s="10"/>
    </row>
    <row r="599" spans="23:23" x14ac:dyDescent="0.25">
      <c r="W599" s="10"/>
    </row>
    <row r="600" spans="23:23" x14ac:dyDescent="0.25">
      <c r="W600" s="10"/>
    </row>
    <row r="601" spans="23:23" x14ac:dyDescent="0.25">
      <c r="W601" s="10"/>
    </row>
    <row r="602" spans="23:23" x14ac:dyDescent="0.25">
      <c r="W602" s="10"/>
    </row>
    <row r="603" spans="23:23" x14ac:dyDescent="0.25">
      <c r="W603" s="10"/>
    </row>
    <row r="604" spans="23:23" x14ac:dyDescent="0.25">
      <c r="W604" s="10"/>
    </row>
    <row r="605" spans="23:23" x14ac:dyDescent="0.25">
      <c r="W605" s="10"/>
    </row>
    <row r="606" spans="23:23" x14ac:dyDescent="0.25">
      <c r="W606" s="10"/>
    </row>
    <row r="607" spans="23:23" x14ac:dyDescent="0.25">
      <c r="W607" s="10"/>
    </row>
    <row r="608" spans="23:23" x14ac:dyDescent="0.25">
      <c r="W608" s="10"/>
    </row>
    <row r="609" spans="23:23" x14ac:dyDescent="0.25">
      <c r="W609" s="10"/>
    </row>
    <row r="610" spans="23:23" x14ac:dyDescent="0.25">
      <c r="W610" s="10"/>
    </row>
    <row r="611" spans="23:23" x14ac:dyDescent="0.25">
      <c r="W611" s="10"/>
    </row>
    <row r="612" spans="23:23" x14ac:dyDescent="0.25">
      <c r="W612" s="10"/>
    </row>
    <row r="613" spans="23:23" x14ac:dyDescent="0.25">
      <c r="W613" s="10"/>
    </row>
    <row r="614" spans="23:23" x14ac:dyDescent="0.25">
      <c r="W614" s="10"/>
    </row>
    <row r="615" spans="23:23" x14ac:dyDescent="0.25">
      <c r="W615" s="10"/>
    </row>
    <row r="616" spans="23:23" x14ac:dyDescent="0.25">
      <c r="W616" s="10"/>
    </row>
    <row r="617" spans="23:23" x14ac:dyDescent="0.25">
      <c r="W617" s="10"/>
    </row>
    <row r="618" spans="23:23" x14ac:dyDescent="0.25">
      <c r="W618" s="10"/>
    </row>
    <row r="619" spans="23:23" x14ac:dyDescent="0.25">
      <c r="W619" s="10"/>
    </row>
    <row r="620" spans="23:23" x14ac:dyDescent="0.25">
      <c r="W620" s="10"/>
    </row>
    <row r="621" spans="23:23" x14ac:dyDescent="0.25">
      <c r="W621" s="10"/>
    </row>
    <row r="622" spans="23:23" x14ac:dyDescent="0.25">
      <c r="W622" s="10"/>
    </row>
    <row r="623" spans="23:23" x14ac:dyDescent="0.25">
      <c r="W623" s="10"/>
    </row>
    <row r="624" spans="23:23" x14ac:dyDescent="0.25">
      <c r="W624" s="10"/>
    </row>
    <row r="625" spans="23:23" x14ac:dyDescent="0.25">
      <c r="W625" s="10"/>
    </row>
    <row r="626" spans="23:23" x14ac:dyDescent="0.25">
      <c r="W626" s="10"/>
    </row>
    <row r="627" spans="23:23" x14ac:dyDescent="0.25">
      <c r="W627" s="10"/>
    </row>
    <row r="628" spans="23:23" x14ac:dyDescent="0.25">
      <c r="W628" s="10"/>
    </row>
    <row r="629" spans="23:23" x14ac:dyDescent="0.25">
      <c r="W629" s="10"/>
    </row>
    <row r="630" spans="23:23" x14ac:dyDescent="0.25">
      <c r="W630" s="10"/>
    </row>
    <row r="631" spans="23:23" x14ac:dyDescent="0.25">
      <c r="W631" s="10"/>
    </row>
    <row r="632" spans="23:23" x14ac:dyDescent="0.25">
      <c r="W632" s="10"/>
    </row>
    <row r="633" spans="23:23" x14ac:dyDescent="0.25">
      <c r="W633" s="10"/>
    </row>
    <row r="634" spans="23:23" x14ac:dyDescent="0.25">
      <c r="W634" s="10"/>
    </row>
    <row r="635" spans="23:23" x14ac:dyDescent="0.25">
      <c r="W635" s="10"/>
    </row>
    <row r="636" spans="23:23" x14ac:dyDescent="0.25">
      <c r="W636" s="10"/>
    </row>
    <row r="637" spans="23:23" x14ac:dyDescent="0.25">
      <c r="W637" s="10"/>
    </row>
    <row r="638" spans="23:23" x14ac:dyDescent="0.25">
      <c r="W638" s="10"/>
    </row>
    <row r="639" spans="23:23" x14ac:dyDescent="0.25">
      <c r="W639" s="10"/>
    </row>
    <row r="640" spans="23:23" x14ac:dyDescent="0.25">
      <c r="W640" s="10"/>
    </row>
    <row r="641" spans="23:23" x14ac:dyDescent="0.25">
      <c r="W641" s="10"/>
    </row>
    <row r="642" spans="23:23" x14ac:dyDescent="0.25">
      <c r="W642" s="10"/>
    </row>
    <row r="643" spans="23:23" x14ac:dyDescent="0.25">
      <c r="W643" s="10"/>
    </row>
    <row r="644" spans="23:23" x14ac:dyDescent="0.25">
      <c r="W644" s="10"/>
    </row>
    <row r="645" spans="23:23" x14ac:dyDescent="0.25">
      <c r="W645" s="10"/>
    </row>
    <row r="646" spans="23:23" x14ac:dyDescent="0.25">
      <c r="W646" s="10"/>
    </row>
    <row r="647" spans="23:23" x14ac:dyDescent="0.25">
      <c r="W647" s="10"/>
    </row>
    <row r="648" spans="23:23" x14ac:dyDescent="0.25">
      <c r="W648" s="10"/>
    </row>
    <row r="649" spans="23:23" x14ac:dyDescent="0.25">
      <c r="W649" s="10"/>
    </row>
    <row r="650" spans="23:23" x14ac:dyDescent="0.25">
      <c r="W650" s="10"/>
    </row>
    <row r="651" spans="23:23" x14ac:dyDescent="0.25">
      <c r="W651" s="10"/>
    </row>
    <row r="652" spans="23:23" x14ac:dyDescent="0.25">
      <c r="W652" s="10"/>
    </row>
    <row r="653" spans="23:23" x14ac:dyDescent="0.25">
      <c r="W653" s="10"/>
    </row>
    <row r="654" spans="23:23" x14ac:dyDescent="0.25">
      <c r="W654" s="10"/>
    </row>
    <row r="655" spans="23:23" x14ac:dyDescent="0.25">
      <c r="W655" s="10"/>
    </row>
    <row r="656" spans="23:23" x14ac:dyDescent="0.25">
      <c r="W656" s="10"/>
    </row>
    <row r="657" spans="23:23" x14ac:dyDescent="0.25">
      <c r="W657" s="10"/>
    </row>
    <row r="658" spans="23:23" x14ac:dyDescent="0.25">
      <c r="W658" s="10"/>
    </row>
    <row r="659" spans="23:23" x14ac:dyDescent="0.25">
      <c r="W659" s="10"/>
    </row>
    <row r="660" spans="23:23" x14ac:dyDescent="0.25">
      <c r="W660" s="10"/>
    </row>
    <row r="661" spans="23:23" x14ac:dyDescent="0.25">
      <c r="W661" s="10"/>
    </row>
    <row r="662" spans="23:23" x14ac:dyDescent="0.25">
      <c r="W662" s="10"/>
    </row>
    <row r="663" spans="23:23" x14ac:dyDescent="0.25">
      <c r="W663" s="10"/>
    </row>
    <row r="664" spans="23:23" x14ac:dyDescent="0.25">
      <c r="W664" s="10"/>
    </row>
    <row r="665" spans="23:23" x14ac:dyDescent="0.25">
      <c r="W665" s="10"/>
    </row>
    <row r="666" spans="23:23" x14ac:dyDescent="0.25">
      <c r="W666" s="10"/>
    </row>
    <row r="667" spans="23:23" x14ac:dyDescent="0.25">
      <c r="W667" s="10"/>
    </row>
    <row r="668" spans="23:23" x14ac:dyDescent="0.25">
      <c r="W668" s="10"/>
    </row>
    <row r="669" spans="23:23" x14ac:dyDescent="0.25">
      <c r="W669" s="10"/>
    </row>
    <row r="670" spans="23:23" x14ac:dyDescent="0.25">
      <c r="W670" s="10"/>
    </row>
    <row r="671" spans="23:23" x14ac:dyDescent="0.25">
      <c r="W671" s="10"/>
    </row>
    <row r="672" spans="23:23" x14ac:dyDescent="0.25">
      <c r="W672" s="10"/>
    </row>
    <row r="673" spans="23:23" x14ac:dyDescent="0.25">
      <c r="W673" s="10"/>
    </row>
    <row r="674" spans="23:23" x14ac:dyDescent="0.25">
      <c r="W674" s="10"/>
    </row>
    <row r="675" spans="23:23" x14ac:dyDescent="0.25">
      <c r="W675" s="10"/>
    </row>
    <row r="676" spans="23:23" x14ac:dyDescent="0.25">
      <c r="W676" s="10"/>
    </row>
    <row r="677" spans="23:23" x14ac:dyDescent="0.25">
      <c r="W677" s="10"/>
    </row>
    <row r="678" spans="23:23" x14ac:dyDescent="0.25">
      <c r="W678" s="10"/>
    </row>
    <row r="679" spans="23:23" x14ac:dyDescent="0.25">
      <c r="W679" s="10"/>
    </row>
    <row r="680" spans="23:23" x14ac:dyDescent="0.25">
      <c r="W680" s="10"/>
    </row>
    <row r="681" spans="23:23" x14ac:dyDescent="0.25">
      <c r="W681" s="10"/>
    </row>
    <row r="682" spans="23:23" x14ac:dyDescent="0.25">
      <c r="W682" s="10"/>
    </row>
    <row r="683" spans="23:23" x14ac:dyDescent="0.25">
      <c r="W683" s="10"/>
    </row>
    <row r="684" spans="23:23" x14ac:dyDescent="0.25">
      <c r="W684" s="10"/>
    </row>
    <row r="685" spans="23:23" x14ac:dyDescent="0.25">
      <c r="W685" s="10"/>
    </row>
    <row r="686" spans="23:23" x14ac:dyDescent="0.25">
      <c r="W686" s="10"/>
    </row>
    <row r="687" spans="23:23" x14ac:dyDescent="0.25">
      <c r="W687" s="10"/>
    </row>
    <row r="688" spans="23:23" x14ac:dyDescent="0.25">
      <c r="W688" s="10"/>
    </row>
    <row r="689" spans="23:23" x14ac:dyDescent="0.25">
      <c r="W689" s="10"/>
    </row>
    <row r="690" spans="23:23" x14ac:dyDescent="0.25">
      <c r="W690" s="10"/>
    </row>
    <row r="691" spans="23:23" x14ac:dyDescent="0.25">
      <c r="W691" s="10"/>
    </row>
    <row r="692" spans="23:23" x14ac:dyDescent="0.25">
      <c r="W692" s="10"/>
    </row>
    <row r="693" spans="23:23" x14ac:dyDescent="0.25">
      <c r="W693" s="10"/>
    </row>
    <row r="694" spans="23:23" x14ac:dyDescent="0.25">
      <c r="W694" s="10"/>
    </row>
    <row r="695" spans="23:23" x14ac:dyDescent="0.25">
      <c r="W695" s="10"/>
    </row>
    <row r="696" spans="23:23" x14ac:dyDescent="0.25">
      <c r="W696" s="10"/>
    </row>
    <row r="697" spans="23:23" x14ac:dyDescent="0.25">
      <c r="W697" s="10"/>
    </row>
    <row r="698" spans="23:23" x14ac:dyDescent="0.25">
      <c r="W698" s="10"/>
    </row>
    <row r="699" spans="23:23" x14ac:dyDescent="0.25">
      <c r="W699" s="10"/>
    </row>
    <row r="700" spans="23:23" x14ac:dyDescent="0.25">
      <c r="W700" s="10"/>
    </row>
    <row r="701" spans="23:23" x14ac:dyDescent="0.25">
      <c r="W701" s="10"/>
    </row>
    <row r="702" spans="23:23" x14ac:dyDescent="0.25">
      <c r="W702" s="10"/>
    </row>
    <row r="703" spans="23:23" x14ac:dyDescent="0.25">
      <c r="W703" s="10"/>
    </row>
    <row r="704" spans="23:23" x14ac:dyDescent="0.25">
      <c r="W704" s="10"/>
    </row>
    <row r="705" spans="23:23" x14ac:dyDescent="0.25">
      <c r="W705" s="10"/>
    </row>
    <row r="706" spans="23:23" x14ac:dyDescent="0.25">
      <c r="W706" s="10"/>
    </row>
    <row r="707" spans="23:23" x14ac:dyDescent="0.25">
      <c r="W707" s="10"/>
    </row>
    <row r="708" spans="23:23" x14ac:dyDescent="0.25">
      <c r="W708" s="10"/>
    </row>
    <row r="709" spans="23:23" x14ac:dyDescent="0.25">
      <c r="W709" s="10"/>
    </row>
    <row r="710" spans="23:23" x14ac:dyDescent="0.25">
      <c r="W710" s="10"/>
    </row>
    <row r="711" spans="23:23" x14ac:dyDescent="0.25">
      <c r="W711" s="10"/>
    </row>
    <row r="712" spans="23:23" x14ac:dyDescent="0.25">
      <c r="W712" s="10"/>
    </row>
    <row r="713" spans="23:23" x14ac:dyDescent="0.25">
      <c r="W713" s="10"/>
    </row>
    <row r="714" spans="23:23" x14ac:dyDescent="0.25">
      <c r="W714" s="10"/>
    </row>
    <row r="715" spans="23:23" x14ac:dyDescent="0.25">
      <c r="W715" s="10"/>
    </row>
    <row r="716" spans="23:23" x14ac:dyDescent="0.25">
      <c r="W716" s="10"/>
    </row>
    <row r="717" spans="23:23" x14ac:dyDescent="0.25">
      <c r="W717" s="10"/>
    </row>
    <row r="718" spans="23:23" x14ac:dyDescent="0.25">
      <c r="W718" s="10"/>
    </row>
    <row r="719" spans="23:23" x14ac:dyDescent="0.25">
      <c r="W719" s="10"/>
    </row>
    <row r="720" spans="23:23" x14ac:dyDescent="0.25">
      <c r="W720" s="10"/>
    </row>
    <row r="721" spans="23:23" x14ac:dyDescent="0.25">
      <c r="W721" s="10"/>
    </row>
    <row r="722" spans="23:23" x14ac:dyDescent="0.25">
      <c r="W722" s="10"/>
    </row>
    <row r="723" spans="23:23" x14ac:dyDescent="0.25">
      <c r="W723" s="10"/>
    </row>
    <row r="724" spans="23:23" x14ac:dyDescent="0.25">
      <c r="W724" s="10"/>
    </row>
    <row r="725" spans="23:23" x14ac:dyDescent="0.25">
      <c r="W725" s="10"/>
    </row>
    <row r="726" spans="23:23" x14ac:dyDescent="0.25">
      <c r="W726" s="10"/>
    </row>
    <row r="727" spans="23:23" x14ac:dyDescent="0.25">
      <c r="W727" s="10"/>
    </row>
    <row r="728" spans="23:23" x14ac:dyDescent="0.25">
      <c r="W728" s="10"/>
    </row>
    <row r="729" spans="23:23" x14ac:dyDescent="0.25">
      <c r="W729" s="10"/>
    </row>
    <row r="730" spans="23:23" x14ac:dyDescent="0.25">
      <c r="W730" s="10"/>
    </row>
    <row r="731" spans="23:23" x14ac:dyDescent="0.25">
      <c r="W731" s="10"/>
    </row>
    <row r="732" spans="23:23" x14ac:dyDescent="0.25">
      <c r="W732" s="10"/>
    </row>
    <row r="733" spans="23:23" x14ac:dyDescent="0.25">
      <c r="W733" s="10"/>
    </row>
    <row r="734" spans="23:23" x14ac:dyDescent="0.25">
      <c r="W734" s="10"/>
    </row>
    <row r="735" spans="23:23" x14ac:dyDescent="0.25">
      <c r="W735" s="10"/>
    </row>
    <row r="736" spans="23:23" x14ac:dyDescent="0.25">
      <c r="W736" s="10"/>
    </row>
    <row r="737" spans="23:23" x14ac:dyDescent="0.25">
      <c r="W737" s="10"/>
    </row>
    <row r="738" spans="23:23" x14ac:dyDescent="0.25">
      <c r="W738" s="10"/>
    </row>
    <row r="739" spans="23:23" x14ac:dyDescent="0.25">
      <c r="W739" s="10"/>
    </row>
    <row r="740" spans="23:23" x14ac:dyDescent="0.25">
      <c r="W740" s="10"/>
    </row>
    <row r="741" spans="23:23" x14ac:dyDescent="0.25">
      <c r="W741" s="10"/>
    </row>
    <row r="742" spans="23:23" x14ac:dyDescent="0.25">
      <c r="W742" s="10"/>
    </row>
    <row r="743" spans="23:23" x14ac:dyDescent="0.25">
      <c r="W743" s="10"/>
    </row>
    <row r="744" spans="23:23" x14ac:dyDescent="0.25">
      <c r="W744" s="10"/>
    </row>
    <row r="745" spans="23:23" x14ac:dyDescent="0.25">
      <c r="W745" s="10"/>
    </row>
    <row r="746" spans="23:23" x14ac:dyDescent="0.25">
      <c r="W746" s="10"/>
    </row>
    <row r="747" spans="23:23" x14ac:dyDescent="0.25">
      <c r="W747" s="10"/>
    </row>
    <row r="748" spans="23:23" x14ac:dyDescent="0.25">
      <c r="W748" s="10"/>
    </row>
    <row r="749" spans="23:23" x14ac:dyDescent="0.25">
      <c r="W749" s="10"/>
    </row>
    <row r="750" spans="23:23" x14ac:dyDescent="0.25">
      <c r="W750" s="10"/>
    </row>
    <row r="751" spans="23:23" x14ac:dyDescent="0.25">
      <c r="W751" s="10"/>
    </row>
    <row r="752" spans="23:23" x14ac:dyDescent="0.25">
      <c r="W752" s="10"/>
    </row>
    <row r="753" spans="23:23" x14ac:dyDescent="0.25">
      <c r="W753" s="10"/>
    </row>
    <row r="754" spans="23:23" x14ac:dyDescent="0.25">
      <c r="W754" s="10"/>
    </row>
    <row r="755" spans="23:23" x14ac:dyDescent="0.25">
      <c r="W755" s="10"/>
    </row>
    <row r="756" spans="23:23" x14ac:dyDescent="0.25">
      <c r="W756" s="10"/>
    </row>
    <row r="757" spans="23:23" x14ac:dyDescent="0.25">
      <c r="W757" s="10"/>
    </row>
    <row r="758" spans="23:23" x14ac:dyDescent="0.25">
      <c r="W758" s="10"/>
    </row>
    <row r="759" spans="23:23" x14ac:dyDescent="0.25">
      <c r="W759" s="10"/>
    </row>
    <row r="760" spans="23:23" x14ac:dyDescent="0.25">
      <c r="W760" s="10"/>
    </row>
    <row r="761" spans="23:23" x14ac:dyDescent="0.25">
      <c r="W761" s="10"/>
    </row>
    <row r="762" spans="23:23" x14ac:dyDescent="0.25">
      <c r="W762" s="10"/>
    </row>
    <row r="763" spans="23:23" x14ac:dyDescent="0.25">
      <c r="W763" s="10"/>
    </row>
    <row r="764" spans="23:23" x14ac:dyDescent="0.25">
      <c r="W764" s="10"/>
    </row>
    <row r="765" spans="23:23" x14ac:dyDescent="0.25">
      <c r="W765" s="10"/>
    </row>
    <row r="766" spans="23:23" x14ac:dyDescent="0.25">
      <c r="W766" s="10"/>
    </row>
    <row r="767" spans="23:23" x14ac:dyDescent="0.25">
      <c r="W767" s="10"/>
    </row>
    <row r="768" spans="23:23" x14ac:dyDescent="0.25">
      <c r="W768" s="10"/>
    </row>
    <row r="769" spans="23:23" x14ac:dyDescent="0.25">
      <c r="W769" s="10"/>
    </row>
    <row r="770" spans="23:23" x14ac:dyDescent="0.25">
      <c r="W770" s="10"/>
    </row>
    <row r="771" spans="23:23" x14ac:dyDescent="0.25">
      <c r="W771" s="10"/>
    </row>
    <row r="772" spans="23:23" x14ac:dyDescent="0.25">
      <c r="W772" s="10"/>
    </row>
    <row r="773" spans="23:23" x14ac:dyDescent="0.25">
      <c r="W773" s="10"/>
    </row>
    <row r="774" spans="23:23" x14ac:dyDescent="0.25">
      <c r="W774" s="10"/>
    </row>
    <row r="775" spans="23:23" x14ac:dyDescent="0.25">
      <c r="W775" s="10"/>
    </row>
    <row r="776" spans="23:23" x14ac:dyDescent="0.25">
      <c r="W776" s="10"/>
    </row>
    <row r="777" spans="23:23" x14ac:dyDescent="0.25">
      <c r="W777" s="10"/>
    </row>
    <row r="778" spans="23:23" x14ac:dyDescent="0.25">
      <c r="W778" s="10"/>
    </row>
    <row r="779" spans="23:23" x14ac:dyDescent="0.25">
      <c r="W779" s="10"/>
    </row>
    <row r="780" spans="23:23" x14ac:dyDescent="0.25">
      <c r="W780" s="10"/>
    </row>
    <row r="781" spans="23:23" x14ac:dyDescent="0.25">
      <c r="W781" s="10"/>
    </row>
    <row r="782" spans="23:23" x14ac:dyDescent="0.25">
      <c r="W782" s="10"/>
    </row>
    <row r="783" spans="23:23" x14ac:dyDescent="0.25">
      <c r="W783" s="10"/>
    </row>
    <row r="784" spans="23:23" x14ac:dyDescent="0.25">
      <c r="W784" s="10"/>
    </row>
    <row r="785" spans="23:23" x14ac:dyDescent="0.25">
      <c r="W785" s="10"/>
    </row>
    <row r="786" spans="23:23" x14ac:dyDescent="0.25">
      <c r="W786" s="10"/>
    </row>
    <row r="787" spans="23:23" x14ac:dyDescent="0.25">
      <c r="W787" s="10"/>
    </row>
    <row r="788" spans="23:23" x14ac:dyDescent="0.25">
      <c r="W788" s="10"/>
    </row>
    <row r="789" spans="23:23" x14ac:dyDescent="0.25">
      <c r="W789" s="10"/>
    </row>
    <row r="790" spans="23:23" x14ac:dyDescent="0.25">
      <c r="W790" s="10"/>
    </row>
    <row r="791" spans="23:23" x14ac:dyDescent="0.25">
      <c r="W791" s="10"/>
    </row>
    <row r="792" spans="23:23" x14ac:dyDescent="0.25">
      <c r="W792" s="10"/>
    </row>
    <row r="793" spans="23:23" x14ac:dyDescent="0.25">
      <c r="W793" s="10"/>
    </row>
    <row r="794" spans="23:23" x14ac:dyDescent="0.25">
      <c r="W794" s="10"/>
    </row>
    <row r="795" spans="23:23" x14ac:dyDescent="0.25">
      <c r="W795" s="10"/>
    </row>
    <row r="796" spans="23:23" x14ac:dyDescent="0.25">
      <c r="W796" s="10"/>
    </row>
    <row r="797" spans="23:23" x14ac:dyDescent="0.25">
      <c r="W797" s="10"/>
    </row>
    <row r="798" spans="23:23" x14ac:dyDescent="0.25">
      <c r="W798" s="10"/>
    </row>
    <row r="799" spans="23:23" x14ac:dyDescent="0.25">
      <c r="W799" s="10"/>
    </row>
    <row r="800" spans="23:23" x14ac:dyDescent="0.25">
      <c r="W800" s="10"/>
    </row>
    <row r="801" spans="23:23" x14ac:dyDescent="0.25">
      <c r="W801" s="10"/>
    </row>
    <row r="802" spans="23:23" x14ac:dyDescent="0.25">
      <c r="W802" s="10"/>
    </row>
    <row r="803" spans="23:23" x14ac:dyDescent="0.25">
      <c r="W803" s="10"/>
    </row>
    <row r="804" spans="23:23" x14ac:dyDescent="0.25">
      <c r="W804" s="10"/>
    </row>
    <row r="805" spans="23:23" x14ac:dyDescent="0.25">
      <c r="W805" s="10"/>
    </row>
    <row r="806" spans="23:23" x14ac:dyDescent="0.25">
      <c r="W806" s="10"/>
    </row>
    <row r="807" spans="23:23" x14ac:dyDescent="0.25">
      <c r="W807" s="10"/>
    </row>
    <row r="808" spans="23:23" x14ac:dyDescent="0.25">
      <c r="W808" s="10"/>
    </row>
    <row r="809" spans="23:23" x14ac:dyDescent="0.25">
      <c r="W809" s="10"/>
    </row>
    <row r="810" spans="23:23" x14ac:dyDescent="0.25">
      <c r="W810" s="10"/>
    </row>
    <row r="811" spans="23:23" x14ac:dyDescent="0.25">
      <c r="W811" s="10"/>
    </row>
    <row r="812" spans="23:23" x14ac:dyDescent="0.25">
      <c r="W812" s="10"/>
    </row>
    <row r="813" spans="23:23" x14ac:dyDescent="0.25">
      <c r="W813" s="10"/>
    </row>
    <row r="814" spans="23:23" x14ac:dyDescent="0.25">
      <c r="W814" s="10"/>
    </row>
    <row r="815" spans="23:23" x14ac:dyDescent="0.25">
      <c r="W815" s="10"/>
    </row>
    <row r="816" spans="23:23" x14ac:dyDescent="0.25">
      <c r="W816" s="10"/>
    </row>
    <row r="817" spans="23:23" x14ac:dyDescent="0.25">
      <c r="W817" s="10"/>
    </row>
    <row r="818" spans="23:23" x14ac:dyDescent="0.25">
      <c r="W818" s="10"/>
    </row>
    <row r="819" spans="23:23" x14ac:dyDescent="0.25">
      <c r="W819" s="10"/>
    </row>
    <row r="820" spans="23:23" x14ac:dyDescent="0.25">
      <c r="W820" s="10"/>
    </row>
    <row r="821" spans="23:23" x14ac:dyDescent="0.25">
      <c r="W821" s="10"/>
    </row>
    <row r="822" spans="23:23" x14ac:dyDescent="0.25">
      <c r="W822" s="10"/>
    </row>
    <row r="823" spans="23:23" x14ac:dyDescent="0.25">
      <c r="W823" s="10"/>
    </row>
    <row r="824" spans="23:23" x14ac:dyDescent="0.25">
      <c r="W824" s="10"/>
    </row>
    <row r="825" spans="23:23" x14ac:dyDescent="0.25">
      <c r="W825" s="10"/>
    </row>
    <row r="826" spans="23:23" x14ac:dyDescent="0.25">
      <c r="W826" s="10"/>
    </row>
    <row r="827" spans="23:23" x14ac:dyDescent="0.25">
      <c r="W827" s="10"/>
    </row>
    <row r="828" spans="23:23" x14ac:dyDescent="0.25">
      <c r="W828" s="10"/>
    </row>
    <row r="829" spans="23:23" x14ac:dyDescent="0.25">
      <c r="W829" s="10"/>
    </row>
    <row r="830" spans="23:23" x14ac:dyDescent="0.25">
      <c r="W830" s="10"/>
    </row>
    <row r="831" spans="23:23" x14ac:dyDescent="0.25">
      <c r="W831" s="10"/>
    </row>
    <row r="832" spans="23:23" x14ac:dyDescent="0.25">
      <c r="W832" s="10"/>
    </row>
    <row r="833" spans="23:23" x14ac:dyDescent="0.25">
      <c r="W833" s="10"/>
    </row>
    <row r="834" spans="23:23" x14ac:dyDescent="0.25">
      <c r="W834" s="10"/>
    </row>
    <row r="835" spans="23:23" x14ac:dyDescent="0.25">
      <c r="W835" s="10"/>
    </row>
    <row r="836" spans="23:23" x14ac:dyDescent="0.25">
      <c r="W836" s="10"/>
    </row>
    <row r="837" spans="23:23" x14ac:dyDescent="0.25">
      <c r="W837" s="10"/>
    </row>
    <row r="838" spans="23:23" x14ac:dyDescent="0.25">
      <c r="W838" s="10"/>
    </row>
    <row r="839" spans="23:23" x14ac:dyDescent="0.25">
      <c r="W839" s="10"/>
    </row>
    <row r="840" spans="23:23" x14ac:dyDescent="0.25">
      <c r="W840" s="10"/>
    </row>
    <row r="841" spans="23:23" x14ac:dyDescent="0.25">
      <c r="W841" s="10"/>
    </row>
    <row r="842" spans="23:23" x14ac:dyDescent="0.25">
      <c r="W842" s="10"/>
    </row>
    <row r="843" spans="23:23" x14ac:dyDescent="0.25">
      <c r="W843" s="10"/>
    </row>
    <row r="844" spans="23:23" x14ac:dyDescent="0.25">
      <c r="W844" s="10"/>
    </row>
    <row r="845" spans="23:23" x14ac:dyDescent="0.25">
      <c r="W845" s="10"/>
    </row>
    <row r="846" spans="23:23" x14ac:dyDescent="0.25">
      <c r="W846" s="10"/>
    </row>
    <row r="847" spans="23:23" x14ac:dyDescent="0.25">
      <c r="W847" s="10"/>
    </row>
    <row r="848" spans="23:23" x14ac:dyDescent="0.25">
      <c r="W848" s="10"/>
    </row>
    <row r="849" spans="23:23" x14ac:dyDescent="0.25">
      <c r="W849" s="10"/>
    </row>
    <row r="850" spans="23:23" x14ac:dyDescent="0.25">
      <c r="W850" s="10"/>
    </row>
    <row r="851" spans="23:23" x14ac:dyDescent="0.25">
      <c r="W851" s="10"/>
    </row>
    <row r="852" spans="23:23" x14ac:dyDescent="0.25">
      <c r="W852" s="10"/>
    </row>
  </sheetData>
  <mergeCells count="2">
    <mergeCell ref="C4:G4"/>
    <mergeCell ref="I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3"/>
  <sheetViews>
    <sheetView tabSelected="1" zoomScaleNormal="100" workbookViewId="0">
      <pane xSplit="2" ySplit="3" topLeftCell="C569" activePane="bottomRight" state="frozen"/>
      <selection pane="topRight" activeCell="C1" sqref="C1"/>
      <selection pane="bottomLeft" activeCell="A4" sqref="A4"/>
      <selection pane="bottomRight" activeCell="T587" sqref="T587"/>
    </sheetView>
  </sheetViews>
  <sheetFormatPr defaultRowHeight="15" x14ac:dyDescent="0.25"/>
  <cols>
    <col min="1" max="1" width="10.7109375" style="44" bestFit="1" customWidth="1"/>
    <col min="2" max="2" width="15.7109375" style="44" bestFit="1" customWidth="1"/>
    <col min="3" max="3" width="8" style="44" bestFit="1" customWidth="1"/>
    <col min="4" max="4" width="1.28515625" style="44" customWidth="1"/>
    <col min="5" max="6" width="3" bestFit="1" customWidth="1"/>
    <col min="7" max="7" width="2.28515625" style="81" customWidth="1"/>
    <col min="8" max="9" width="3" bestFit="1" customWidth="1"/>
    <col min="10" max="10" width="3.85546875" style="81" bestFit="1" customWidth="1"/>
    <col min="11" max="11" width="3.28515625" customWidth="1"/>
    <col min="12" max="12" width="3" bestFit="1" customWidth="1"/>
    <col min="13" max="13" width="2.28515625" style="81" customWidth="1"/>
    <col min="14" max="15" width="3" bestFit="1" customWidth="1"/>
    <col min="16" max="16" width="1.28515625" customWidth="1"/>
    <col min="17" max="19" width="4.5703125" bestFit="1" customWidth="1"/>
    <col min="20" max="21" width="8.28515625" bestFit="1" customWidth="1"/>
    <col min="22" max="22" width="2.140625" customWidth="1"/>
    <col min="23" max="23" width="8.28515625" bestFit="1" customWidth="1"/>
    <col min="24" max="24" width="10.7109375" bestFit="1" customWidth="1"/>
    <col min="25" max="25" width="10.5703125" customWidth="1"/>
    <col min="26" max="27" width="10.42578125" bestFit="1" customWidth="1"/>
  </cols>
  <sheetData>
    <row r="1" spans="1:33" x14ac:dyDescent="0.25">
      <c r="B1"/>
      <c r="E1" s="98" t="s">
        <v>247</v>
      </c>
      <c r="F1" s="91"/>
      <c r="G1" s="99"/>
      <c r="H1" s="100" t="s">
        <v>248</v>
      </c>
      <c r="I1" s="91"/>
      <c r="J1" s="101"/>
      <c r="K1" s="91"/>
      <c r="L1" s="91"/>
      <c r="M1" s="101"/>
      <c r="N1" s="91"/>
      <c r="O1" s="91"/>
      <c r="P1" s="91"/>
      <c r="Q1" s="91"/>
      <c r="R1" s="91"/>
      <c r="S1" s="91"/>
      <c r="T1" s="91"/>
    </row>
    <row r="2" spans="1:33" x14ac:dyDescent="0.25">
      <c r="A2" s="87" t="s">
        <v>215</v>
      </c>
      <c r="B2" s="88" t="s">
        <v>249</v>
      </c>
      <c r="C2" s="89"/>
      <c r="D2" s="89"/>
      <c r="E2" s="125" t="s">
        <v>251</v>
      </c>
      <c r="F2" s="125"/>
      <c r="G2" s="125"/>
      <c r="H2" s="125"/>
      <c r="I2" s="125"/>
      <c r="J2" s="90"/>
      <c r="K2" s="125" t="s">
        <v>252</v>
      </c>
      <c r="L2" s="125"/>
      <c r="M2" s="125"/>
      <c r="N2" s="125"/>
      <c r="O2" s="125"/>
      <c r="P2" s="89"/>
      <c r="Q2" s="97" t="s">
        <v>18</v>
      </c>
      <c r="R2" s="97" t="s">
        <v>7</v>
      </c>
      <c r="S2" s="97" t="s">
        <v>19</v>
      </c>
      <c r="T2" s="97" t="s">
        <v>8</v>
      </c>
      <c r="U2" s="97" t="s">
        <v>9</v>
      </c>
      <c r="V2" s="97"/>
      <c r="W2" s="97" t="s">
        <v>10</v>
      </c>
      <c r="X2" s="91"/>
      <c r="Y2" s="91"/>
      <c r="Z2" s="91"/>
      <c r="AA2" s="91"/>
      <c r="AB2" s="88" t="s">
        <v>250</v>
      </c>
      <c r="AC2" s="91"/>
      <c r="AD2" s="91"/>
      <c r="AE2" s="91"/>
      <c r="AF2" s="91"/>
      <c r="AG2" s="92"/>
    </row>
    <row r="3" spans="1:33" ht="4.9000000000000004" customHeight="1" x14ac:dyDescent="0.25">
      <c r="B3"/>
      <c r="E3" s="79"/>
      <c r="F3" s="79"/>
      <c r="G3" s="80"/>
      <c r="H3" s="79"/>
      <c r="I3" s="79"/>
      <c r="J3" s="80"/>
      <c r="K3" s="79"/>
      <c r="L3" s="79"/>
      <c r="M3" s="80"/>
      <c r="N3" s="79"/>
      <c r="O3" s="79"/>
      <c r="P3" s="79"/>
      <c r="Q3" s="79"/>
      <c r="R3" s="79"/>
      <c r="S3" s="79"/>
      <c r="T3" s="79"/>
    </row>
    <row r="4" spans="1:33" x14ac:dyDescent="0.25">
      <c r="B4"/>
      <c r="E4" s="79"/>
      <c r="F4" s="79"/>
      <c r="G4" s="80"/>
      <c r="H4" s="79"/>
      <c r="I4" s="79"/>
      <c r="J4" s="80"/>
      <c r="K4" s="79"/>
      <c r="L4" s="79"/>
      <c r="M4" s="80"/>
      <c r="N4" s="79"/>
      <c r="O4" s="79"/>
      <c r="P4" s="79"/>
      <c r="Q4" s="79"/>
      <c r="R4" s="79"/>
      <c r="S4" s="79"/>
      <c r="T4" s="79"/>
    </row>
    <row r="5" spans="1:33" x14ac:dyDescent="0.25">
      <c r="B5"/>
    </row>
    <row r="6" spans="1:33" x14ac:dyDescent="0.25">
      <c r="A6" s="93"/>
      <c r="B6" s="94"/>
      <c r="E6" s="44"/>
      <c r="F6" s="44"/>
      <c r="G6" s="46"/>
      <c r="H6" s="44"/>
      <c r="I6" s="44"/>
      <c r="J6" s="46"/>
      <c r="K6" s="44"/>
      <c r="L6" s="44"/>
      <c r="M6" s="46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253</v>
      </c>
      <c r="AA6" s="44" t="s">
        <v>253</v>
      </c>
      <c r="AB6" s="94"/>
    </row>
    <row r="7" spans="1:33" x14ac:dyDescent="0.25">
      <c r="A7" s="51"/>
      <c r="B7" s="6" t="s">
        <v>0</v>
      </c>
      <c r="C7" s="1"/>
      <c r="D7" s="1"/>
      <c r="E7" s="1" t="s">
        <v>8</v>
      </c>
      <c r="F7" s="1"/>
      <c r="G7" s="42"/>
      <c r="H7" s="1"/>
      <c r="I7" s="1"/>
      <c r="J7" s="42"/>
      <c r="K7" s="1" t="s">
        <v>9</v>
      </c>
      <c r="L7" s="1"/>
      <c r="M7" s="42"/>
      <c r="N7" s="1"/>
      <c r="O7" s="1"/>
      <c r="P7" s="1"/>
      <c r="Q7" t="s">
        <v>18</v>
      </c>
      <c r="R7" t="s">
        <v>7</v>
      </c>
      <c r="S7" t="s">
        <v>19</v>
      </c>
      <c r="T7" t="s">
        <v>8</v>
      </c>
      <c r="U7" t="s">
        <v>9</v>
      </c>
      <c r="W7" t="s">
        <v>10</v>
      </c>
      <c r="Z7">
        <v>-15</v>
      </c>
      <c r="AA7">
        <v>-15</v>
      </c>
      <c r="AB7" s="7" t="s">
        <v>14</v>
      </c>
    </row>
    <row r="8" spans="1:33" x14ac:dyDescent="0.25">
      <c r="A8" s="51"/>
      <c r="B8"/>
      <c r="C8" s="1" t="s">
        <v>1</v>
      </c>
      <c r="D8" s="1"/>
      <c r="E8">
        <v>8</v>
      </c>
      <c r="F8">
        <v>55</v>
      </c>
      <c r="G8" s="82" t="s">
        <v>6</v>
      </c>
      <c r="H8">
        <v>14</v>
      </c>
      <c r="I8">
        <v>19</v>
      </c>
      <c r="J8" s="85" t="s">
        <v>17</v>
      </c>
      <c r="M8" s="82" t="s">
        <v>6</v>
      </c>
      <c r="P8" s="1"/>
      <c r="Q8" s="3"/>
      <c r="R8" s="5"/>
      <c r="S8" s="4"/>
      <c r="T8" s="10">
        <f>(I8/60+H8)-(F8/60+E8)</f>
        <v>5.4</v>
      </c>
      <c r="U8" s="10">
        <f>(O8/60+N8)-(L8/60+K8)</f>
        <v>0</v>
      </c>
      <c r="V8" s="10"/>
      <c r="W8" s="11">
        <f>T8+U8-Q8*0.5</f>
        <v>5.4</v>
      </c>
      <c r="AB8" s="9" t="s">
        <v>15</v>
      </c>
    </row>
    <row r="9" spans="1:33" x14ac:dyDescent="0.25">
      <c r="A9" s="51"/>
      <c r="B9"/>
      <c r="C9" s="1" t="s">
        <v>2</v>
      </c>
      <c r="D9" s="1"/>
      <c r="E9">
        <v>8</v>
      </c>
      <c r="F9">
        <v>57</v>
      </c>
      <c r="G9" s="82" t="s">
        <v>6</v>
      </c>
      <c r="H9">
        <v>16</v>
      </c>
      <c r="I9">
        <v>5</v>
      </c>
      <c r="J9" s="85" t="s">
        <v>17</v>
      </c>
      <c r="M9" s="82" t="s">
        <v>6</v>
      </c>
      <c r="P9" s="1"/>
      <c r="Q9" s="3"/>
      <c r="R9" s="5"/>
      <c r="S9" s="4"/>
      <c r="T9" s="10">
        <f>(I9/60+H9)-(F9/60+E9)</f>
        <v>7.1333333333333329</v>
      </c>
      <c r="U9" s="10">
        <f>(O9/60+N9)-(L9/60+K9)</f>
        <v>0</v>
      </c>
      <c r="V9" s="10"/>
      <c r="W9" s="11">
        <f>T9+U9-Q9*0.5</f>
        <v>7.1333333333333329</v>
      </c>
      <c r="AB9" s="8" t="s">
        <v>254</v>
      </c>
    </row>
    <row r="10" spans="1:33" x14ac:dyDescent="0.25">
      <c r="A10" s="51"/>
      <c r="B10"/>
      <c r="C10" s="1" t="s">
        <v>3</v>
      </c>
      <c r="D10" s="1"/>
      <c r="E10">
        <v>8</v>
      </c>
      <c r="F10">
        <v>53</v>
      </c>
      <c r="G10" s="82" t="s">
        <v>6</v>
      </c>
      <c r="H10">
        <v>12</v>
      </c>
      <c r="I10">
        <v>58</v>
      </c>
      <c r="J10" s="85" t="s">
        <v>17</v>
      </c>
      <c r="M10" s="82" t="s">
        <v>6</v>
      </c>
      <c r="P10" s="1"/>
      <c r="Q10" s="3"/>
      <c r="R10" s="5"/>
      <c r="S10" s="4"/>
      <c r="T10" s="10">
        <f>(I10/60+H10)-(F10/60+E10)</f>
        <v>4.0833333333333339</v>
      </c>
      <c r="U10" s="10">
        <f>(O10/60+N10)-(L10/60+K10)</f>
        <v>0</v>
      </c>
      <c r="V10" s="10"/>
      <c r="W10" s="11">
        <f>T10+U10-Q10*0.5</f>
        <v>4.0833333333333339</v>
      </c>
    </row>
    <row r="11" spans="1:33" x14ac:dyDescent="0.25">
      <c r="A11" s="51"/>
      <c r="B11"/>
      <c r="C11" s="1" t="s">
        <v>4</v>
      </c>
      <c r="D11" s="1"/>
      <c r="E11">
        <v>9</v>
      </c>
      <c r="F11">
        <v>0</v>
      </c>
      <c r="G11" s="82" t="s">
        <v>6</v>
      </c>
      <c r="H11">
        <v>24</v>
      </c>
      <c r="I11">
        <v>54</v>
      </c>
      <c r="J11" s="85" t="s">
        <v>17</v>
      </c>
      <c r="M11" s="82" t="s">
        <v>6</v>
      </c>
      <c r="P11" s="1"/>
      <c r="Q11" s="3"/>
      <c r="R11" s="5"/>
      <c r="S11" s="4"/>
      <c r="T11" s="10">
        <f>(I11/60+H11)-(F11/60+E11)</f>
        <v>15.899999999999999</v>
      </c>
      <c r="U11" s="10">
        <f>(O11/60+N11)-(L11/60+K11)</f>
        <v>0</v>
      </c>
      <c r="V11" s="10"/>
      <c r="W11" s="11">
        <f>T11+U11-Q11*0.5</f>
        <v>15.899999999999999</v>
      </c>
      <c r="X11" t="s">
        <v>11</v>
      </c>
      <c r="Y11" t="s">
        <v>12</v>
      </c>
      <c r="Z11" t="s">
        <v>13</v>
      </c>
      <c r="AA11" t="s">
        <v>50</v>
      </c>
    </row>
    <row r="12" spans="1:33" x14ac:dyDescent="0.25">
      <c r="A12" s="51"/>
      <c r="B12"/>
      <c r="C12" s="1" t="s">
        <v>5</v>
      </c>
      <c r="D12" s="1"/>
      <c r="G12" s="82" t="s">
        <v>6</v>
      </c>
      <c r="J12" s="85" t="s">
        <v>17</v>
      </c>
      <c r="M12" s="82" t="s">
        <v>6</v>
      </c>
      <c r="P12" s="1"/>
      <c r="Q12" s="3"/>
      <c r="R12" s="5">
        <v>1</v>
      </c>
      <c r="S12" s="4"/>
      <c r="T12" s="10">
        <f>(I12/60+H12)-(F12/60+E12)</f>
        <v>0</v>
      </c>
      <c r="U12" s="10">
        <f>(O12/60+N12)-(L12/60+K12)</f>
        <v>0</v>
      </c>
      <c r="V12" s="10"/>
      <c r="W12" s="11">
        <f>T12+U12-Q12*0.5</f>
        <v>0</v>
      </c>
      <c r="X12" s="10">
        <f>SUM(W8:W12)</f>
        <v>32.516666666666666</v>
      </c>
      <c r="Y12" s="10">
        <f>X12-40+SUM(R8:R12)*8+SUM(S8:S12)*8</f>
        <v>0.51666666666666572</v>
      </c>
      <c r="Z12" s="10">
        <f>Z7+Y12</f>
        <v>-14.483333333333334</v>
      </c>
      <c r="AA12" s="10">
        <f>AA7+Y12</f>
        <v>-14.483333333333334</v>
      </c>
    </row>
    <row r="13" spans="1:33" x14ac:dyDescent="0.25">
      <c r="A13" s="51"/>
      <c r="B13" s="6" t="s">
        <v>16</v>
      </c>
      <c r="C13" s="1"/>
      <c r="D13" s="1"/>
      <c r="E13" s="1" t="s">
        <v>8</v>
      </c>
      <c r="F13" s="1"/>
      <c r="G13" s="42"/>
      <c r="H13" s="1"/>
      <c r="I13" s="1"/>
      <c r="J13" s="42"/>
      <c r="K13" s="1" t="s">
        <v>9</v>
      </c>
      <c r="L13" s="1"/>
      <c r="M13" s="42"/>
      <c r="N13" s="1"/>
      <c r="O13" s="1"/>
      <c r="P13" s="1"/>
      <c r="Q13" t="s">
        <v>18</v>
      </c>
      <c r="R13" t="s">
        <v>7</v>
      </c>
      <c r="S13" t="s">
        <v>19</v>
      </c>
      <c r="T13" t="s">
        <v>8</v>
      </c>
      <c r="U13" t="s">
        <v>9</v>
      </c>
      <c r="W13" t="s">
        <v>10</v>
      </c>
    </row>
    <row r="14" spans="1:33" x14ac:dyDescent="0.25">
      <c r="A14" s="51"/>
      <c r="B14"/>
      <c r="C14" s="1" t="s">
        <v>1</v>
      </c>
      <c r="D14" s="1"/>
      <c r="G14" s="82" t="s">
        <v>6</v>
      </c>
      <c r="J14" s="85" t="s">
        <v>17</v>
      </c>
      <c r="M14" s="82" t="s">
        <v>6</v>
      </c>
      <c r="P14" s="1"/>
      <c r="Q14" s="3"/>
      <c r="R14" s="5"/>
      <c r="S14" s="4">
        <v>1</v>
      </c>
      <c r="T14" s="10">
        <f>(I14/60+H14)-(F14/60+E14)</f>
        <v>0</v>
      </c>
      <c r="U14" s="10">
        <f>(O14/60+N14)-(L14/60+K14)</f>
        <v>0</v>
      </c>
      <c r="V14" s="10"/>
      <c r="W14" s="11">
        <f>T14+U14-Q14*0.5</f>
        <v>0</v>
      </c>
    </row>
    <row r="15" spans="1:33" x14ac:dyDescent="0.25">
      <c r="A15" s="51"/>
      <c r="B15"/>
      <c r="C15" s="1" t="s">
        <v>2</v>
      </c>
      <c r="D15" s="1"/>
      <c r="E15">
        <v>11</v>
      </c>
      <c r="F15">
        <v>45</v>
      </c>
      <c r="G15" s="82" t="s">
        <v>6</v>
      </c>
      <c r="H15">
        <v>18</v>
      </c>
      <c r="I15">
        <v>57</v>
      </c>
      <c r="J15" s="85" t="s">
        <v>17</v>
      </c>
      <c r="M15" s="82" t="s">
        <v>6</v>
      </c>
      <c r="P15" s="1"/>
      <c r="Q15" s="3"/>
      <c r="R15" s="5"/>
      <c r="S15" s="4"/>
      <c r="T15" s="10">
        <f>(I15/60+H15)-(F15/60+E15)</f>
        <v>7.1999999999999993</v>
      </c>
      <c r="U15" s="10">
        <f>(O15/60+N15)-(L15/60+K15)</f>
        <v>0</v>
      </c>
      <c r="V15" s="10"/>
      <c r="W15" s="11">
        <f>T15+U15-Q15*0.5</f>
        <v>7.1999999999999993</v>
      </c>
    </row>
    <row r="16" spans="1:33" x14ac:dyDescent="0.25">
      <c r="A16" s="51"/>
      <c r="B16"/>
      <c r="C16" s="1" t="s">
        <v>3</v>
      </c>
      <c r="D16" s="1"/>
      <c r="E16">
        <v>9</v>
      </c>
      <c r="F16">
        <v>31</v>
      </c>
      <c r="G16" s="82" t="s">
        <v>6</v>
      </c>
      <c r="H16">
        <v>13</v>
      </c>
      <c r="I16">
        <v>0</v>
      </c>
      <c r="J16" s="85" t="s">
        <v>17</v>
      </c>
      <c r="M16" s="82" t="s">
        <v>6</v>
      </c>
      <c r="P16" s="1"/>
      <c r="Q16" s="3"/>
      <c r="R16" s="5"/>
      <c r="S16" s="4"/>
      <c r="T16" s="10">
        <f>(I16/60+H16)-(F16/60+E16)</f>
        <v>3.4833333333333325</v>
      </c>
      <c r="U16" s="10">
        <f>(O16/60+N16)-(L16/60+K16)</f>
        <v>0</v>
      </c>
      <c r="V16" s="10"/>
      <c r="W16" s="11">
        <f>T16+U16-Q16*0.5</f>
        <v>3.4833333333333325</v>
      </c>
    </row>
    <row r="17" spans="1:37" x14ac:dyDescent="0.25">
      <c r="A17" s="51"/>
      <c r="B17"/>
      <c r="C17" s="1" t="s">
        <v>4</v>
      </c>
      <c r="D17" s="1"/>
      <c r="E17">
        <v>8</v>
      </c>
      <c r="F17">
        <v>48</v>
      </c>
      <c r="G17" s="82" t="s">
        <v>6</v>
      </c>
      <c r="H17">
        <v>18</v>
      </c>
      <c r="I17">
        <v>29</v>
      </c>
      <c r="J17" s="85" t="s">
        <v>17</v>
      </c>
      <c r="M17" s="82" t="s">
        <v>6</v>
      </c>
      <c r="P17" s="1"/>
      <c r="Q17" s="3">
        <v>1</v>
      </c>
      <c r="R17" s="5"/>
      <c r="S17" s="4"/>
      <c r="T17" s="10">
        <f>(I17/60+H17)-(F17/60+E17)</f>
        <v>9.6833333333333336</v>
      </c>
      <c r="U17" s="10">
        <f>(O17/60+N17)-(L17/60+K17)</f>
        <v>0</v>
      </c>
      <c r="V17" s="10"/>
      <c r="W17" s="11">
        <f>T17+U17-Q17*0.5</f>
        <v>9.1833333333333336</v>
      </c>
      <c r="X17" t="s">
        <v>11</v>
      </c>
      <c r="Y17" t="s">
        <v>12</v>
      </c>
      <c r="Z17" t="s">
        <v>13</v>
      </c>
      <c r="AA17" t="s">
        <v>50</v>
      </c>
      <c r="AF17" s="6">
        <v>111</v>
      </c>
      <c r="AG17" s="6" t="s">
        <v>65</v>
      </c>
    </row>
    <row r="18" spans="1:37" x14ac:dyDescent="0.25">
      <c r="A18" s="51"/>
      <c r="B18"/>
      <c r="C18" s="1" t="s">
        <v>5</v>
      </c>
      <c r="D18" s="1"/>
      <c r="E18">
        <v>8</v>
      </c>
      <c r="F18">
        <v>46</v>
      </c>
      <c r="G18" s="82" t="s">
        <v>6</v>
      </c>
      <c r="H18">
        <v>15</v>
      </c>
      <c r="I18">
        <v>10</v>
      </c>
      <c r="J18" s="85" t="s">
        <v>17</v>
      </c>
      <c r="M18" s="82" t="s">
        <v>6</v>
      </c>
      <c r="P18" s="1"/>
      <c r="Q18" s="3"/>
      <c r="R18" s="5"/>
      <c r="S18" s="4"/>
      <c r="T18" s="10">
        <f>(I18/60+H18)-(F18/60+E18)</f>
        <v>6.3999999999999986</v>
      </c>
      <c r="U18" s="10">
        <f>(O18/60+N18)-(L18/60+K18)</f>
        <v>0</v>
      </c>
      <c r="V18" s="10"/>
      <c r="W18" s="11">
        <f>T18+U18-Q18*0.5</f>
        <v>6.3999999999999986</v>
      </c>
      <c r="X18" s="10">
        <f>SUM(W14:W18)</f>
        <v>26.266666666666666</v>
      </c>
      <c r="Y18" s="10">
        <f>X18-40+SUM(R14:R18)*8+SUM(S14:S18)*8</f>
        <v>-5.7333333333333343</v>
      </c>
      <c r="Z18" s="10">
        <f>Z12+Y18</f>
        <v>-20.216666666666669</v>
      </c>
      <c r="AA18" s="10">
        <f>AA12+Y18</f>
        <v>-20.216666666666669</v>
      </c>
      <c r="AF18" s="6">
        <v>9910</v>
      </c>
      <c r="AG18" s="6" t="s">
        <v>66</v>
      </c>
    </row>
    <row r="19" spans="1:37" x14ac:dyDescent="0.25">
      <c r="A19" s="51"/>
      <c r="B19" s="6" t="s">
        <v>20</v>
      </c>
      <c r="C19" s="1"/>
      <c r="D19" s="1"/>
      <c r="E19" s="1" t="s">
        <v>8</v>
      </c>
      <c r="F19" s="1"/>
      <c r="G19" s="42"/>
      <c r="H19" s="1"/>
      <c r="I19" s="1"/>
      <c r="J19" s="42"/>
      <c r="K19" s="1" t="s">
        <v>9</v>
      </c>
      <c r="L19" s="1"/>
      <c r="M19" s="42"/>
      <c r="N19" s="1"/>
      <c r="O19" s="1"/>
      <c r="P19" s="1"/>
      <c r="Q19" t="s">
        <v>18</v>
      </c>
      <c r="R19" t="s">
        <v>7</v>
      </c>
      <c r="S19" t="s">
        <v>19</v>
      </c>
      <c r="T19" t="s">
        <v>8</v>
      </c>
      <c r="U19" t="s">
        <v>9</v>
      </c>
      <c r="W19" t="s">
        <v>10</v>
      </c>
      <c r="AF19" s="6">
        <v>9930</v>
      </c>
      <c r="AG19" s="6" t="s">
        <v>7</v>
      </c>
    </row>
    <row r="20" spans="1:37" x14ac:dyDescent="0.25">
      <c r="A20" s="51"/>
      <c r="B20"/>
      <c r="C20" s="1" t="s">
        <v>1</v>
      </c>
      <c r="D20" s="1"/>
      <c r="E20">
        <v>7</v>
      </c>
      <c r="F20">
        <v>12</v>
      </c>
      <c r="G20" s="82" t="s">
        <v>6</v>
      </c>
      <c r="H20">
        <v>17</v>
      </c>
      <c r="I20">
        <v>17</v>
      </c>
      <c r="J20" s="85" t="s">
        <v>17</v>
      </c>
      <c r="M20" s="82" t="s">
        <v>6</v>
      </c>
      <c r="P20" s="1"/>
      <c r="Q20" s="3"/>
      <c r="R20" s="5"/>
      <c r="S20" s="4"/>
      <c r="T20" s="10">
        <f>(I20/60+H20)-(F20/60+E20)</f>
        <v>10.083333333333336</v>
      </c>
      <c r="U20" s="10">
        <f>(O20/60+N20)-(L20/60+K20)</f>
        <v>0</v>
      </c>
      <c r="V20" s="10"/>
      <c r="W20" s="11">
        <f>T20+U20-Q20*0.5</f>
        <v>10.083333333333336</v>
      </c>
      <c r="AF20" s="6">
        <v>9200</v>
      </c>
      <c r="AG20" s="6" t="s">
        <v>67</v>
      </c>
    </row>
    <row r="21" spans="1:37" x14ac:dyDescent="0.25">
      <c r="A21" s="51"/>
      <c r="B21"/>
      <c r="C21" s="1" t="s">
        <v>2</v>
      </c>
      <c r="D21" s="1"/>
      <c r="E21">
        <v>7</v>
      </c>
      <c r="F21">
        <v>30</v>
      </c>
      <c r="G21" s="82" t="s">
        <v>6</v>
      </c>
      <c r="H21">
        <v>22</v>
      </c>
      <c r="I21">
        <v>58</v>
      </c>
      <c r="J21" s="85" t="s">
        <v>17</v>
      </c>
      <c r="M21" s="82" t="s">
        <v>6</v>
      </c>
      <c r="P21" s="1"/>
      <c r="Q21" s="3"/>
      <c r="R21" s="5"/>
      <c r="S21" s="4"/>
      <c r="T21" s="10">
        <f>(I21/60+H21)-(F21/60+E21)</f>
        <v>15.466666666666665</v>
      </c>
      <c r="U21" s="10">
        <f>(O21/60+N21)-(L21/60+K21)</f>
        <v>0</v>
      </c>
      <c r="V21" s="10"/>
      <c r="W21" s="11">
        <f>T21+U21-Q21*0.5</f>
        <v>15.466666666666665</v>
      </c>
      <c r="AF21" s="18" t="s">
        <v>68</v>
      </c>
    </row>
    <row r="22" spans="1:37" x14ac:dyDescent="0.25">
      <c r="A22" s="51"/>
      <c r="B22"/>
      <c r="C22" s="1" t="s">
        <v>3</v>
      </c>
      <c r="D22" s="1"/>
      <c r="E22">
        <v>7</v>
      </c>
      <c r="F22">
        <v>49</v>
      </c>
      <c r="G22" s="82" t="s">
        <v>6</v>
      </c>
      <c r="H22">
        <v>16</v>
      </c>
      <c r="I22">
        <v>44</v>
      </c>
      <c r="J22" s="85" t="s">
        <v>17</v>
      </c>
      <c r="M22" s="82" t="s">
        <v>6</v>
      </c>
      <c r="P22" s="1"/>
      <c r="Q22" s="3"/>
      <c r="R22" s="5"/>
      <c r="S22" s="4"/>
      <c r="T22" s="10">
        <f>(I22/60+H22)-(F22/60+E22)</f>
        <v>8.9166666666666679</v>
      </c>
      <c r="U22" s="10">
        <f>(O22/60+N22)-(L22/60+K22)</f>
        <v>0</v>
      </c>
      <c r="V22" s="10"/>
      <c r="W22" s="11">
        <f>T22+U22-Q22*0.5</f>
        <v>8.9166666666666679</v>
      </c>
      <c r="AF22" s="6" t="s">
        <v>69</v>
      </c>
      <c r="AG22" s="6" t="s">
        <v>70</v>
      </c>
    </row>
    <row r="23" spans="1:37" x14ac:dyDescent="0.25">
      <c r="A23" s="51"/>
      <c r="B23"/>
      <c r="C23" s="1" t="s">
        <v>4</v>
      </c>
      <c r="D23" s="1"/>
      <c r="E23">
        <v>8</v>
      </c>
      <c r="F23">
        <v>32</v>
      </c>
      <c r="G23" s="82" t="s">
        <v>6</v>
      </c>
      <c r="H23">
        <v>16</v>
      </c>
      <c r="I23">
        <v>55</v>
      </c>
      <c r="J23" s="85" t="s">
        <v>17</v>
      </c>
      <c r="M23" s="82" t="s">
        <v>6</v>
      </c>
      <c r="P23" s="1"/>
      <c r="Q23" s="3">
        <v>1</v>
      </c>
      <c r="R23" s="5"/>
      <c r="S23" s="4"/>
      <c r="T23" s="10">
        <f>(I23/60+H23)-(F23/60+E23)</f>
        <v>8.3833333333333346</v>
      </c>
      <c r="U23" s="10">
        <f>(O23/60+N23)-(L23/60+K23)</f>
        <v>0</v>
      </c>
      <c r="V23" s="10"/>
      <c r="W23" s="11">
        <f>T23+U23-Q23*0.5</f>
        <v>7.8833333333333346</v>
      </c>
      <c r="X23" t="s">
        <v>11</v>
      </c>
      <c r="Y23" t="s">
        <v>12</v>
      </c>
      <c r="Z23" t="s">
        <v>13</v>
      </c>
      <c r="AA23" t="s">
        <v>50</v>
      </c>
      <c r="AF23" s="6" t="s">
        <v>71</v>
      </c>
      <c r="AG23" s="6" t="s">
        <v>72</v>
      </c>
    </row>
    <row r="24" spans="1:37" x14ac:dyDescent="0.25">
      <c r="A24" s="51"/>
      <c r="B24"/>
      <c r="C24" s="1" t="s">
        <v>5</v>
      </c>
      <c r="D24" s="1"/>
      <c r="E24">
        <v>8</v>
      </c>
      <c r="F24">
        <v>39</v>
      </c>
      <c r="G24" s="82" t="s">
        <v>6</v>
      </c>
      <c r="H24">
        <v>15</v>
      </c>
      <c r="I24">
        <v>50</v>
      </c>
      <c r="J24" s="85" t="s">
        <v>17</v>
      </c>
      <c r="M24" s="82" t="s">
        <v>6</v>
      </c>
      <c r="P24" s="1"/>
      <c r="Q24" s="3"/>
      <c r="R24" s="5"/>
      <c r="S24" s="4"/>
      <c r="T24" s="10">
        <f>(I24/60+H24)-(F24/60+E24)</f>
        <v>7.1833333333333336</v>
      </c>
      <c r="U24" s="10">
        <f>(O24/60+N24)-(L24/60+K24)</f>
        <v>0</v>
      </c>
      <c r="V24" s="10"/>
      <c r="W24" s="11">
        <f>T24+U24-Q24*0.5</f>
        <v>7.1833333333333336</v>
      </c>
      <c r="X24" s="10">
        <f>SUM(W20:W24)</f>
        <v>49.533333333333331</v>
      </c>
      <c r="Y24" s="10">
        <f>X24-40+SUM(R20:R24)*8+SUM(S20:S24)*8</f>
        <v>9.5333333333333314</v>
      </c>
      <c r="Z24" s="10">
        <f>Z18+Y24</f>
        <v>-10.683333333333337</v>
      </c>
      <c r="AA24" s="10">
        <f>AA18+Y24</f>
        <v>-10.683333333333337</v>
      </c>
      <c r="AF24" s="6" t="s">
        <v>73</v>
      </c>
      <c r="AG24" s="6" t="s">
        <v>72</v>
      </c>
    </row>
    <row r="25" spans="1:37" x14ac:dyDescent="0.25">
      <c r="A25" s="51"/>
      <c r="B25" s="6" t="s">
        <v>21</v>
      </c>
      <c r="C25" s="1"/>
      <c r="D25" s="1"/>
      <c r="E25" s="1" t="s">
        <v>8</v>
      </c>
      <c r="F25" s="1"/>
      <c r="G25" s="42"/>
      <c r="H25" s="1"/>
      <c r="I25" s="1"/>
      <c r="J25" s="42"/>
      <c r="K25" s="1" t="s">
        <v>9</v>
      </c>
      <c r="L25" s="1"/>
      <c r="M25" s="42"/>
      <c r="N25" s="1"/>
      <c r="O25" s="1"/>
      <c r="P25" s="1"/>
      <c r="Q25" t="s">
        <v>18</v>
      </c>
      <c r="R25" t="s">
        <v>7</v>
      </c>
      <c r="S25" t="s">
        <v>19</v>
      </c>
      <c r="T25" t="s">
        <v>8</v>
      </c>
      <c r="U25" t="s">
        <v>9</v>
      </c>
      <c r="W25" t="s">
        <v>10</v>
      </c>
    </row>
    <row r="26" spans="1:37" x14ac:dyDescent="0.25">
      <c r="A26" s="51"/>
      <c r="B26"/>
      <c r="C26" s="1" t="s">
        <v>1</v>
      </c>
      <c r="D26" s="1"/>
      <c r="E26">
        <v>8</v>
      </c>
      <c r="F26">
        <v>45</v>
      </c>
      <c r="G26" s="82" t="s">
        <v>6</v>
      </c>
      <c r="H26">
        <v>17</v>
      </c>
      <c r="I26">
        <v>2</v>
      </c>
      <c r="J26" s="85" t="s">
        <v>17</v>
      </c>
      <c r="M26" s="82" t="s">
        <v>6</v>
      </c>
      <c r="P26" s="1"/>
      <c r="Q26" s="3"/>
      <c r="R26" s="5"/>
      <c r="S26" s="4"/>
      <c r="T26" s="10">
        <f>(I26/60+H26)-(F26/60+E26)</f>
        <v>8.283333333333335</v>
      </c>
      <c r="U26" s="10">
        <f>(O26/60+N26)-(L26/60+K26)</f>
        <v>0</v>
      </c>
      <c r="V26" s="10"/>
      <c r="W26" s="11">
        <f>T26+U26-Q26*0.5</f>
        <v>8.283333333333335</v>
      </c>
    </row>
    <row r="27" spans="1:37" x14ac:dyDescent="0.25">
      <c r="A27" s="51"/>
      <c r="B27"/>
      <c r="C27" s="1" t="s">
        <v>2</v>
      </c>
      <c r="D27" s="1"/>
      <c r="E27">
        <v>8</v>
      </c>
      <c r="F27">
        <v>41</v>
      </c>
      <c r="G27" s="82" t="s">
        <v>6</v>
      </c>
      <c r="H27">
        <v>15</v>
      </c>
      <c r="I27">
        <v>38</v>
      </c>
      <c r="J27" s="85" t="s">
        <v>17</v>
      </c>
      <c r="M27" s="82" t="s">
        <v>6</v>
      </c>
      <c r="P27" s="1"/>
      <c r="Q27" s="3">
        <v>1</v>
      </c>
      <c r="R27" s="5"/>
      <c r="S27" s="4"/>
      <c r="T27" s="10">
        <f>(I27/60+H27)-(F27/60+E27)</f>
        <v>6.9499999999999993</v>
      </c>
      <c r="U27" s="10">
        <f>(O27/60+N27)-(L27/60+K27)</f>
        <v>0</v>
      </c>
      <c r="V27" s="10"/>
      <c r="W27" s="11">
        <f>T27+U27-Q27*0.5</f>
        <v>6.4499999999999993</v>
      </c>
      <c r="AG27" s="19" t="s">
        <v>74</v>
      </c>
    </row>
    <row r="28" spans="1:37" x14ac:dyDescent="0.25">
      <c r="A28" s="51"/>
      <c r="B28"/>
      <c r="C28" s="1" t="s">
        <v>3</v>
      </c>
      <c r="D28" s="1"/>
      <c r="E28">
        <v>7</v>
      </c>
      <c r="F28">
        <v>45</v>
      </c>
      <c r="G28" s="82" t="s">
        <v>6</v>
      </c>
      <c r="H28">
        <v>18</v>
      </c>
      <c r="I28">
        <v>10</v>
      </c>
      <c r="J28" s="85" t="s">
        <v>17</v>
      </c>
      <c r="M28" s="82" t="s">
        <v>6</v>
      </c>
      <c r="P28" s="1"/>
      <c r="Q28" s="3"/>
      <c r="R28" s="5"/>
      <c r="S28" s="4"/>
      <c r="T28" s="10">
        <f>(I28/60+H28)-(F28/60+E28)</f>
        <v>10.416666666666668</v>
      </c>
      <c r="U28" s="10">
        <f>(O28/60+N28)-(L28/60+K28)</f>
        <v>0</v>
      </c>
      <c r="V28" s="10"/>
      <c r="W28" s="11">
        <f>T28+U28-Q28*0.5</f>
        <v>10.416666666666668</v>
      </c>
      <c r="AD28" s="20" t="s">
        <v>75</v>
      </c>
      <c r="AE28" s="21"/>
      <c r="AF28" s="22"/>
      <c r="AG28" s="22"/>
      <c r="AH28" s="21"/>
      <c r="AI28" s="21"/>
      <c r="AJ28" s="21"/>
      <c r="AK28" s="23"/>
    </row>
    <row r="29" spans="1:37" x14ac:dyDescent="0.25">
      <c r="A29" s="51"/>
      <c r="B29"/>
      <c r="C29" s="1" t="s">
        <v>4</v>
      </c>
      <c r="D29" s="1"/>
      <c r="E29">
        <v>8</v>
      </c>
      <c r="F29">
        <v>36</v>
      </c>
      <c r="G29" s="82" t="s">
        <v>6</v>
      </c>
      <c r="H29">
        <v>18</v>
      </c>
      <c r="I29">
        <v>12</v>
      </c>
      <c r="J29" s="85" t="s">
        <v>17</v>
      </c>
      <c r="M29" s="82" t="s">
        <v>6</v>
      </c>
      <c r="P29" s="1"/>
      <c r="Q29" s="3"/>
      <c r="R29" s="5"/>
      <c r="S29" s="4"/>
      <c r="T29" s="10">
        <f>(I29/60+H29)-(F29/60+E29)</f>
        <v>9.6</v>
      </c>
      <c r="U29" s="10">
        <f>(O29/60+N29)-(L29/60+K29)</f>
        <v>0</v>
      </c>
      <c r="V29" s="10"/>
      <c r="W29" s="11">
        <f>T29+U29-Q29*0.5</f>
        <v>9.6</v>
      </c>
      <c r="X29" t="s">
        <v>11</v>
      </c>
      <c r="Y29" t="s">
        <v>12</v>
      </c>
      <c r="Z29" t="s">
        <v>13</v>
      </c>
      <c r="AA29" t="s">
        <v>50</v>
      </c>
      <c r="AD29" s="24" t="s">
        <v>76</v>
      </c>
      <c r="AE29" s="25"/>
      <c r="AF29" s="25"/>
      <c r="AG29" s="25"/>
      <c r="AH29" s="25"/>
      <c r="AI29" s="25"/>
      <c r="AJ29" s="25"/>
      <c r="AK29" s="26"/>
    </row>
    <row r="30" spans="1:37" x14ac:dyDescent="0.25">
      <c r="A30" s="51"/>
      <c r="B30"/>
      <c r="C30" s="1" t="s">
        <v>5</v>
      </c>
      <c r="D30" s="1"/>
      <c r="E30">
        <v>8</v>
      </c>
      <c r="F30">
        <v>25</v>
      </c>
      <c r="G30" s="82" t="s">
        <v>6</v>
      </c>
      <c r="H30">
        <v>16</v>
      </c>
      <c r="I30">
        <v>25</v>
      </c>
      <c r="J30" s="85" t="s">
        <v>17</v>
      </c>
      <c r="M30" s="82" t="s">
        <v>6</v>
      </c>
      <c r="P30" s="1"/>
      <c r="Q30" s="3"/>
      <c r="R30" s="5"/>
      <c r="S30" s="4"/>
      <c r="T30" s="10">
        <f>(I30/60+H30)-(F30/60+E30)</f>
        <v>8.0000000000000018</v>
      </c>
      <c r="U30" s="10">
        <f>(O30/60+N30)-(L30/60+K30)</f>
        <v>0</v>
      </c>
      <c r="V30" s="10"/>
      <c r="W30" s="11">
        <f>T30+U30-Q30*0.5</f>
        <v>8.0000000000000018</v>
      </c>
      <c r="X30" s="12">
        <f>SUM(W26:W30)</f>
        <v>42.75</v>
      </c>
      <c r="Y30" s="10">
        <f>X30-40+SUM(R26:R30)*8+SUM(S26:S30)*8</f>
        <v>2.75</v>
      </c>
      <c r="Z30" s="10">
        <f>Z24+Y30</f>
        <v>-7.9333333333333371</v>
      </c>
      <c r="AA30" s="10">
        <f>AA24+Y30</f>
        <v>-7.9333333333333371</v>
      </c>
      <c r="AD30" s="24"/>
      <c r="AE30" s="25"/>
      <c r="AF30" s="25"/>
      <c r="AG30" s="25"/>
      <c r="AH30" s="25"/>
      <c r="AI30" s="25"/>
      <c r="AJ30" s="25"/>
      <c r="AK30" s="26"/>
    </row>
    <row r="31" spans="1:37" x14ac:dyDescent="0.25">
      <c r="A31" s="51"/>
      <c r="B31" s="6" t="s">
        <v>22</v>
      </c>
      <c r="C31" s="1"/>
      <c r="D31" s="1"/>
      <c r="E31" s="1" t="s">
        <v>8</v>
      </c>
      <c r="F31" s="1"/>
      <c r="G31" s="42"/>
      <c r="H31" s="1"/>
      <c r="I31" s="1"/>
      <c r="J31" s="42"/>
      <c r="K31" s="1" t="s">
        <v>9</v>
      </c>
      <c r="L31" s="1"/>
      <c r="M31" s="42"/>
      <c r="N31" s="1"/>
      <c r="O31" s="1"/>
      <c r="P31" s="1"/>
      <c r="Q31" t="s">
        <v>18</v>
      </c>
      <c r="R31" t="s">
        <v>7</v>
      </c>
      <c r="S31" t="s">
        <v>19</v>
      </c>
      <c r="T31" t="s">
        <v>8</v>
      </c>
      <c r="U31" t="s">
        <v>9</v>
      </c>
      <c r="W31" t="s">
        <v>10</v>
      </c>
      <c r="AD31" s="27" t="s">
        <v>77</v>
      </c>
      <c r="AE31" s="25"/>
      <c r="AF31" s="25"/>
      <c r="AG31" s="25"/>
      <c r="AH31" s="25"/>
      <c r="AI31" s="25"/>
      <c r="AJ31" s="25"/>
      <c r="AK31" s="26"/>
    </row>
    <row r="32" spans="1:37" x14ac:dyDescent="0.25">
      <c r="A32" s="51"/>
      <c r="B32"/>
      <c r="C32" s="1" t="s">
        <v>1</v>
      </c>
      <c r="D32" s="1"/>
      <c r="E32">
        <v>9</v>
      </c>
      <c r="F32">
        <v>0</v>
      </c>
      <c r="G32" s="82" t="s">
        <v>6</v>
      </c>
      <c r="H32">
        <v>16</v>
      </c>
      <c r="I32">
        <v>5</v>
      </c>
      <c r="J32" s="85" t="s">
        <v>17</v>
      </c>
      <c r="M32" s="82" t="s">
        <v>6</v>
      </c>
      <c r="P32" s="1"/>
      <c r="Q32" s="3"/>
      <c r="R32" s="5"/>
      <c r="S32" s="4"/>
      <c r="T32" s="10">
        <f>(I32/60+H32)-(F32/60+E32)</f>
        <v>7.0833333333333321</v>
      </c>
      <c r="U32" s="10">
        <f>(O32/60+N32)-(L32/60+K32)</f>
        <v>0</v>
      </c>
      <c r="V32" s="10"/>
      <c r="W32" s="11">
        <f>T32+U32-Q32*0.5</f>
        <v>7.0833333333333321</v>
      </c>
      <c r="AD32" s="27" t="s">
        <v>78</v>
      </c>
      <c r="AE32" s="25"/>
      <c r="AF32" s="25"/>
      <c r="AG32" s="25"/>
      <c r="AH32" s="25"/>
      <c r="AI32" s="25"/>
      <c r="AJ32" s="25"/>
      <c r="AK32" s="26"/>
    </row>
    <row r="33" spans="1:37" x14ac:dyDescent="0.25">
      <c r="A33" s="51"/>
      <c r="B33"/>
      <c r="C33" s="1" t="s">
        <v>2</v>
      </c>
      <c r="D33" s="1"/>
      <c r="E33">
        <v>8</v>
      </c>
      <c r="F33">
        <v>55</v>
      </c>
      <c r="G33" s="82" t="s">
        <v>6</v>
      </c>
      <c r="H33">
        <v>19</v>
      </c>
      <c r="I33">
        <v>59</v>
      </c>
      <c r="J33" s="85" t="s">
        <v>17</v>
      </c>
      <c r="M33" s="82" t="s">
        <v>6</v>
      </c>
      <c r="P33" s="1"/>
      <c r="Q33" s="3"/>
      <c r="R33" s="5"/>
      <c r="S33" s="4"/>
      <c r="T33" s="10">
        <f>(I33/60+H33)-(F33/60+E33)</f>
        <v>11.066666666666668</v>
      </c>
      <c r="U33" s="10">
        <f>(O33/60+N33)-(L33/60+K33)</f>
        <v>0</v>
      </c>
      <c r="V33" s="10"/>
      <c r="W33" s="11">
        <f>T33+U33-Q33*0.5</f>
        <v>11.066666666666668</v>
      </c>
      <c r="AD33" s="27" t="s">
        <v>79</v>
      </c>
      <c r="AE33" s="25"/>
      <c r="AF33" s="25"/>
      <c r="AG33" s="25"/>
      <c r="AH33" s="25"/>
      <c r="AI33" s="25"/>
      <c r="AJ33" s="25"/>
      <c r="AK33" s="26"/>
    </row>
    <row r="34" spans="1:37" x14ac:dyDescent="0.25">
      <c r="A34" s="51"/>
      <c r="B34"/>
      <c r="C34" s="1" t="s">
        <v>3</v>
      </c>
      <c r="D34" s="1"/>
      <c r="E34">
        <v>8</v>
      </c>
      <c r="F34">
        <v>45</v>
      </c>
      <c r="G34" s="82" t="s">
        <v>6</v>
      </c>
      <c r="H34">
        <v>17</v>
      </c>
      <c r="I34">
        <v>35</v>
      </c>
      <c r="J34" s="85" t="s">
        <v>17</v>
      </c>
      <c r="M34" s="82" t="s">
        <v>6</v>
      </c>
      <c r="P34" s="1"/>
      <c r="Q34" s="3">
        <v>1</v>
      </c>
      <c r="R34" s="5"/>
      <c r="S34" s="4"/>
      <c r="T34" s="10">
        <f>(I34/60+H34)-(F34/60+E34)</f>
        <v>8.8333333333333321</v>
      </c>
      <c r="U34" s="10">
        <f>(O34/60+N34)-(L34/60+K34)</f>
        <v>0</v>
      </c>
      <c r="V34" s="10"/>
      <c r="W34" s="11">
        <f>T34+U34-Q34*0.5</f>
        <v>8.3333333333333321</v>
      </c>
      <c r="AD34" s="27" t="s">
        <v>80</v>
      </c>
      <c r="AE34" s="25"/>
      <c r="AF34" s="25"/>
      <c r="AG34" s="25"/>
      <c r="AH34" s="25"/>
      <c r="AI34" s="25"/>
      <c r="AJ34" s="25"/>
      <c r="AK34" s="26"/>
    </row>
    <row r="35" spans="1:37" x14ac:dyDescent="0.25">
      <c r="A35" s="51"/>
      <c r="B35"/>
      <c r="C35" s="1" t="s">
        <v>4</v>
      </c>
      <c r="D35" s="1"/>
      <c r="E35">
        <v>9</v>
      </c>
      <c r="F35">
        <v>25</v>
      </c>
      <c r="G35" s="82" t="s">
        <v>6</v>
      </c>
      <c r="H35">
        <v>16</v>
      </c>
      <c r="I35">
        <v>48</v>
      </c>
      <c r="J35" s="85" t="s">
        <v>17</v>
      </c>
      <c r="M35" s="82" t="s">
        <v>6</v>
      </c>
      <c r="P35" s="1"/>
      <c r="Q35" s="3">
        <v>1</v>
      </c>
      <c r="R35" s="5"/>
      <c r="S35" s="4"/>
      <c r="T35" s="10">
        <f>(I35/60+H35)-(F35/60+E35)</f>
        <v>7.3833333333333346</v>
      </c>
      <c r="U35" s="10">
        <f>(O35/60+N35)-(L35/60+K35)</f>
        <v>0</v>
      </c>
      <c r="V35" s="10"/>
      <c r="W35" s="11">
        <f>T35+U35-Q35*0.5</f>
        <v>6.8833333333333346</v>
      </c>
      <c r="X35" t="s">
        <v>11</v>
      </c>
      <c r="Y35" t="s">
        <v>12</v>
      </c>
      <c r="Z35" t="s">
        <v>13</v>
      </c>
      <c r="AA35" t="s">
        <v>50</v>
      </c>
      <c r="AD35" s="24"/>
      <c r="AE35" s="25"/>
      <c r="AF35" s="25"/>
      <c r="AG35" s="25"/>
      <c r="AH35" s="25"/>
      <c r="AI35" s="25"/>
      <c r="AJ35" s="25"/>
      <c r="AK35" s="26"/>
    </row>
    <row r="36" spans="1:37" x14ac:dyDescent="0.25">
      <c r="A36" s="51"/>
      <c r="B36"/>
      <c r="C36" s="1" t="s">
        <v>5</v>
      </c>
      <c r="D36" s="1"/>
      <c r="E36">
        <v>13</v>
      </c>
      <c r="F36">
        <v>0</v>
      </c>
      <c r="G36" s="82" t="s">
        <v>6</v>
      </c>
      <c r="H36">
        <v>18</v>
      </c>
      <c r="I36">
        <v>0</v>
      </c>
      <c r="J36" s="85" t="s">
        <v>17</v>
      </c>
      <c r="M36" s="82" t="s">
        <v>6</v>
      </c>
      <c r="P36" s="1"/>
      <c r="Q36" s="3"/>
      <c r="R36" s="5"/>
      <c r="S36" s="4"/>
      <c r="T36" s="10">
        <f>(I36/60+H36)-(F36/60+E36)</f>
        <v>5</v>
      </c>
      <c r="U36" s="10">
        <f>(O36/60+N36)-(L36/60+K36)</f>
        <v>0</v>
      </c>
      <c r="V36" s="10"/>
      <c r="W36" s="11">
        <f>T36+U36-Q36*0.5</f>
        <v>5</v>
      </c>
      <c r="X36" s="12">
        <f>SUM(W32:W36)</f>
        <v>38.366666666666667</v>
      </c>
      <c r="Y36" s="10">
        <f>X36-40+SUM(R32:R36)*8+SUM(S32:S36)*8</f>
        <v>-1.6333333333333329</v>
      </c>
      <c r="Z36" s="10">
        <f>Z30+Y36</f>
        <v>-9.56666666666667</v>
      </c>
      <c r="AA36" s="10">
        <f>AA30+Y36</f>
        <v>-9.56666666666667</v>
      </c>
      <c r="AD36" s="27" t="s">
        <v>81</v>
      </c>
      <c r="AE36" s="25"/>
      <c r="AF36" s="25"/>
      <c r="AG36" s="25"/>
      <c r="AH36" s="25"/>
      <c r="AI36" s="25"/>
      <c r="AJ36" s="25"/>
      <c r="AK36" s="26"/>
    </row>
    <row r="37" spans="1:37" x14ac:dyDescent="0.25">
      <c r="A37" s="51"/>
      <c r="B37" s="6" t="s">
        <v>23</v>
      </c>
      <c r="C37" s="1"/>
      <c r="D37" s="1"/>
      <c r="E37" s="1" t="s">
        <v>8</v>
      </c>
      <c r="F37" s="1"/>
      <c r="G37" s="42"/>
      <c r="H37" s="1"/>
      <c r="I37" s="1"/>
      <c r="J37" s="42"/>
      <c r="K37" s="1" t="s">
        <v>9</v>
      </c>
      <c r="L37" s="1"/>
      <c r="M37" s="42"/>
      <c r="N37" s="1"/>
      <c r="O37" s="1"/>
      <c r="P37" s="1"/>
      <c r="Q37" t="s">
        <v>18</v>
      </c>
      <c r="R37" t="s">
        <v>7</v>
      </c>
      <c r="S37" t="s">
        <v>19</v>
      </c>
      <c r="T37" t="s">
        <v>8</v>
      </c>
      <c r="U37" t="s">
        <v>9</v>
      </c>
      <c r="W37" t="s">
        <v>10</v>
      </c>
      <c r="AD37" s="27" t="s">
        <v>82</v>
      </c>
      <c r="AE37" s="25"/>
      <c r="AF37" s="25"/>
      <c r="AG37" s="25"/>
      <c r="AH37" s="25"/>
      <c r="AI37" s="25"/>
      <c r="AJ37" s="25"/>
      <c r="AK37" s="26"/>
    </row>
    <row r="38" spans="1:37" x14ac:dyDescent="0.25">
      <c r="A38" s="51"/>
      <c r="B38"/>
      <c r="C38" s="1" t="s">
        <v>1</v>
      </c>
      <c r="D38" s="1"/>
      <c r="E38">
        <v>9</v>
      </c>
      <c r="F38">
        <v>40</v>
      </c>
      <c r="G38" s="82" t="s">
        <v>6</v>
      </c>
      <c r="H38">
        <v>17</v>
      </c>
      <c r="I38">
        <v>5</v>
      </c>
      <c r="J38" s="85" t="s">
        <v>17</v>
      </c>
      <c r="M38" s="82" t="s">
        <v>6</v>
      </c>
      <c r="P38" s="1"/>
      <c r="Q38" s="3"/>
      <c r="R38" s="5"/>
      <c r="S38" s="4"/>
      <c r="T38" s="10">
        <f>(I38/60+H38)-(F38/60+E38)</f>
        <v>7.4166666666666661</v>
      </c>
      <c r="U38" s="10">
        <f>(O38/60+N38)-(L38/60+K38)</f>
        <v>0</v>
      </c>
      <c r="V38" s="10"/>
      <c r="W38" s="11">
        <f>T38+U38-Q38*0.5</f>
        <v>7.4166666666666661</v>
      </c>
      <c r="AD38" s="27" t="s">
        <v>83</v>
      </c>
      <c r="AE38" s="25"/>
      <c r="AF38" s="25"/>
      <c r="AG38" s="25"/>
      <c r="AH38" s="25"/>
      <c r="AI38" s="25"/>
      <c r="AJ38" s="25"/>
      <c r="AK38" s="26"/>
    </row>
    <row r="39" spans="1:37" x14ac:dyDescent="0.25">
      <c r="A39" s="51"/>
      <c r="B39"/>
      <c r="C39" s="1" t="s">
        <v>2</v>
      </c>
      <c r="D39" s="1"/>
      <c r="E39">
        <v>9</v>
      </c>
      <c r="F39">
        <v>30</v>
      </c>
      <c r="G39" s="82" t="s">
        <v>6</v>
      </c>
      <c r="H39">
        <v>17</v>
      </c>
      <c r="I39">
        <v>16</v>
      </c>
      <c r="J39" s="85" t="s">
        <v>17</v>
      </c>
      <c r="M39" s="82" t="s">
        <v>6</v>
      </c>
      <c r="P39" s="1"/>
      <c r="Q39" s="3">
        <v>1</v>
      </c>
      <c r="R39" s="5"/>
      <c r="S39" s="4"/>
      <c r="T39" s="10">
        <f>(I39/60+H39)-(F39/60+E39)</f>
        <v>7.7666666666666657</v>
      </c>
      <c r="U39" s="10">
        <f>(O39/60+N39)-(L39/60+K39)</f>
        <v>0</v>
      </c>
      <c r="V39" s="10"/>
      <c r="W39" s="11">
        <f>T39+U39-Q39*0.5</f>
        <v>7.2666666666666657</v>
      </c>
      <c r="AD39" s="28" t="s">
        <v>84</v>
      </c>
      <c r="AE39" s="29"/>
      <c r="AF39" s="29"/>
      <c r="AG39" s="29"/>
      <c r="AH39" s="29"/>
      <c r="AI39" s="29"/>
      <c r="AJ39" s="29"/>
      <c r="AK39" s="30"/>
    </row>
    <row r="40" spans="1:37" x14ac:dyDescent="0.25">
      <c r="A40" s="51"/>
      <c r="B40"/>
      <c r="C40" s="1" t="s">
        <v>3</v>
      </c>
      <c r="D40" s="1"/>
      <c r="E40">
        <v>8</v>
      </c>
      <c r="F40">
        <v>40</v>
      </c>
      <c r="G40" s="82" t="s">
        <v>6</v>
      </c>
      <c r="H40">
        <v>16</v>
      </c>
      <c r="I40">
        <v>0</v>
      </c>
      <c r="J40" s="85" t="s">
        <v>17</v>
      </c>
      <c r="M40" s="82" t="s">
        <v>6</v>
      </c>
      <c r="P40" s="1"/>
      <c r="Q40" s="3"/>
      <c r="R40" s="5"/>
      <c r="S40" s="4"/>
      <c r="T40" s="10">
        <f>(I40/60+H40)-(F40/60+E40)</f>
        <v>7.3333333333333339</v>
      </c>
      <c r="U40" s="10">
        <f>(O40/60+N40)-(L40/60+K40)</f>
        <v>0</v>
      </c>
      <c r="V40" s="10"/>
      <c r="W40" s="11">
        <f>T40+U40-Q40*0.5</f>
        <v>7.3333333333333339</v>
      </c>
    </row>
    <row r="41" spans="1:37" x14ac:dyDescent="0.25">
      <c r="A41" s="51"/>
      <c r="B41"/>
      <c r="C41" s="1" t="s">
        <v>4</v>
      </c>
      <c r="D41" s="1"/>
      <c r="E41">
        <v>9</v>
      </c>
      <c r="F41">
        <v>15</v>
      </c>
      <c r="G41" s="82" t="s">
        <v>6</v>
      </c>
      <c r="H41">
        <v>19</v>
      </c>
      <c r="I41">
        <v>1</v>
      </c>
      <c r="J41" s="85" t="s">
        <v>17</v>
      </c>
      <c r="M41" s="82" t="s">
        <v>6</v>
      </c>
      <c r="P41" s="1"/>
      <c r="Q41" s="3"/>
      <c r="R41" s="5"/>
      <c r="S41" s="4"/>
      <c r="T41" s="10">
        <f>(I41/60+H41)-(F41/60+E41)</f>
        <v>9.7666666666666657</v>
      </c>
      <c r="U41" s="10">
        <f>(O41/60+N41)-(L41/60+K41)</f>
        <v>0</v>
      </c>
      <c r="V41" s="10"/>
      <c r="W41" s="11">
        <f>T41+U41-Q41*0.5</f>
        <v>9.7666666666666657</v>
      </c>
      <c r="X41" t="s">
        <v>11</v>
      </c>
      <c r="Y41" t="s">
        <v>12</v>
      </c>
      <c r="Z41" t="s">
        <v>13</v>
      </c>
      <c r="AA41" t="s">
        <v>50</v>
      </c>
    </row>
    <row r="42" spans="1:37" x14ac:dyDescent="0.25">
      <c r="A42" s="51"/>
      <c r="B42"/>
      <c r="C42" s="1" t="s">
        <v>5</v>
      </c>
      <c r="D42" s="1"/>
      <c r="E42">
        <v>9</v>
      </c>
      <c r="F42">
        <v>0</v>
      </c>
      <c r="G42" s="82" t="s">
        <v>6</v>
      </c>
      <c r="H42">
        <v>18</v>
      </c>
      <c r="I42">
        <v>5</v>
      </c>
      <c r="J42" s="85" t="s">
        <v>17</v>
      </c>
      <c r="M42" s="82" t="s">
        <v>6</v>
      </c>
      <c r="P42" s="1"/>
      <c r="Q42" s="3"/>
      <c r="R42" s="5"/>
      <c r="S42" s="4"/>
      <c r="T42" s="10">
        <f>(I42/60+H42)-(F42/60+E42)</f>
        <v>9.0833333333333321</v>
      </c>
      <c r="U42" s="10">
        <f>(O42/60+N42)-(L42/60+K42)</f>
        <v>0</v>
      </c>
      <c r="V42" s="10"/>
      <c r="W42" s="11">
        <f>T42+U42-Q42*0.5</f>
        <v>9.0833333333333321</v>
      </c>
      <c r="X42" s="12">
        <f>SUM(W38:W42)</f>
        <v>40.86666666666666</v>
      </c>
      <c r="Y42" s="10">
        <f>X42-40+SUM(R38:R42)*8+SUM(S38:S42)*8</f>
        <v>0.86666666666666003</v>
      </c>
      <c r="Z42" s="10">
        <f>Z36+Y42</f>
        <v>-8.7000000000000099</v>
      </c>
      <c r="AA42" s="10">
        <f>AA36+Y42</f>
        <v>-8.7000000000000099</v>
      </c>
    </row>
    <row r="43" spans="1:37" x14ac:dyDescent="0.25">
      <c r="A43" s="51"/>
      <c r="B43" s="6" t="s">
        <v>24</v>
      </c>
      <c r="C43" s="1"/>
      <c r="D43" s="1"/>
      <c r="E43" s="1" t="s">
        <v>8</v>
      </c>
      <c r="F43" s="1"/>
      <c r="G43" s="42"/>
      <c r="H43" s="1"/>
      <c r="I43" s="1"/>
      <c r="J43" s="42"/>
      <c r="K43" s="1" t="s">
        <v>9</v>
      </c>
      <c r="L43" s="1"/>
      <c r="M43" s="42"/>
      <c r="N43" s="1"/>
      <c r="O43" s="1"/>
      <c r="P43" s="1"/>
      <c r="Q43" t="s">
        <v>18</v>
      </c>
      <c r="R43" t="s">
        <v>7</v>
      </c>
      <c r="S43" t="s">
        <v>19</v>
      </c>
      <c r="T43" t="s">
        <v>8</v>
      </c>
      <c r="U43" t="s">
        <v>9</v>
      </c>
      <c r="W43" t="s">
        <v>10</v>
      </c>
    </row>
    <row r="44" spans="1:37" x14ac:dyDescent="0.25">
      <c r="A44" s="51"/>
      <c r="B44"/>
      <c r="C44" s="1" t="s">
        <v>1</v>
      </c>
      <c r="D44" s="1"/>
      <c r="E44">
        <v>7</v>
      </c>
      <c r="F44">
        <v>58</v>
      </c>
      <c r="G44" s="82" t="s">
        <v>6</v>
      </c>
      <c r="H44">
        <v>25</v>
      </c>
      <c r="I44">
        <v>5</v>
      </c>
      <c r="J44" s="85" t="s">
        <v>17</v>
      </c>
      <c r="M44" s="82" t="s">
        <v>6</v>
      </c>
      <c r="P44" s="1"/>
      <c r="Q44" s="3"/>
      <c r="R44" s="5"/>
      <c r="S44" s="4"/>
      <c r="T44" s="10">
        <f>(I44/60+H44)-(F44/60+E44)</f>
        <v>17.116666666666667</v>
      </c>
      <c r="U44" s="10">
        <f>(O44/60+N44)-(L44/60+K44)</f>
        <v>0</v>
      </c>
      <c r="V44" s="10"/>
      <c r="W44" s="11">
        <f>T44+U44-Q44*0.5</f>
        <v>17.116666666666667</v>
      </c>
      <c r="AB44" s="9" t="s">
        <v>51</v>
      </c>
    </row>
    <row r="45" spans="1:37" x14ac:dyDescent="0.25">
      <c r="A45" s="51"/>
      <c r="B45"/>
      <c r="C45" s="1" t="s">
        <v>2</v>
      </c>
      <c r="D45" s="1"/>
      <c r="E45">
        <v>12</v>
      </c>
      <c r="F45">
        <v>0</v>
      </c>
      <c r="G45" s="82" t="s">
        <v>6</v>
      </c>
      <c r="H45">
        <v>15</v>
      </c>
      <c r="I45">
        <v>0</v>
      </c>
      <c r="J45" s="85" t="s">
        <v>17</v>
      </c>
      <c r="M45" s="82" t="s">
        <v>6</v>
      </c>
      <c r="P45" s="1"/>
      <c r="Q45" s="3"/>
      <c r="R45" s="5"/>
      <c r="S45" s="4"/>
      <c r="T45" s="10">
        <f>(I45/60+H45)-(F45/60+E45)</f>
        <v>3</v>
      </c>
      <c r="U45" s="10">
        <f>(O45/60+N45)-(L45/60+K45)</f>
        <v>0</v>
      </c>
      <c r="V45" s="10"/>
      <c r="W45" s="11">
        <f>T45+U45-Q45*0.5</f>
        <v>3</v>
      </c>
    </row>
    <row r="46" spans="1:37" x14ac:dyDescent="0.25">
      <c r="A46" s="51"/>
      <c r="B46"/>
      <c r="C46" s="1" t="s">
        <v>3</v>
      </c>
      <c r="D46" s="1"/>
      <c r="E46">
        <v>10</v>
      </c>
      <c r="F46">
        <v>0</v>
      </c>
      <c r="G46" s="82" t="s">
        <v>6</v>
      </c>
      <c r="H46">
        <v>16</v>
      </c>
      <c r="I46">
        <v>0</v>
      </c>
      <c r="J46" s="85" t="s">
        <v>17</v>
      </c>
      <c r="M46" s="82" t="s">
        <v>6</v>
      </c>
      <c r="P46" s="1"/>
      <c r="Q46" s="3"/>
      <c r="R46" s="5"/>
      <c r="S46" s="4"/>
      <c r="T46" s="10">
        <f>(I46/60+H46)-(F46/60+E46)</f>
        <v>6</v>
      </c>
      <c r="U46" s="10">
        <f>(O46/60+N46)-(L46/60+K46)</f>
        <v>0</v>
      </c>
      <c r="V46" s="10"/>
      <c r="W46" s="11">
        <f>T46+U46-Q46*0.5</f>
        <v>6</v>
      </c>
    </row>
    <row r="47" spans="1:37" x14ac:dyDescent="0.25">
      <c r="A47" s="51"/>
      <c r="B47"/>
      <c r="C47" s="1" t="s">
        <v>4</v>
      </c>
      <c r="D47" s="1"/>
      <c r="E47">
        <v>11</v>
      </c>
      <c r="F47">
        <v>0</v>
      </c>
      <c r="G47" s="82" t="s">
        <v>6</v>
      </c>
      <c r="H47">
        <v>20</v>
      </c>
      <c r="I47">
        <v>0</v>
      </c>
      <c r="J47" s="85" t="s">
        <v>17</v>
      </c>
      <c r="M47" s="82" t="s">
        <v>6</v>
      </c>
      <c r="P47" s="1"/>
      <c r="Q47" s="3"/>
      <c r="R47" s="5"/>
      <c r="S47" s="4"/>
      <c r="T47" s="10">
        <f>(I47/60+H47)-(F47/60+E47)</f>
        <v>9</v>
      </c>
      <c r="U47" s="10">
        <f>(O47/60+N47)-(L47/60+K47)</f>
        <v>0</v>
      </c>
      <c r="V47" s="10"/>
      <c r="W47" s="11">
        <f>T47+U47-Q47*0.5</f>
        <v>9</v>
      </c>
      <c r="X47" t="s">
        <v>11</v>
      </c>
      <c r="Y47" t="s">
        <v>12</v>
      </c>
      <c r="Z47" t="s">
        <v>13</v>
      </c>
      <c r="AA47" t="s">
        <v>50</v>
      </c>
    </row>
    <row r="48" spans="1:37" x14ac:dyDescent="0.25">
      <c r="A48" s="51"/>
      <c r="B48"/>
      <c r="C48" s="1" t="s">
        <v>5</v>
      </c>
      <c r="D48" s="1"/>
      <c r="E48">
        <v>11</v>
      </c>
      <c r="F48">
        <v>0</v>
      </c>
      <c r="G48" s="82" t="s">
        <v>6</v>
      </c>
      <c r="H48">
        <v>18</v>
      </c>
      <c r="I48">
        <v>30</v>
      </c>
      <c r="J48" s="85" t="s">
        <v>17</v>
      </c>
      <c r="M48" s="82" t="s">
        <v>6</v>
      </c>
      <c r="P48" s="1"/>
      <c r="Q48" s="3"/>
      <c r="R48" s="5"/>
      <c r="S48" s="4"/>
      <c r="T48" s="10">
        <f>(I48/60+H48)-(F48/60+E48)</f>
        <v>7.5</v>
      </c>
      <c r="U48" s="10">
        <f>(O48/60+N48)-(L48/60+K48)</f>
        <v>0</v>
      </c>
      <c r="V48" s="10"/>
      <c r="W48" s="11">
        <f>T48+U48-Q48*0.5</f>
        <v>7.5</v>
      </c>
      <c r="X48" s="12">
        <f>SUM(W44:W48)</f>
        <v>42.616666666666667</v>
      </c>
      <c r="Y48" s="10">
        <f>X48-40+SUM(R44:R48)*8+SUM(S44:S48)*8</f>
        <v>2.6166666666666671</v>
      </c>
      <c r="Z48" s="10">
        <f>Z42+Y48</f>
        <v>-6.0833333333333428</v>
      </c>
      <c r="AA48" s="10">
        <f>AA42+Y48</f>
        <v>-6.0833333333333428</v>
      </c>
    </row>
    <row r="49" spans="1:27" x14ac:dyDescent="0.25">
      <c r="A49" s="51"/>
      <c r="B49" s="6" t="s">
        <v>25</v>
      </c>
      <c r="C49" s="1"/>
      <c r="D49" s="1"/>
      <c r="E49" s="1" t="s">
        <v>8</v>
      </c>
      <c r="F49" s="1"/>
      <c r="G49" s="42"/>
      <c r="H49" s="1"/>
      <c r="I49" s="1"/>
      <c r="J49" s="42"/>
      <c r="K49" s="1" t="s">
        <v>9</v>
      </c>
      <c r="L49" s="1"/>
      <c r="M49" s="42"/>
      <c r="N49" s="1"/>
      <c r="O49" s="1"/>
      <c r="P49" s="1"/>
      <c r="Q49" t="s">
        <v>18</v>
      </c>
      <c r="R49" t="s">
        <v>7</v>
      </c>
      <c r="S49" t="s">
        <v>19</v>
      </c>
      <c r="T49" t="s">
        <v>8</v>
      </c>
      <c r="U49" t="s">
        <v>9</v>
      </c>
      <c r="W49" t="s">
        <v>10</v>
      </c>
    </row>
    <row r="50" spans="1:27" x14ac:dyDescent="0.25">
      <c r="A50" s="51"/>
      <c r="B50"/>
      <c r="C50" s="1" t="s">
        <v>1</v>
      </c>
      <c r="D50" s="1"/>
      <c r="E50">
        <v>9</v>
      </c>
      <c r="F50">
        <v>20</v>
      </c>
      <c r="G50" s="82" t="s">
        <v>6</v>
      </c>
      <c r="H50">
        <v>17</v>
      </c>
      <c r="I50">
        <v>10</v>
      </c>
      <c r="J50" s="85" t="s">
        <v>17</v>
      </c>
      <c r="M50" s="82" t="s">
        <v>6</v>
      </c>
      <c r="P50" s="1"/>
      <c r="Q50" s="3"/>
      <c r="R50" s="5"/>
      <c r="S50" s="4"/>
      <c r="T50" s="10">
        <f>(I50/60+H50)-(F50/60+E50)</f>
        <v>7.8333333333333339</v>
      </c>
      <c r="U50" s="10">
        <f>(O50/60+N50)-(L50/60+K50)</f>
        <v>0</v>
      </c>
      <c r="V50" s="10"/>
      <c r="W50" s="11">
        <f>T50+U50-Q50*0.5</f>
        <v>7.8333333333333339</v>
      </c>
    </row>
    <row r="51" spans="1:27" x14ac:dyDescent="0.25">
      <c r="A51" s="51"/>
      <c r="B51"/>
      <c r="C51" s="1" t="s">
        <v>2</v>
      </c>
      <c r="D51" s="1"/>
      <c r="E51">
        <v>10</v>
      </c>
      <c r="F51">
        <v>32</v>
      </c>
      <c r="G51" s="82" t="s">
        <v>6</v>
      </c>
      <c r="H51">
        <v>17</v>
      </c>
      <c r="I51">
        <v>1</v>
      </c>
      <c r="J51" s="85" t="s">
        <v>17</v>
      </c>
      <c r="M51" s="82" t="s">
        <v>6</v>
      </c>
      <c r="P51" s="1"/>
      <c r="Q51" s="3">
        <v>1</v>
      </c>
      <c r="R51" s="5"/>
      <c r="S51" s="4"/>
      <c r="T51" s="10">
        <f>(I51/60+H51)-(F51/60+E51)</f>
        <v>6.4833333333333325</v>
      </c>
      <c r="U51" s="10">
        <f>(O51/60+N51)-(L51/60+K51)</f>
        <v>0</v>
      </c>
      <c r="V51" s="10"/>
      <c r="W51" s="11">
        <f>T51+U51-Q51*0.5</f>
        <v>5.9833333333333325</v>
      </c>
    </row>
    <row r="52" spans="1:27" x14ac:dyDescent="0.25">
      <c r="A52" s="51"/>
      <c r="B52"/>
      <c r="C52" s="1" t="s">
        <v>3</v>
      </c>
      <c r="D52" s="1"/>
      <c r="E52">
        <v>8</v>
      </c>
      <c r="F52">
        <v>20</v>
      </c>
      <c r="G52" s="82" t="s">
        <v>6</v>
      </c>
      <c r="H52">
        <v>24</v>
      </c>
      <c r="I52">
        <v>0</v>
      </c>
      <c r="J52" s="85" t="s">
        <v>17</v>
      </c>
      <c r="M52" s="82" t="s">
        <v>6</v>
      </c>
      <c r="P52" s="1"/>
      <c r="Q52" s="3"/>
      <c r="R52" s="5"/>
      <c r="S52" s="4"/>
      <c r="T52" s="10">
        <f>(I52/60+H52)-(F52/60+E52)</f>
        <v>15.666666666666666</v>
      </c>
      <c r="U52" s="10">
        <f>(O52/60+N52)-(L52/60+K52)</f>
        <v>0</v>
      </c>
      <c r="V52" s="10"/>
      <c r="W52" s="11">
        <f>T52+U52-Q52*0.5</f>
        <v>15.666666666666666</v>
      </c>
    </row>
    <row r="53" spans="1:27" x14ac:dyDescent="0.25">
      <c r="A53" s="51"/>
      <c r="B53"/>
      <c r="C53" s="1" t="s">
        <v>4</v>
      </c>
      <c r="D53" s="1"/>
      <c r="E53">
        <v>11</v>
      </c>
      <c r="F53">
        <v>59</v>
      </c>
      <c r="G53" s="82" t="s">
        <v>6</v>
      </c>
      <c r="H53">
        <v>23</v>
      </c>
      <c r="I53">
        <v>50</v>
      </c>
      <c r="J53" s="85" t="s">
        <v>17</v>
      </c>
      <c r="M53" s="82" t="s">
        <v>6</v>
      </c>
      <c r="P53" s="1"/>
      <c r="Q53" s="3">
        <v>1</v>
      </c>
      <c r="R53" s="5"/>
      <c r="S53" s="4"/>
      <c r="T53" s="10">
        <f>(I53/60+H53)-(F53/60+E53)</f>
        <v>11.85</v>
      </c>
      <c r="U53" s="10">
        <f>(O53/60+N53)-(L53/60+K53)</f>
        <v>0</v>
      </c>
      <c r="V53" s="10"/>
      <c r="W53" s="11">
        <f>T53+U53-Q53*0.5</f>
        <v>11.35</v>
      </c>
      <c r="X53" t="s">
        <v>11</v>
      </c>
      <c r="Y53" t="s">
        <v>12</v>
      </c>
      <c r="Z53" t="s">
        <v>13</v>
      </c>
      <c r="AA53" t="s">
        <v>50</v>
      </c>
    </row>
    <row r="54" spans="1:27" x14ac:dyDescent="0.25">
      <c r="A54" s="51"/>
      <c r="B54"/>
      <c r="C54" s="1" t="s">
        <v>5</v>
      </c>
      <c r="D54" s="1"/>
      <c r="E54">
        <v>8</v>
      </c>
      <c r="F54">
        <v>47</v>
      </c>
      <c r="G54" s="82" t="s">
        <v>6</v>
      </c>
      <c r="H54">
        <v>20</v>
      </c>
      <c r="I54">
        <v>5</v>
      </c>
      <c r="J54" s="85" t="s">
        <v>17</v>
      </c>
      <c r="M54" s="82" t="s">
        <v>6</v>
      </c>
      <c r="P54" s="1"/>
      <c r="Q54" s="3"/>
      <c r="R54" s="5"/>
      <c r="S54" s="4"/>
      <c r="T54" s="10">
        <f>(I54/60+H54)-(F54/60+E54)</f>
        <v>11.299999999999999</v>
      </c>
      <c r="U54" s="10">
        <f>(O54/60+N54)-(L54/60+K54)</f>
        <v>0</v>
      </c>
      <c r="V54" s="10"/>
      <c r="W54" s="11">
        <f>T54+U54-Q54*0.5</f>
        <v>11.299999999999999</v>
      </c>
      <c r="X54" s="12">
        <f>SUM(W50:W54)</f>
        <v>52.133333333333333</v>
      </c>
      <c r="Y54" s="10">
        <f>X54-40+SUM(R50:R54)*8+SUM(S50:S54)*8</f>
        <v>12.133333333333333</v>
      </c>
      <c r="Z54" s="10">
        <f>Z48+Y54</f>
        <v>6.0499999999999901</v>
      </c>
      <c r="AA54" s="10">
        <f>AA48+Y54</f>
        <v>6.0499999999999901</v>
      </c>
    </row>
    <row r="55" spans="1:27" x14ac:dyDescent="0.25">
      <c r="A55" s="51"/>
      <c r="B55" s="6" t="s">
        <v>26</v>
      </c>
      <c r="C55" s="1"/>
      <c r="D55" s="1"/>
      <c r="E55" s="1" t="s">
        <v>8</v>
      </c>
      <c r="F55" s="1"/>
      <c r="G55" s="42"/>
      <c r="H55" s="1"/>
      <c r="I55" s="1"/>
      <c r="J55" s="42"/>
      <c r="K55" s="1" t="s">
        <v>9</v>
      </c>
      <c r="L55" s="1"/>
      <c r="M55" s="42"/>
      <c r="N55" s="1"/>
      <c r="O55" s="1"/>
      <c r="P55" s="1"/>
      <c r="Q55" t="s">
        <v>18</v>
      </c>
      <c r="R55" t="s">
        <v>7</v>
      </c>
      <c r="S55" t="s">
        <v>19</v>
      </c>
      <c r="T55" t="s">
        <v>8</v>
      </c>
      <c r="U55" t="s">
        <v>9</v>
      </c>
      <c r="W55" t="s">
        <v>10</v>
      </c>
    </row>
    <row r="56" spans="1:27" x14ac:dyDescent="0.25">
      <c r="A56" s="51"/>
      <c r="B56"/>
      <c r="C56" s="1" t="s">
        <v>1</v>
      </c>
      <c r="D56" s="1"/>
      <c r="E56">
        <v>9</v>
      </c>
      <c r="F56">
        <v>5</v>
      </c>
      <c r="G56" s="82" t="s">
        <v>6</v>
      </c>
      <c r="H56">
        <v>16</v>
      </c>
      <c r="I56">
        <v>19</v>
      </c>
      <c r="J56" s="85" t="s">
        <v>17</v>
      </c>
      <c r="M56" s="82" t="s">
        <v>6</v>
      </c>
      <c r="P56" s="1"/>
      <c r="Q56" s="3"/>
      <c r="R56" s="5"/>
      <c r="S56" s="4"/>
      <c r="T56" s="10">
        <f>(I56/60+H56)-(F56/60+E56)</f>
        <v>7.2333333333333325</v>
      </c>
      <c r="U56" s="10">
        <f>(O56/60+N56)-(L56/60+K56)</f>
        <v>0</v>
      </c>
      <c r="V56" s="10"/>
      <c r="W56" s="11">
        <f>T56+U56-Q56*0.5</f>
        <v>7.2333333333333325</v>
      </c>
    </row>
    <row r="57" spans="1:27" x14ac:dyDescent="0.25">
      <c r="A57" s="51"/>
      <c r="B57"/>
      <c r="C57" s="1" t="s">
        <v>2</v>
      </c>
      <c r="D57" s="1"/>
      <c r="E57">
        <v>9</v>
      </c>
      <c r="F57">
        <v>22</v>
      </c>
      <c r="G57" s="82" t="s">
        <v>6</v>
      </c>
      <c r="H57">
        <v>24</v>
      </c>
      <c r="I57">
        <v>9</v>
      </c>
      <c r="J57" s="85" t="s">
        <v>17</v>
      </c>
      <c r="M57" s="82" t="s">
        <v>6</v>
      </c>
      <c r="P57" s="1"/>
      <c r="Q57" s="3"/>
      <c r="R57" s="5"/>
      <c r="S57" s="4"/>
      <c r="T57" s="10">
        <f>(I57/60+H57)-(F57/60+E57)</f>
        <v>14.783333333333331</v>
      </c>
      <c r="U57" s="10">
        <f>(O57/60+N57)-(L57/60+K57)</f>
        <v>0</v>
      </c>
      <c r="V57" s="10"/>
      <c r="W57" s="11">
        <f>T57+U57-Q57*0.5</f>
        <v>14.783333333333331</v>
      </c>
    </row>
    <row r="58" spans="1:27" x14ac:dyDescent="0.25">
      <c r="A58" s="51"/>
      <c r="B58"/>
      <c r="C58" s="1" t="s">
        <v>3</v>
      </c>
      <c r="D58" s="1"/>
      <c r="E58">
        <v>10</v>
      </c>
      <c r="F58">
        <v>13</v>
      </c>
      <c r="G58" s="82" t="s">
        <v>6</v>
      </c>
      <c r="H58">
        <v>15</v>
      </c>
      <c r="I58">
        <v>50</v>
      </c>
      <c r="J58" s="85" t="s">
        <v>17</v>
      </c>
      <c r="M58" s="82" t="s">
        <v>6</v>
      </c>
      <c r="P58" s="1"/>
      <c r="Q58" s="3">
        <v>1</v>
      </c>
      <c r="R58" s="5"/>
      <c r="S58" s="4"/>
      <c r="T58" s="10">
        <f>(I58/60+H58)-(F58/60+E58)</f>
        <v>5.6166666666666671</v>
      </c>
      <c r="U58" s="10">
        <f>(O58/60+N58)-(L58/60+K58)</f>
        <v>0</v>
      </c>
      <c r="V58" s="10"/>
      <c r="W58" s="11">
        <f>T58+U58-Q58*0.5</f>
        <v>5.1166666666666671</v>
      </c>
    </row>
    <row r="59" spans="1:27" x14ac:dyDescent="0.25">
      <c r="A59" s="51"/>
      <c r="B59"/>
      <c r="C59" s="1" t="s">
        <v>4</v>
      </c>
      <c r="D59" s="1"/>
      <c r="E59">
        <v>8</v>
      </c>
      <c r="F59">
        <v>45</v>
      </c>
      <c r="G59" s="82" t="s">
        <v>6</v>
      </c>
      <c r="H59">
        <v>17</v>
      </c>
      <c r="I59">
        <v>35</v>
      </c>
      <c r="J59" s="85" t="s">
        <v>17</v>
      </c>
      <c r="M59" s="82" t="s">
        <v>6</v>
      </c>
      <c r="P59" s="1"/>
      <c r="Q59" s="3"/>
      <c r="R59" s="5"/>
      <c r="S59" s="4"/>
      <c r="T59" s="10">
        <f>(I59/60+H59)-(F59/60+E59)</f>
        <v>8.8333333333333321</v>
      </c>
      <c r="U59" s="10">
        <f>(O59/60+N59)-(L59/60+K59)</f>
        <v>0</v>
      </c>
      <c r="V59" s="10"/>
      <c r="W59" s="11">
        <f>T59+U59-Q59*0.5</f>
        <v>8.8333333333333321</v>
      </c>
      <c r="X59" t="s">
        <v>11</v>
      </c>
      <c r="Y59" t="s">
        <v>12</v>
      </c>
      <c r="Z59" t="s">
        <v>13</v>
      </c>
      <c r="AA59" t="s">
        <v>50</v>
      </c>
    </row>
    <row r="60" spans="1:27" x14ac:dyDescent="0.25">
      <c r="A60" s="51"/>
      <c r="B60"/>
      <c r="C60" s="1" t="s">
        <v>5</v>
      </c>
      <c r="D60" s="1"/>
      <c r="E60">
        <v>9</v>
      </c>
      <c r="F60">
        <v>15</v>
      </c>
      <c r="G60" s="82" t="s">
        <v>6</v>
      </c>
      <c r="H60">
        <v>15</v>
      </c>
      <c r="I60">
        <v>20</v>
      </c>
      <c r="J60" s="85" t="s">
        <v>17</v>
      </c>
      <c r="M60" s="82" t="s">
        <v>6</v>
      </c>
      <c r="P60" s="1"/>
      <c r="Q60" s="3">
        <v>1</v>
      </c>
      <c r="R60" s="5"/>
      <c r="S60" s="4"/>
      <c r="T60" s="10">
        <f>(I60/60+H60)-(F60/60+E60)</f>
        <v>6.0833333333333339</v>
      </c>
      <c r="U60" s="10">
        <f>(O60/60+N60)-(L60/60+K60)</f>
        <v>0</v>
      </c>
      <c r="V60" s="10"/>
      <c r="W60" s="11">
        <f>T60+U60-Q60*0.5</f>
        <v>5.5833333333333339</v>
      </c>
      <c r="X60" s="12">
        <f>SUM(W56:W60)</f>
        <v>41.550000000000004</v>
      </c>
      <c r="Y60" s="10">
        <f>X60-40+SUM(R56:R60)*8+SUM(S56:S60)*8</f>
        <v>1.5500000000000043</v>
      </c>
      <c r="Z60" s="10">
        <f>Z54+Y60</f>
        <v>7.5999999999999943</v>
      </c>
      <c r="AA60" s="10">
        <f>AA54+Y60</f>
        <v>7.5999999999999943</v>
      </c>
    </row>
    <row r="61" spans="1:27" x14ac:dyDescent="0.25">
      <c r="A61" s="51"/>
      <c r="B61" s="6" t="s">
        <v>27</v>
      </c>
      <c r="C61" s="1"/>
      <c r="D61" s="1"/>
      <c r="E61" s="1" t="s">
        <v>8</v>
      </c>
      <c r="F61" s="1"/>
      <c r="G61" s="42"/>
      <c r="H61" s="1"/>
      <c r="I61" s="1"/>
      <c r="J61" s="42"/>
      <c r="K61" s="1" t="s">
        <v>9</v>
      </c>
      <c r="L61" s="1"/>
      <c r="M61" s="42"/>
      <c r="N61" s="1"/>
      <c r="O61" s="1"/>
      <c r="P61" s="1"/>
      <c r="Q61" t="s">
        <v>18</v>
      </c>
      <c r="R61" t="s">
        <v>7</v>
      </c>
      <c r="S61" t="s">
        <v>19</v>
      </c>
      <c r="T61" t="s">
        <v>8</v>
      </c>
      <c r="U61" t="s">
        <v>9</v>
      </c>
      <c r="W61" t="s">
        <v>10</v>
      </c>
    </row>
    <row r="62" spans="1:27" x14ac:dyDescent="0.25">
      <c r="A62" s="51"/>
      <c r="B62"/>
      <c r="C62" s="1" t="s">
        <v>1</v>
      </c>
      <c r="D62" s="1"/>
      <c r="E62">
        <v>9</v>
      </c>
      <c r="F62">
        <v>22</v>
      </c>
      <c r="G62" s="82" t="s">
        <v>6</v>
      </c>
      <c r="H62">
        <v>16</v>
      </c>
      <c r="I62">
        <v>43</v>
      </c>
      <c r="J62" s="85" t="s">
        <v>17</v>
      </c>
      <c r="M62" s="82" t="s">
        <v>6</v>
      </c>
      <c r="P62" s="1"/>
      <c r="Q62" s="3"/>
      <c r="R62" s="5"/>
      <c r="S62" s="4"/>
      <c r="T62" s="10">
        <f>(I62/60+H62)-(F62/60+E62)</f>
        <v>7.3499999999999979</v>
      </c>
      <c r="U62" s="10">
        <f>(O62/60+N62)-(L62/60+K62)</f>
        <v>0</v>
      </c>
      <c r="V62" s="10"/>
      <c r="W62" s="11">
        <f>T62+U62-Q62*0.5</f>
        <v>7.3499999999999979</v>
      </c>
    </row>
    <row r="63" spans="1:27" x14ac:dyDescent="0.25">
      <c r="A63" s="51"/>
      <c r="B63"/>
      <c r="C63" s="1" t="s">
        <v>2</v>
      </c>
      <c r="D63" s="1"/>
      <c r="E63">
        <v>12</v>
      </c>
      <c r="F63">
        <v>0</v>
      </c>
      <c r="G63" s="82" t="s">
        <v>6</v>
      </c>
      <c r="H63">
        <v>19</v>
      </c>
      <c r="I63">
        <v>11</v>
      </c>
      <c r="J63" s="85" t="s">
        <v>17</v>
      </c>
      <c r="M63" s="82" t="s">
        <v>6</v>
      </c>
      <c r="P63" s="1"/>
      <c r="Q63" s="3"/>
      <c r="R63" s="5"/>
      <c r="S63" s="4"/>
      <c r="T63" s="10">
        <f>(I63/60+H63)-(F63/60+E63)</f>
        <v>7.1833333333333336</v>
      </c>
      <c r="U63" s="10">
        <f>(O63/60+N63)-(L63/60+K63)</f>
        <v>0</v>
      </c>
      <c r="V63" s="10"/>
      <c r="W63" s="11">
        <f>T63+U63-Q63*0.5</f>
        <v>7.1833333333333336</v>
      </c>
    </row>
    <row r="64" spans="1:27" x14ac:dyDescent="0.25">
      <c r="A64" s="51"/>
      <c r="B64"/>
      <c r="C64" s="1" t="s">
        <v>3</v>
      </c>
      <c r="D64" s="1"/>
      <c r="E64">
        <v>9</v>
      </c>
      <c r="F64">
        <v>15</v>
      </c>
      <c r="G64" s="82" t="s">
        <v>6</v>
      </c>
      <c r="H64">
        <v>17</v>
      </c>
      <c r="I64">
        <v>7</v>
      </c>
      <c r="J64" s="85" t="s">
        <v>17</v>
      </c>
      <c r="M64" s="82" t="s">
        <v>6</v>
      </c>
      <c r="P64" s="1"/>
      <c r="Q64" s="3"/>
      <c r="R64" s="5"/>
      <c r="S64" s="4"/>
      <c r="T64" s="10">
        <f>(I64/60+H64)-(F64/60+E64)</f>
        <v>7.8666666666666671</v>
      </c>
      <c r="U64" s="10">
        <f>(O64/60+N64)-(L64/60+K64)</f>
        <v>0</v>
      </c>
      <c r="V64" s="10"/>
      <c r="W64" s="11">
        <f>T64+U64-Q64*0.5</f>
        <v>7.8666666666666671</v>
      </c>
    </row>
    <row r="65" spans="1:27" x14ac:dyDescent="0.25">
      <c r="A65" s="51"/>
      <c r="B65"/>
      <c r="C65" s="1" t="s">
        <v>4</v>
      </c>
      <c r="D65" s="1"/>
      <c r="E65">
        <v>9</v>
      </c>
      <c r="F65">
        <v>15</v>
      </c>
      <c r="G65" s="82" t="s">
        <v>6</v>
      </c>
      <c r="H65">
        <v>18</v>
      </c>
      <c r="I65">
        <v>56</v>
      </c>
      <c r="J65" s="85" t="s">
        <v>17</v>
      </c>
      <c r="M65" s="82" t="s">
        <v>6</v>
      </c>
      <c r="P65" s="1"/>
      <c r="Q65" s="3"/>
      <c r="R65" s="5"/>
      <c r="S65" s="4"/>
      <c r="T65" s="10">
        <f>(I65/60+H65)-(F65/60+E65)</f>
        <v>9.6833333333333336</v>
      </c>
      <c r="U65" s="10">
        <f>(O65/60+N65)-(L65/60+K65)</f>
        <v>0</v>
      </c>
      <c r="V65" s="10"/>
      <c r="W65" s="11">
        <f>T65+U65-Q65*0.5</f>
        <v>9.6833333333333336</v>
      </c>
      <c r="X65" t="s">
        <v>11</v>
      </c>
      <c r="Y65" t="s">
        <v>12</v>
      </c>
      <c r="Z65" t="s">
        <v>13</v>
      </c>
      <c r="AA65" t="s">
        <v>50</v>
      </c>
    </row>
    <row r="66" spans="1:27" x14ac:dyDescent="0.25">
      <c r="A66" s="51"/>
      <c r="B66"/>
      <c r="C66" s="1" t="s">
        <v>5</v>
      </c>
      <c r="D66" s="1"/>
      <c r="E66">
        <v>8</v>
      </c>
      <c r="F66">
        <v>56</v>
      </c>
      <c r="G66" s="82" t="s">
        <v>6</v>
      </c>
      <c r="H66">
        <v>15</v>
      </c>
      <c r="I66">
        <v>46</v>
      </c>
      <c r="J66" s="85" t="s">
        <v>17</v>
      </c>
      <c r="M66" s="82" t="s">
        <v>6</v>
      </c>
      <c r="P66" s="1"/>
      <c r="Q66" s="3"/>
      <c r="R66" s="5"/>
      <c r="S66" s="4"/>
      <c r="T66" s="10">
        <f>(I66/60+H66)-(F66/60+E66)</f>
        <v>6.8333333333333339</v>
      </c>
      <c r="U66" s="10">
        <f>(O66/60+N66)-(L66/60+K66)</f>
        <v>0</v>
      </c>
      <c r="V66" s="10"/>
      <c r="W66" s="11">
        <f>T66+U66-Q66*0.5</f>
        <v>6.8333333333333339</v>
      </c>
      <c r="X66" s="12">
        <f>SUM(W62:W66)</f>
        <v>38.916666666666664</v>
      </c>
      <c r="Y66" s="10">
        <f>X66-40+SUM(R62:R66)*8+SUM(S62:S66)*8</f>
        <v>-1.0833333333333357</v>
      </c>
      <c r="Z66" s="10">
        <f>Z60+Y66</f>
        <v>6.5166666666666586</v>
      </c>
      <c r="AA66" s="10">
        <f>AA60+Y66</f>
        <v>6.5166666666666586</v>
      </c>
    </row>
    <row r="67" spans="1:27" x14ac:dyDescent="0.25">
      <c r="A67" s="51"/>
      <c r="B67" s="6" t="s">
        <v>28</v>
      </c>
      <c r="C67" s="1"/>
      <c r="D67" s="1"/>
      <c r="E67" s="1" t="s">
        <v>8</v>
      </c>
      <c r="F67" s="1"/>
      <c r="G67" s="42"/>
      <c r="H67" s="1"/>
      <c r="I67" s="1"/>
      <c r="J67" s="42"/>
      <c r="K67" s="1" t="s">
        <v>9</v>
      </c>
      <c r="L67" s="1"/>
      <c r="M67" s="42"/>
      <c r="N67" s="1"/>
      <c r="O67" s="1"/>
      <c r="P67" s="1"/>
      <c r="Q67" t="s">
        <v>18</v>
      </c>
      <c r="R67" t="s">
        <v>7</v>
      </c>
      <c r="S67" t="s">
        <v>19</v>
      </c>
      <c r="T67" t="s">
        <v>8</v>
      </c>
      <c r="U67" t="s">
        <v>9</v>
      </c>
      <c r="W67" t="s">
        <v>10</v>
      </c>
    </row>
    <row r="68" spans="1:27" x14ac:dyDescent="0.25">
      <c r="A68" s="51"/>
      <c r="B68" s="9"/>
      <c r="C68" s="1" t="s">
        <v>1</v>
      </c>
      <c r="D68" s="1"/>
      <c r="E68">
        <v>9</v>
      </c>
      <c r="F68">
        <v>6</v>
      </c>
      <c r="G68" s="82" t="s">
        <v>6</v>
      </c>
      <c r="H68">
        <v>16</v>
      </c>
      <c r="I68">
        <v>46</v>
      </c>
      <c r="J68" s="85" t="s">
        <v>17</v>
      </c>
      <c r="M68" s="82" t="s">
        <v>6</v>
      </c>
      <c r="P68" s="1"/>
      <c r="Q68" s="3"/>
      <c r="R68" s="5"/>
      <c r="S68" s="4"/>
      <c r="T68" s="10">
        <f>(I68/60+H68)-(F68/60+E68)</f>
        <v>7.6666666666666661</v>
      </c>
      <c r="U68" s="10">
        <f>(O68/60+N68)-(L68/60+K68)</f>
        <v>0</v>
      </c>
      <c r="V68" s="10"/>
      <c r="W68" s="11">
        <f>T68+U68-Q68*0.5</f>
        <v>7.6666666666666661</v>
      </c>
    </row>
    <row r="69" spans="1:27" x14ac:dyDescent="0.25">
      <c r="A69" s="51"/>
      <c r="B69" s="9"/>
      <c r="C69" s="1" t="s">
        <v>2</v>
      </c>
      <c r="D69" s="1"/>
      <c r="E69">
        <v>9</v>
      </c>
      <c r="F69">
        <v>6</v>
      </c>
      <c r="G69" s="82" t="s">
        <v>6</v>
      </c>
      <c r="H69">
        <v>17</v>
      </c>
      <c r="I69">
        <v>11</v>
      </c>
      <c r="J69" s="85" t="s">
        <v>17</v>
      </c>
      <c r="M69" s="82" t="s">
        <v>6</v>
      </c>
      <c r="P69" s="1"/>
      <c r="Q69" s="3"/>
      <c r="R69" s="5"/>
      <c r="S69" s="4"/>
      <c r="T69" s="10">
        <f>(I69/60+H69)-(F69/60+E69)</f>
        <v>8.0833333333333339</v>
      </c>
      <c r="U69" s="10">
        <f>(O69/60+N69)-(L69/60+K69)</f>
        <v>0</v>
      </c>
      <c r="V69" s="10"/>
      <c r="W69" s="11">
        <f>T69+U69-Q69*0.5</f>
        <v>8.0833333333333339</v>
      </c>
    </row>
    <row r="70" spans="1:27" x14ac:dyDescent="0.25">
      <c r="A70" s="51"/>
      <c r="B70" s="9" t="s">
        <v>52</v>
      </c>
      <c r="C70" s="1" t="s">
        <v>3</v>
      </c>
      <c r="D70" s="1"/>
      <c r="G70" s="82" t="s">
        <v>6</v>
      </c>
      <c r="J70" s="85" t="s">
        <v>17</v>
      </c>
      <c r="M70" s="82" t="s">
        <v>6</v>
      </c>
      <c r="P70" s="1"/>
      <c r="Q70" s="3"/>
      <c r="R70" s="5">
        <v>1</v>
      </c>
      <c r="S70" s="4"/>
      <c r="T70" s="10">
        <f>(I70/60+H70)-(F70/60+E70)</f>
        <v>0</v>
      </c>
      <c r="U70" s="10">
        <f>(O70/60+N70)-(L70/60+K70)</f>
        <v>0</v>
      </c>
      <c r="V70" s="10"/>
      <c r="W70" s="11">
        <f>T70+U70-Q70*0.5</f>
        <v>0</v>
      </c>
    </row>
    <row r="71" spans="1:27" x14ac:dyDescent="0.25">
      <c r="A71" s="51"/>
      <c r="B71" s="9"/>
      <c r="C71" s="1" t="s">
        <v>4</v>
      </c>
      <c r="D71" s="1"/>
      <c r="E71">
        <v>9</v>
      </c>
      <c r="F71">
        <v>30</v>
      </c>
      <c r="G71" s="82" t="s">
        <v>6</v>
      </c>
      <c r="H71">
        <v>17</v>
      </c>
      <c r="I71">
        <v>11</v>
      </c>
      <c r="J71" s="85" t="s">
        <v>17</v>
      </c>
      <c r="M71" s="82" t="s">
        <v>6</v>
      </c>
      <c r="P71" s="1"/>
      <c r="Q71" s="3">
        <v>1</v>
      </c>
      <c r="R71" s="5"/>
      <c r="S71" s="4"/>
      <c r="T71" s="10">
        <f>(I71/60+H71)-(F71/60+E71)</f>
        <v>7.6833333333333336</v>
      </c>
      <c r="U71" s="10">
        <f>(O71/60+N71)-(L71/60+K71)</f>
        <v>0</v>
      </c>
      <c r="V71" s="10"/>
      <c r="W71" s="11">
        <f>T71+U71-Q71*0.5</f>
        <v>7.1833333333333336</v>
      </c>
      <c r="X71" t="s">
        <v>11</v>
      </c>
      <c r="Y71" t="s">
        <v>12</v>
      </c>
      <c r="Z71" t="s">
        <v>13</v>
      </c>
      <c r="AA71" t="s">
        <v>50</v>
      </c>
    </row>
    <row r="72" spans="1:27" x14ac:dyDescent="0.25">
      <c r="A72" s="51"/>
      <c r="B72" s="9" t="s">
        <v>52</v>
      </c>
      <c r="C72" s="1" t="s">
        <v>5</v>
      </c>
      <c r="D72" s="1"/>
      <c r="G72" s="82" t="s">
        <v>6</v>
      </c>
      <c r="J72" s="85" t="s">
        <v>17</v>
      </c>
      <c r="M72" s="82" t="s">
        <v>6</v>
      </c>
      <c r="P72" s="1"/>
      <c r="Q72" s="3"/>
      <c r="R72" s="5">
        <v>1</v>
      </c>
      <c r="S72" s="4"/>
      <c r="T72" s="10">
        <f>(I72/60+H72)-(F72/60+E72)</f>
        <v>0</v>
      </c>
      <c r="U72" s="10">
        <f>(O72/60+N72)-(L72/60+K72)</f>
        <v>0</v>
      </c>
      <c r="V72" s="10"/>
      <c r="W72" s="11">
        <f>T72+U72-Q72*0.5</f>
        <v>0</v>
      </c>
      <c r="X72" s="12">
        <f>SUM(W68:W72)</f>
        <v>22.933333333333334</v>
      </c>
      <c r="Y72" s="10">
        <f>X72-40+SUM(R68:R72)*8+SUM(S68:S72)*8</f>
        <v>-1.0666666666666664</v>
      </c>
      <c r="Z72" s="10">
        <f>Z66+Y72</f>
        <v>5.4499999999999922</v>
      </c>
      <c r="AA72" s="10">
        <f>AA66+Y72</f>
        <v>5.4499999999999922</v>
      </c>
    </row>
    <row r="73" spans="1:27" x14ac:dyDescent="0.25">
      <c r="A73" s="51"/>
      <c r="B73" s="6" t="s">
        <v>29</v>
      </c>
      <c r="C73" s="1"/>
      <c r="D73" s="1"/>
      <c r="E73" s="1" t="s">
        <v>8</v>
      </c>
      <c r="F73" s="1"/>
      <c r="G73" s="42"/>
      <c r="H73" s="1"/>
      <c r="I73" s="1"/>
      <c r="J73" s="42"/>
      <c r="K73" s="1" t="s">
        <v>9</v>
      </c>
      <c r="L73" s="1"/>
      <c r="M73" s="42"/>
      <c r="N73" s="1"/>
      <c r="O73" s="1"/>
      <c r="P73" s="1"/>
      <c r="Q73" t="s">
        <v>18</v>
      </c>
      <c r="R73" t="s">
        <v>7</v>
      </c>
      <c r="S73" t="s">
        <v>19</v>
      </c>
      <c r="T73" t="s">
        <v>8</v>
      </c>
      <c r="U73" t="s">
        <v>9</v>
      </c>
      <c r="W73" t="s">
        <v>10</v>
      </c>
    </row>
    <row r="74" spans="1:27" x14ac:dyDescent="0.25">
      <c r="A74" s="51"/>
      <c r="B74" s="9"/>
      <c r="C74" s="1" t="s">
        <v>1</v>
      </c>
      <c r="D74" s="1"/>
      <c r="E74">
        <v>10</v>
      </c>
      <c r="F74">
        <v>51</v>
      </c>
      <c r="G74" s="82" t="s">
        <v>6</v>
      </c>
      <c r="H74">
        <v>17</v>
      </c>
      <c r="I74">
        <v>10</v>
      </c>
      <c r="J74" s="85" t="s">
        <v>17</v>
      </c>
      <c r="M74" s="82" t="s">
        <v>6</v>
      </c>
      <c r="P74" s="1"/>
      <c r="Q74" s="3">
        <v>1</v>
      </c>
      <c r="R74" s="5"/>
      <c r="S74" s="4"/>
      <c r="T74" s="10">
        <f>(I74/60+H74)-(F74/60+E74)</f>
        <v>6.3166666666666682</v>
      </c>
      <c r="U74" s="10">
        <f>(O74/60+N74)-(L74/60+K74)</f>
        <v>0</v>
      </c>
      <c r="V74" s="10"/>
      <c r="W74" s="11">
        <f>T74+U74-Q74*0.5</f>
        <v>5.8166666666666682</v>
      </c>
    </row>
    <row r="75" spans="1:27" x14ac:dyDescent="0.25">
      <c r="A75" s="51"/>
      <c r="B75" s="9" t="s">
        <v>52</v>
      </c>
      <c r="C75" s="1" t="s">
        <v>2</v>
      </c>
      <c r="D75" s="1"/>
      <c r="G75" s="82" t="s">
        <v>6</v>
      </c>
      <c r="J75" s="85" t="s">
        <v>17</v>
      </c>
      <c r="M75" s="82" t="s">
        <v>6</v>
      </c>
      <c r="P75" s="1"/>
      <c r="Q75" s="3"/>
      <c r="R75" s="5">
        <v>1</v>
      </c>
      <c r="S75" s="4"/>
      <c r="T75" s="10">
        <f>(I75/60+H75)-(F75/60+E75)</f>
        <v>0</v>
      </c>
      <c r="U75" s="10">
        <f>(O75/60+N75)-(L75/60+K75)</f>
        <v>0</v>
      </c>
      <c r="V75" s="10"/>
      <c r="W75" s="11">
        <f>T75+U75-Q75*0.5</f>
        <v>0</v>
      </c>
    </row>
    <row r="76" spans="1:27" x14ac:dyDescent="0.25">
      <c r="A76" s="51"/>
      <c r="B76" s="9"/>
      <c r="C76" s="1" t="s">
        <v>3</v>
      </c>
      <c r="D76" s="1"/>
      <c r="E76">
        <v>9</v>
      </c>
      <c r="F76">
        <v>57</v>
      </c>
      <c r="G76" s="82" t="s">
        <v>6</v>
      </c>
      <c r="H76">
        <v>16</v>
      </c>
      <c r="I76">
        <v>40</v>
      </c>
      <c r="J76" s="85" t="s">
        <v>17</v>
      </c>
      <c r="M76" s="82" t="s">
        <v>6</v>
      </c>
      <c r="P76" s="1"/>
      <c r="Q76" s="3">
        <v>1</v>
      </c>
      <c r="R76" s="5"/>
      <c r="S76" s="4"/>
      <c r="T76" s="10">
        <f>(I76/60+H76)-(F76/60+E76)</f>
        <v>6.7166666666666686</v>
      </c>
      <c r="U76" s="10">
        <f>(O76/60+N76)-(L76/60+K76)</f>
        <v>0</v>
      </c>
      <c r="V76" s="10"/>
      <c r="W76" s="11">
        <f>T76+U76-Q76*0.5</f>
        <v>6.2166666666666686</v>
      </c>
    </row>
    <row r="77" spans="1:27" x14ac:dyDescent="0.25">
      <c r="A77" s="51"/>
      <c r="B77" s="9" t="s">
        <v>52</v>
      </c>
      <c r="C77" s="1" t="s">
        <v>4</v>
      </c>
      <c r="D77" s="1"/>
      <c r="G77" s="82" t="s">
        <v>6</v>
      </c>
      <c r="J77" s="85" t="s">
        <v>17</v>
      </c>
      <c r="M77" s="82" t="s">
        <v>6</v>
      </c>
      <c r="P77" s="1"/>
      <c r="Q77" s="3"/>
      <c r="R77" s="5">
        <v>1</v>
      </c>
      <c r="S77" s="4"/>
      <c r="T77" s="10">
        <f>(I77/60+H77)-(F77/60+E77)</f>
        <v>0</v>
      </c>
      <c r="U77" s="10">
        <f>(O77/60+N77)-(L77/60+K77)</f>
        <v>0</v>
      </c>
      <c r="V77" s="10"/>
      <c r="W77" s="11">
        <f>T77+U77-Q77*0.5</f>
        <v>0</v>
      </c>
      <c r="X77" t="s">
        <v>11</v>
      </c>
      <c r="Y77" t="s">
        <v>12</v>
      </c>
      <c r="Z77" t="s">
        <v>13</v>
      </c>
      <c r="AA77" t="s">
        <v>50</v>
      </c>
    </row>
    <row r="78" spans="1:27" x14ac:dyDescent="0.25">
      <c r="A78" s="51"/>
      <c r="B78" s="9"/>
      <c r="C78" s="1" t="s">
        <v>5</v>
      </c>
      <c r="D78" s="1"/>
      <c r="E78">
        <v>9</v>
      </c>
      <c r="F78">
        <v>15</v>
      </c>
      <c r="G78" s="82" t="s">
        <v>6</v>
      </c>
      <c r="H78">
        <v>16</v>
      </c>
      <c r="I78">
        <v>30</v>
      </c>
      <c r="J78" s="85" t="s">
        <v>17</v>
      </c>
      <c r="M78" s="82" t="s">
        <v>6</v>
      </c>
      <c r="P78" s="1"/>
      <c r="Q78" s="3"/>
      <c r="R78" s="5"/>
      <c r="S78" s="4"/>
      <c r="T78" s="10">
        <f>(I78/60+H78)-(F78/60+E78)</f>
        <v>7.25</v>
      </c>
      <c r="U78" s="10">
        <f>(O78/60+N78)-(L78/60+K78)</f>
        <v>0</v>
      </c>
      <c r="V78" s="10"/>
      <c r="W78" s="11">
        <f>T78+U78-Q78*0.5</f>
        <v>7.25</v>
      </c>
      <c r="X78" s="12">
        <f>SUM(W74:W78)</f>
        <v>19.283333333333339</v>
      </c>
      <c r="Y78" s="10">
        <f>X78-40+SUM(R74:R78)*8+SUM(S74:S78)*8</f>
        <v>-4.7166666666666615</v>
      </c>
      <c r="Z78" s="10">
        <f>Z72+Y78</f>
        <v>0.73333333333333073</v>
      </c>
      <c r="AA78" s="10">
        <f>AA72+Y78</f>
        <v>0.73333333333333073</v>
      </c>
    </row>
    <row r="79" spans="1:27" x14ac:dyDescent="0.25">
      <c r="A79" s="51"/>
      <c r="B79" s="6" t="s">
        <v>30</v>
      </c>
      <c r="C79" s="1"/>
      <c r="D79" s="1"/>
      <c r="E79" s="1" t="s">
        <v>8</v>
      </c>
      <c r="F79" s="1"/>
      <c r="G79" s="42"/>
      <c r="H79" s="1"/>
      <c r="I79" s="1"/>
      <c r="J79" s="42"/>
      <c r="K79" s="1" t="s">
        <v>9</v>
      </c>
      <c r="L79" s="1"/>
      <c r="M79" s="42"/>
      <c r="N79" s="1"/>
      <c r="O79" s="1"/>
      <c r="P79" s="1"/>
      <c r="Q79" t="s">
        <v>18</v>
      </c>
      <c r="R79" t="s">
        <v>7</v>
      </c>
      <c r="S79" t="s">
        <v>19</v>
      </c>
      <c r="T79" t="s">
        <v>8</v>
      </c>
      <c r="U79" t="s">
        <v>9</v>
      </c>
      <c r="W79" t="s">
        <v>10</v>
      </c>
    </row>
    <row r="80" spans="1:27" x14ac:dyDescent="0.25">
      <c r="A80" s="51"/>
      <c r="B80" s="9"/>
      <c r="C80" s="1" t="s">
        <v>1</v>
      </c>
      <c r="D80" s="1"/>
      <c r="E80">
        <v>9</v>
      </c>
      <c r="F80">
        <v>35</v>
      </c>
      <c r="G80" s="82" t="s">
        <v>6</v>
      </c>
      <c r="H80">
        <v>19</v>
      </c>
      <c r="I80">
        <v>30</v>
      </c>
      <c r="J80" s="85" t="s">
        <v>17</v>
      </c>
      <c r="M80" s="82" t="s">
        <v>6</v>
      </c>
      <c r="P80" s="1"/>
      <c r="Q80" s="3"/>
      <c r="R80" s="5"/>
      <c r="S80" s="4"/>
      <c r="T80" s="10">
        <f>(I80/60+H80)-(F80/60+E80)</f>
        <v>9.9166666666666661</v>
      </c>
      <c r="U80" s="10">
        <f>(O80/60+N80)-(L80/60+K80)</f>
        <v>0</v>
      </c>
      <c r="V80" s="10"/>
      <c r="W80" s="11">
        <f>T80+U80-Q80*0.5</f>
        <v>9.9166666666666661</v>
      </c>
      <c r="Z80" s="7" t="s">
        <v>255</v>
      </c>
    </row>
    <row r="81" spans="1:27" x14ac:dyDescent="0.25">
      <c r="A81" s="51"/>
      <c r="B81" s="9" t="s">
        <v>7</v>
      </c>
      <c r="C81" s="1" t="s">
        <v>2</v>
      </c>
      <c r="D81" s="1"/>
      <c r="G81" s="82" t="s">
        <v>6</v>
      </c>
      <c r="J81" s="85" t="s">
        <v>17</v>
      </c>
      <c r="M81" s="82" t="s">
        <v>6</v>
      </c>
      <c r="P81" s="1"/>
      <c r="Q81" s="3"/>
      <c r="R81" s="5">
        <v>1</v>
      </c>
      <c r="S81" s="4"/>
      <c r="T81" s="10">
        <f>(I81/60+H81)-(F81/60+E81)</f>
        <v>0</v>
      </c>
      <c r="U81" s="10">
        <f>(O81/60+N81)-(L81/60+K81)</f>
        <v>0</v>
      </c>
      <c r="V81" s="10"/>
      <c r="W81" s="11">
        <f>T81+U81-Q81*0.5</f>
        <v>0</v>
      </c>
      <c r="Y81" t="s">
        <v>257</v>
      </c>
    </row>
    <row r="82" spans="1:27" x14ac:dyDescent="0.25">
      <c r="A82" s="51"/>
      <c r="B82" s="9"/>
      <c r="C82" s="1" t="s">
        <v>3</v>
      </c>
      <c r="D82" s="1"/>
      <c r="E82">
        <v>9</v>
      </c>
      <c r="F82">
        <v>23</v>
      </c>
      <c r="G82" s="82" t="s">
        <v>6</v>
      </c>
      <c r="H82">
        <v>13</v>
      </c>
      <c r="I82">
        <v>51</v>
      </c>
      <c r="J82" s="85" t="s">
        <v>17</v>
      </c>
      <c r="M82" s="82" t="s">
        <v>6</v>
      </c>
      <c r="P82" s="1"/>
      <c r="Q82" s="3">
        <v>1</v>
      </c>
      <c r="R82" s="5"/>
      <c r="S82" s="4"/>
      <c r="T82" s="10">
        <f>(I82/60+H82)-(F82/60+E82)</f>
        <v>4.4666666666666668</v>
      </c>
      <c r="U82" s="10">
        <f>(O82/60+N82)-(L82/60+K82)</f>
        <v>0</v>
      </c>
      <c r="V82" s="10"/>
      <c r="W82" s="11">
        <f>T82+U82-Q82*0.5</f>
        <v>3.9666666666666668</v>
      </c>
      <c r="Y82">
        <v>5</v>
      </c>
    </row>
    <row r="83" spans="1:27" x14ac:dyDescent="0.25">
      <c r="A83" s="51"/>
      <c r="B83" s="9"/>
      <c r="C83" s="1" t="s">
        <v>4</v>
      </c>
      <c r="D83" s="1"/>
      <c r="E83">
        <v>7</v>
      </c>
      <c r="F83">
        <v>32</v>
      </c>
      <c r="G83" s="82" t="s">
        <v>6</v>
      </c>
      <c r="H83">
        <v>18</v>
      </c>
      <c r="I83">
        <v>52</v>
      </c>
      <c r="J83" s="85" t="s">
        <v>17</v>
      </c>
      <c r="M83" s="82" t="s">
        <v>6</v>
      </c>
      <c r="P83" s="1"/>
      <c r="Q83" s="3">
        <v>1</v>
      </c>
      <c r="R83" s="5"/>
      <c r="S83" s="4"/>
      <c r="T83" s="10">
        <f>(I83/60+H83)-(F83/60+E83)</f>
        <v>11.333333333333334</v>
      </c>
      <c r="U83" s="10">
        <f>(O83/60+N83)-(L83/60+K83)</f>
        <v>0</v>
      </c>
      <c r="V83" s="10"/>
      <c r="W83" s="11">
        <f>T83+U83-Q83*0.5</f>
        <v>10.833333333333334</v>
      </c>
      <c r="X83" t="s">
        <v>11</v>
      </c>
      <c r="Y83" t="s">
        <v>12</v>
      </c>
      <c r="Z83" t="s">
        <v>13</v>
      </c>
      <c r="AA83" t="s">
        <v>50</v>
      </c>
    </row>
    <row r="84" spans="1:27" x14ac:dyDescent="0.25">
      <c r="A84" s="51"/>
      <c r="B84" s="9"/>
      <c r="C84" s="1" t="s">
        <v>5</v>
      </c>
      <c r="D84" s="1"/>
      <c r="E84">
        <v>12</v>
      </c>
      <c r="F84">
        <v>48</v>
      </c>
      <c r="G84" s="82" t="s">
        <v>6</v>
      </c>
      <c r="H84">
        <v>20</v>
      </c>
      <c r="I84">
        <v>0</v>
      </c>
      <c r="J84" s="85" t="s">
        <v>17</v>
      </c>
      <c r="M84" s="82" t="s">
        <v>6</v>
      </c>
      <c r="P84" s="1"/>
      <c r="Q84" s="3"/>
      <c r="R84" s="5"/>
      <c r="S84" s="4"/>
      <c r="T84" s="10">
        <f>(I84/60+H84)-(F84/60+E84)</f>
        <v>7.1999999999999993</v>
      </c>
      <c r="U84" s="10">
        <f>(O84/60+N84)-(L84/60+K84)</f>
        <v>0</v>
      </c>
      <c r="V84" s="10"/>
      <c r="W84" s="11">
        <f>T84+U84-Q84*0.5</f>
        <v>7.1999999999999993</v>
      </c>
      <c r="X84" s="12">
        <f>SUM(W80:W84)</f>
        <v>31.916666666666668</v>
      </c>
      <c r="Y84" s="10">
        <f>X84-(8*Y82)+SUM(R80:R84)*8+SUM(S80:S84)*8</f>
        <v>-8.3333333333332149E-2</v>
      </c>
      <c r="Z84" s="10">
        <f>Z78+Y84</f>
        <v>0.64999999999999858</v>
      </c>
      <c r="AA84" s="10">
        <f>AA78+Y84</f>
        <v>0.64999999999999858</v>
      </c>
    </row>
    <row r="85" spans="1:27" x14ac:dyDescent="0.25">
      <c r="A85" s="51"/>
      <c r="B85" s="6" t="s">
        <v>31</v>
      </c>
      <c r="C85" s="1"/>
      <c r="D85" s="1"/>
      <c r="E85" s="1" t="s">
        <v>8</v>
      </c>
      <c r="F85" s="1"/>
      <c r="G85" s="42"/>
      <c r="H85" s="1"/>
      <c r="I85" s="1"/>
      <c r="J85" s="42"/>
      <c r="K85" s="1" t="s">
        <v>9</v>
      </c>
      <c r="L85" s="1"/>
      <c r="M85" s="42"/>
      <c r="N85" s="1"/>
      <c r="O85" s="1"/>
      <c r="P85" s="1"/>
      <c r="Q85" t="s">
        <v>18</v>
      </c>
      <c r="R85" t="s">
        <v>7</v>
      </c>
      <c r="S85" t="s">
        <v>19</v>
      </c>
      <c r="T85" t="s">
        <v>8</v>
      </c>
      <c r="U85" t="s">
        <v>9</v>
      </c>
      <c r="W85" t="s">
        <v>10</v>
      </c>
    </row>
    <row r="86" spans="1:27" x14ac:dyDescent="0.25">
      <c r="A86" s="51"/>
      <c r="B86" s="9"/>
      <c r="C86" s="1" t="s">
        <v>1</v>
      </c>
      <c r="D86" s="1"/>
      <c r="E86">
        <v>9</v>
      </c>
      <c r="F86">
        <v>30</v>
      </c>
      <c r="G86" s="82" t="s">
        <v>6</v>
      </c>
      <c r="H86">
        <v>18</v>
      </c>
      <c r="I86">
        <v>10</v>
      </c>
      <c r="J86" s="85" t="s">
        <v>17</v>
      </c>
      <c r="M86" s="82" t="s">
        <v>6</v>
      </c>
      <c r="P86" s="1"/>
      <c r="Q86" s="3">
        <v>1</v>
      </c>
      <c r="R86" s="5"/>
      <c r="S86" s="4"/>
      <c r="T86" s="10">
        <f>(I86/60+H86)-(F86/60+E86)</f>
        <v>8.6666666666666679</v>
      </c>
      <c r="U86" s="10">
        <f>(O86/60+N86)-(L86/60+K86)</f>
        <v>0</v>
      </c>
      <c r="V86" s="10"/>
      <c r="W86" s="11">
        <f>T86+U86-Q86*0.5</f>
        <v>8.1666666666666679</v>
      </c>
    </row>
    <row r="87" spans="1:27" x14ac:dyDescent="0.25">
      <c r="A87" s="51"/>
      <c r="B87" s="9" t="s">
        <v>53</v>
      </c>
      <c r="C87" s="1" t="s">
        <v>2</v>
      </c>
      <c r="D87" s="1"/>
      <c r="G87" s="82" t="s">
        <v>6</v>
      </c>
      <c r="J87" s="85" t="s">
        <v>17</v>
      </c>
      <c r="M87" s="82" t="s">
        <v>6</v>
      </c>
      <c r="P87" s="1"/>
      <c r="Q87" s="3"/>
      <c r="R87" s="5"/>
      <c r="S87" s="4">
        <v>1</v>
      </c>
      <c r="T87" s="10">
        <f>(I87/60+H87)-(F87/60+E87)</f>
        <v>0</v>
      </c>
      <c r="U87" s="10">
        <f>(O87/60+N87)-(L87/60+K87)</f>
        <v>0</v>
      </c>
      <c r="V87" s="10"/>
      <c r="W87" s="11">
        <f>T87+U87-Q87*0.5</f>
        <v>0</v>
      </c>
      <c r="Y87" t="s">
        <v>257</v>
      </c>
    </row>
    <row r="88" spans="1:27" x14ac:dyDescent="0.25">
      <c r="A88" s="51"/>
      <c r="B88" s="9" t="s">
        <v>53</v>
      </c>
      <c r="C88" s="1" t="s">
        <v>3</v>
      </c>
      <c r="D88" s="1"/>
      <c r="G88" s="82" t="s">
        <v>6</v>
      </c>
      <c r="J88" s="85" t="s">
        <v>17</v>
      </c>
      <c r="M88" s="82" t="s">
        <v>6</v>
      </c>
      <c r="P88" s="1"/>
      <c r="Q88" s="3"/>
      <c r="R88" s="5"/>
      <c r="S88" s="4">
        <v>1</v>
      </c>
      <c r="T88" s="10">
        <f>(I88/60+H88)-(F88/60+E88)</f>
        <v>0</v>
      </c>
      <c r="U88" s="10">
        <f>(O88/60+N88)-(L88/60+K88)</f>
        <v>0</v>
      </c>
      <c r="V88" s="10"/>
      <c r="W88" s="11">
        <f>T88+U88-Q88*0.5</f>
        <v>0</v>
      </c>
      <c r="Y88">
        <v>5</v>
      </c>
    </row>
    <row r="89" spans="1:27" x14ac:dyDescent="0.25">
      <c r="A89" s="51"/>
      <c r="B89" s="9" t="s">
        <v>53</v>
      </c>
      <c r="C89" s="1" t="s">
        <v>4</v>
      </c>
      <c r="D89" s="1"/>
      <c r="G89" s="82" t="s">
        <v>6</v>
      </c>
      <c r="J89" s="85" t="s">
        <v>17</v>
      </c>
      <c r="M89" s="82" t="s">
        <v>6</v>
      </c>
      <c r="P89" s="1"/>
      <c r="Q89" s="3"/>
      <c r="R89" s="5"/>
      <c r="S89" s="4">
        <v>1</v>
      </c>
      <c r="T89" s="10">
        <f>(I89/60+H89)-(F89/60+E89)</f>
        <v>0</v>
      </c>
      <c r="U89" s="10">
        <f>(O89/60+N89)-(L89/60+K89)</f>
        <v>0</v>
      </c>
      <c r="V89" s="10"/>
      <c r="W89" s="11">
        <f>T89+U89-Q89*0.5</f>
        <v>0</v>
      </c>
      <c r="X89" t="s">
        <v>11</v>
      </c>
      <c r="Y89" t="s">
        <v>12</v>
      </c>
      <c r="Z89" t="s">
        <v>13</v>
      </c>
      <c r="AA89" t="s">
        <v>50</v>
      </c>
    </row>
    <row r="90" spans="1:27" x14ac:dyDescent="0.25">
      <c r="A90" s="51"/>
      <c r="B90" s="9" t="s">
        <v>53</v>
      </c>
      <c r="C90" s="1" t="s">
        <v>5</v>
      </c>
      <c r="D90" s="1"/>
      <c r="G90" s="82" t="s">
        <v>6</v>
      </c>
      <c r="J90" s="85" t="s">
        <v>17</v>
      </c>
      <c r="M90" s="82" t="s">
        <v>6</v>
      </c>
      <c r="P90" s="1"/>
      <c r="Q90" s="3"/>
      <c r="R90" s="5"/>
      <c r="S90" s="4">
        <v>1</v>
      </c>
      <c r="T90" s="10">
        <f>(I90/60+H90)-(F90/60+E90)</f>
        <v>0</v>
      </c>
      <c r="U90" s="10">
        <f>(O90/60+N90)-(L90/60+K90)</f>
        <v>0</v>
      </c>
      <c r="V90" s="10"/>
      <c r="W90" s="11">
        <f>T90+U90-Q90*0.5</f>
        <v>0</v>
      </c>
      <c r="X90" s="12">
        <f>SUM(W86:W90)</f>
        <v>8.1666666666666679</v>
      </c>
      <c r="Y90" s="10">
        <f>X90-40+SUM(R86:R90)*8+SUM(S86:S90)*8</f>
        <v>0.16666666666666785</v>
      </c>
      <c r="Z90" s="10">
        <f>Z84+Y90</f>
        <v>0.81666666666666643</v>
      </c>
      <c r="AA90" s="10">
        <f>AA84+Y90</f>
        <v>0.81666666666666643</v>
      </c>
    </row>
    <row r="91" spans="1:27" x14ac:dyDescent="0.25">
      <c r="A91" s="51"/>
      <c r="B91" s="6" t="s">
        <v>32</v>
      </c>
      <c r="C91" s="1"/>
      <c r="D91" s="1"/>
      <c r="E91" s="1" t="s">
        <v>8</v>
      </c>
      <c r="F91" s="1"/>
      <c r="G91" s="42"/>
      <c r="H91" s="1"/>
      <c r="I91" s="1"/>
      <c r="J91" s="42"/>
      <c r="K91" s="1" t="s">
        <v>9</v>
      </c>
      <c r="L91" s="1"/>
      <c r="M91" s="42"/>
      <c r="N91" s="1"/>
      <c r="O91" s="1"/>
      <c r="P91" s="1"/>
      <c r="Q91" t="s">
        <v>18</v>
      </c>
      <c r="R91" t="s">
        <v>7</v>
      </c>
      <c r="S91" t="s">
        <v>19</v>
      </c>
      <c r="T91" t="s">
        <v>8</v>
      </c>
      <c r="U91" t="s">
        <v>9</v>
      </c>
      <c r="W91" t="s">
        <v>10</v>
      </c>
    </row>
    <row r="92" spans="1:27" x14ac:dyDescent="0.25">
      <c r="A92" s="51"/>
      <c r="B92" s="9"/>
      <c r="C92" s="1" t="s">
        <v>1</v>
      </c>
      <c r="D92" s="1"/>
      <c r="G92" s="82" t="s">
        <v>6</v>
      </c>
      <c r="J92" s="85" t="s">
        <v>17</v>
      </c>
      <c r="M92" s="82" t="s">
        <v>6</v>
      </c>
      <c r="P92" s="1"/>
      <c r="Q92" s="3"/>
      <c r="R92" s="5"/>
      <c r="S92" s="4"/>
      <c r="T92" s="10">
        <f>(I92/60+H92)-(F92/60+E92)</f>
        <v>0</v>
      </c>
      <c r="U92" s="10">
        <f>(O92/60+N92)-(L92/60+K92)</f>
        <v>0</v>
      </c>
      <c r="V92" s="10"/>
      <c r="W92" s="11">
        <f>T92+U92-Q92*0.5</f>
        <v>0</v>
      </c>
    </row>
    <row r="93" spans="1:27" x14ac:dyDescent="0.25">
      <c r="A93" s="51"/>
      <c r="B93" s="9"/>
      <c r="C93" s="1" t="s">
        <v>2</v>
      </c>
      <c r="D93" s="1"/>
      <c r="G93" s="82" t="s">
        <v>6</v>
      </c>
      <c r="J93" s="85" t="s">
        <v>17</v>
      </c>
      <c r="M93" s="82" t="s">
        <v>6</v>
      </c>
      <c r="P93" s="1"/>
      <c r="Q93" s="3"/>
      <c r="R93" s="5"/>
      <c r="S93" s="4"/>
      <c r="T93" s="10">
        <f>(I93/60+H93)-(F93/60+E93)</f>
        <v>0</v>
      </c>
      <c r="U93" s="10">
        <f>(O93/60+N93)-(L93/60+K93)</f>
        <v>0</v>
      </c>
      <c r="V93" s="10"/>
      <c r="W93" s="11">
        <f>T93+U93-Q93*0.5</f>
        <v>0</v>
      </c>
      <c r="Y93" t="s">
        <v>257</v>
      </c>
    </row>
    <row r="94" spans="1:27" x14ac:dyDescent="0.25">
      <c r="A94" s="51"/>
      <c r="B94" s="9" t="s">
        <v>53</v>
      </c>
      <c r="C94" s="1" t="s">
        <v>3</v>
      </c>
      <c r="D94" s="1"/>
      <c r="G94" s="82" t="s">
        <v>6</v>
      </c>
      <c r="J94" s="85" t="s">
        <v>17</v>
      </c>
      <c r="M94" s="82" t="s">
        <v>6</v>
      </c>
      <c r="P94" s="1"/>
      <c r="Q94" s="3"/>
      <c r="R94" s="5"/>
      <c r="S94" s="4">
        <v>1</v>
      </c>
      <c r="T94" s="10">
        <f>(I94/60+H94)-(F94/60+E94)</f>
        <v>0</v>
      </c>
      <c r="U94" s="10">
        <f>(O94/60+N94)-(L94/60+K94)</f>
        <v>0</v>
      </c>
      <c r="V94" s="10"/>
      <c r="W94" s="11">
        <f>T94+U94-Q94*0.5</f>
        <v>0</v>
      </c>
      <c r="Y94">
        <v>3</v>
      </c>
    </row>
    <row r="95" spans="1:27" x14ac:dyDescent="0.25">
      <c r="A95" s="51"/>
      <c r="B95" s="9" t="s">
        <v>53</v>
      </c>
      <c r="C95" s="1" t="s">
        <v>4</v>
      </c>
      <c r="D95" s="1"/>
      <c r="G95" s="82" t="s">
        <v>6</v>
      </c>
      <c r="J95" s="85" t="s">
        <v>17</v>
      </c>
      <c r="M95" s="82" t="s">
        <v>6</v>
      </c>
      <c r="P95" s="1"/>
      <c r="Q95" s="3"/>
      <c r="R95" s="5"/>
      <c r="S95" s="4">
        <v>1</v>
      </c>
      <c r="T95" s="10">
        <f>(I95/60+H95)-(F95/60+E95)</f>
        <v>0</v>
      </c>
      <c r="U95" s="10">
        <f>(O95/60+N95)-(L95/60+K95)</f>
        <v>0</v>
      </c>
      <c r="V95" s="10"/>
      <c r="W95" s="11">
        <f>T95+U95-Q95*0.5</f>
        <v>0</v>
      </c>
      <c r="X95" t="s">
        <v>11</v>
      </c>
      <c r="Y95" t="s">
        <v>12</v>
      </c>
      <c r="Z95" t="s">
        <v>13</v>
      </c>
      <c r="AA95" s="14" t="s">
        <v>50</v>
      </c>
    </row>
    <row r="96" spans="1:27" x14ac:dyDescent="0.25">
      <c r="A96" s="51"/>
      <c r="B96" s="9" t="s">
        <v>53</v>
      </c>
      <c r="C96" s="1" t="s">
        <v>5</v>
      </c>
      <c r="D96" s="1"/>
      <c r="G96" s="82" t="s">
        <v>6</v>
      </c>
      <c r="J96" s="85" t="s">
        <v>17</v>
      </c>
      <c r="M96" s="82" t="s">
        <v>6</v>
      </c>
      <c r="P96" s="1"/>
      <c r="Q96" s="3"/>
      <c r="R96" s="5"/>
      <c r="S96" s="4">
        <v>1</v>
      </c>
      <c r="T96" s="10">
        <f>(I96/60+H96)-(F96/60+E96)</f>
        <v>0</v>
      </c>
      <c r="U96" s="10">
        <f>(O96/60+N96)-(L96/60+K96)</f>
        <v>0</v>
      </c>
      <c r="V96" s="10"/>
      <c r="W96" s="11">
        <f>T96+U96-Q96*0.5</f>
        <v>0</v>
      </c>
      <c r="X96" s="12">
        <f>SUM(W92:W96)</f>
        <v>0</v>
      </c>
      <c r="Y96" s="10">
        <f>X96-(8*Y94)+SUM(R92:R96)*8+SUM(S92:S96)*8</f>
        <v>0</v>
      </c>
      <c r="Z96" s="10">
        <f>Z90+Y96</f>
        <v>0.81666666666666643</v>
      </c>
      <c r="AA96" s="15">
        <f>AA90+Y96</f>
        <v>0.81666666666666643</v>
      </c>
    </row>
    <row r="97" spans="1:36" x14ac:dyDescent="0.25">
      <c r="A97" s="51"/>
      <c r="B97" s="6" t="s">
        <v>33</v>
      </c>
      <c r="C97" s="1"/>
      <c r="D97" s="1"/>
      <c r="E97" s="1" t="s">
        <v>8</v>
      </c>
      <c r="F97" s="1"/>
      <c r="G97" s="42"/>
      <c r="H97" s="1"/>
      <c r="I97" s="1"/>
      <c r="J97" s="42"/>
      <c r="K97" s="1" t="s">
        <v>9</v>
      </c>
      <c r="L97" s="1"/>
      <c r="M97" s="42"/>
      <c r="N97" s="1"/>
      <c r="O97" s="1"/>
      <c r="P97" s="1"/>
      <c r="Q97" t="s">
        <v>18</v>
      </c>
      <c r="R97" t="s">
        <v>7</v>
      </c>
      <c r="S97" t="s">
        <v>19</v>
      </c>
      <c r="T97" t="s">
        <v>8</v>
      </c>
      <c r="U97" t="s">
        <v>9</v>
      </c>
      <c r="W97" t="s">
        <v>10</v>
      </c>
      <c r="AJ97" s="8"/>
    </row>
    <row r="98" spans="1:36" x14ac:dyDescent="0.25">
      <c r="A98" s="51"/>
      <c r="B98" s="9" t="s">
        <v>54</v>
      </c>
      <c r="C98" s="1" t="s">
        <v>1</v>
      </c>
      <c r="D98" s="1"/>
      <c r="G98" s="82" t="s">
        <v>6</v>
      </c>
      <c r="J98" s="85" t="s">
        <v>17</v>
      </c>
      <c r="M98" s="82" t="s">
        <v>6</v>
      </c>
      <c r="P98" s="1"/>
      <c r="Q98" s="3"/>
      <c r="R98" s="5"/>
      <c r="S98" s="4"/>
      <c r="T98" s="10">
        <f>(I98/60+H98)-(F98/60+E98)</f>
        <v>0</v>
      </c>
      <c r="U98" s="10">
        <f>(O98/60+N98)-(L98/60+K98)</f>
        <v>0</v>
      </c>
      <c r="V98" s="10"/>
      <c r="W98" s="11">
        <f>T98+U98-Q98*0.5</f>
        <v>0</v>
      </c>
      <c r="AJ98" s="7"/>
    </row>
    <row r="99" spans="1:36" x14ac:dyDescent="0.25">
      <c r="A99" s="51"/>
      <c r="B99" s="9"/>
      <c r="C99" s="1" t="s">
        <v>2</v>
      </c>
      <c r="D99" s="1"/>
      <c r="E99">
        <v>10</v>
      </c>
      <c r="F99">
        <v>40</v>
      </c>
      <c r="G99" s="82" t="s">
        <v>6</v>
      </c>
      <c r="H99">
        <v>16</v>
      </c>
      <c r="I99">
        <v>53</v>
      </c>
      <c r="J99" s="85" t="s">
        <v>17</v>
      </c>
      <c r="M99" s="82" t="s">
        <v>6</v>
      </c>
      <c r="P99" s="1"/>
      <c r="Q99" s="3">
        <v>1</v>
      </c>
      <c r="R99" s="5"/>
      <c r="S99" s="4"/>
      <c r="T99" s="10">
        <f>(I99/60+H99)-(F99/60+E99)</f>
        <v>6.2166666666666668</v>
      </c>
      <c r="U99" s="10">
        <f>(O99/60+N99)-(L99/60+K99)</f>
        <v>0</v>
      </c>
      <c r="V99" s="10"/>
      <c r="W99" s="11">
        <f>T99+U99-Q99*0.5</f>
        <v>5.7166666666666668</v>
      </c>
      <c r="Y99" t="s">
        <v>257</v>
      </c>
      <c r="AJ99" s="9"/>
    </row>
    <row r="100" spans="1:36" x14ac:dyDescent="0.25">
      <c r="A100" s="51"/>
      <c r="B100" s="9"/>
      <c r="C100" s="1" t="s">
        <v>3</v>
      </c>
      <c r="D100" s="1"/>
      <c r="E100">
        <v>11</v>
      </c>
      <c r="F100">
        <v>20</v>
      </c>
      <c r="G100" s="82" t="s">
        <v>6</v>
      </c>
      <c r="H100">
        <v>19</v>
      </c>
      <c r="I100">
        <v>18</v>
      </c>
      <c r="J100" s="85" t="s">
        <v>17</v>
      </c>
      <c r="M100" s="82" t="s">
        <v>6</v>
      </c>
      <c r="P100" s="1"/>
      <c r="Q100" s="3">
        <v>1</v>
      </c>
      <c r="R100" s="5"/>
      <c r="S100" s="4"/>
      <c r="T100" s="10">
        <f>(I100/60+H100)-(F100/60+E100)</f>
        <v>7.9666666666666668</v>
      </c>
      <c r="U100" s="10">
        <f>(O100/60+N100)-(L100/60+K100)</f>
        <v>0</v>
      </c>
      <c r="V100" s="10"/>
      <c r="W100" s="11">
        <f>T100+U100-Q100*0.5</f>
        <v>7.4666666666666668</v>
      </c>
      <c r="Y100">
        <v>4</v>
      </c>
    </row>
    <row r="101" spans="1:36" x14ac:dyDescent="0.25">
      <c r="A101" s="51"/>
      <c r="B101" s="9"/>
      <c r="C101" s="1" t="s">
        <v>4</v>
      </c>
      <c r="D101" s="1"/>
      <c r="E101">
        <v>9</v>
      </c>
      <c r="F101">
        <v>27</v>
      </c>
      <c r="G101" s="82" t="s">
        <v>6</v>
      </c>
      <c r="H101">
        <v>20</v>
      </c>
      <c r="I101">
        <v>14</v>
      </c>
      <c r="J101" s="85" t="s">
        <v>17</v>
      </c>
      <c r="M101" s="82" t="s">
        <v>6</v>
      </c>
      <c r="P101" s="1"/>
      <c r="Q101" s="3">
        <v>1</v>
      </c>
      <c r="R101" s="5"/>
      <c r="S101" s="4"/>
      <c r="T101" s="10">
        <f>(I101/60+H101)-(F101/60+E101)</f>
        <v>10.783333333333335</v>
      </c>
      <c r="U101" s="10">
        <f>(O101/60+N101)-(L101/60+K101)</f>
        <v>0</v>
      </c>
      <c r="V101" s="10"/>
      <c r="W101" s="11">
        <f>T101+U101-Q101*0.5</f>
        <v>10.283333333333335</v>
      </c>
      <c r="X101" t="s">
        <v>11</v>
      </c>
      <c r="Y101" t="s">
        <v>12</v>
      </c>
      <c r="Z101" t="s">
        <v>13</v>
      </c>
      <c r="AA101" s="9" t="s">
        <v>50</v>
      </c>
    </row>
    <row r="102" spans="1:36" x14ac:dyDescent="0.25">
      <c r="A102" s="51"/>
      <c r="B102" s="9"/>
      <c r="C102" s="1" t="s">
        <v>5</v>
      </c>
      <c r="D102" s="1"/>
      <c r="E102">
        <v>10</v>
      </c>
      <c r="F102">
        <v>2</v>
      </c>
      <c r="G102" s="82" t="s">
        <v>6</v>
      </c>
      <c r="H102">
        <v>15</v>
      </c>
      <c r="I102">
        <v>31</v>
      </c>
      <c r="J102" s="85" t="s">
        <v>17</v>
      </c>
      <c r="M102" s="82" t="s">
        <v>6</v>
      </c>
      <c r="P102" s="1"/>
      <c r="Q102" s="3">
        <v>1</v>
      </c>
      <c r="R102" s="5"/>
      <c r="S102" s="4"/>
      <c r="T102" s="10">
        <f>(I102/60+H102)-(F102/60+E102)</f>
        <v>5.4833333333333343</v>
      </c>
      <c r="U102" s="10">
        <f>(O102/60+N102)-(L102/60+K102)</f>
        <v>0</v>
      </c>
      <c r="V102" s="10"/>
      <c r="W102" s="11">
        <f>T102+U102-Q102*0.5</f>
        <v>4.9833333333333343</v>
      </c>
      <c r="X102" s="12">
        <f>SUM(W98:W102)</f>
        <v>28.450000000000003</v>
      </c>
      <c r="Y102" s="10">
        <f>X102-(8*Y100)+SUM(R98:R102)*8+SUM(S98:S102)*8</f>
        <v>-3.5499999999999972</v>
      </c>
      <c r="Z102" s="10">
        <f>Z96+Y102</f>
        <v>-2.7333333333333307</v>
      </c>
      <c r="AA102" s="13">
        <f>Y102</f>
        <v>-3.5499999999999972</v>
      </c>
      <c r="AC102" s="7" t="s">
        <v>56</v>
      </c>
    </row>
    <row r="103" spans="1:36" x14ac:dyDescent="0.25">
      <c r="A103" s="51"/>
      <c r="B103" s="8" t="s">
        <v>34</v>
      </c>
      <c r="C103" s="1"/>
      <c r="D103" s="1"/>
      <c r="E103" s="1" t="s">
        <v>8</v>
      </c>
      <c r="F103" s="1"/>
      <c r="G103" s="42"/>
      <c r="H103" s="1"/>
      <c r="I103" s="1"/>
      <c r="J103" s="42"/>
      <c r="K103" s="1" t="s">
        <v>9</v>
      </c>
      <c r="L103" s="1"/>
      <c r="M103" s="42"/>
      <c r="N103" s="1"/>
      <c r="O103" s="1"/>
      <c r="P103" s="1"/>
      <c r="Q103" t="s">
        <v>18</v>
      </c>
      <c r="R103" t="s">
        <v>7</v>
      </c>
      <c r="S103" t="s">
        <v>19</v>
      </c>
      <c r="T103" t="s">
        <v>8</v>
      </c>
      <c r="U103" t="s">
        <v>9</v>
      </c>
      <c r="W103" t="s">
        <v>10</v>
      </c>
      <c r="AB103" s="9"/>
      <c r="AC103" s="9" t="s">
        <v>55</v>
      </c>
    </row>
    <row r="104" spans="1:36" x14ac:dyDescent="0.25">
      <c r="A104" s="51"/>
      <c r="B104"/>
      <c r="C104" s="1" t="s">
        <v>1</v>
      </c>
      <c r="D104" s="1"/>
      <c r="E104">
        <v>8</v>
      </c>
      <c r="F104">
        <v>0</v>
      </c>
      <c r="G104" s="82" t="s">
        <v>6</v>
      </c>
      <c r="H104">
        <v>16</v>
      </c>
      <c r="I104">
        <v>55</v>
      </c>
      <c r="J104" s="85" t="s">
        <v>17</v>
      </c>
      <c r="M104" s="82" t="s">
        <v>6</v>
      </c>
      <c r="P104" s="1"/>
      <c r="Q104" s="3">
        <v>1</v>
      </c>
      <c r="R104" s="5"/>
      <c r="S104" s="4"/>
      <c r="T104" s="10">
        <f>(I104/60+H104)-(F104/60+E104)</f>
        <v>8.9166666666666679</v>
      </c>
      <c r="U104" s="10">
        <f>(O104/60+N104)-(L104/60+K104)</f>
        <v>0</v>
      </c>
      <c r="V104" s="10"/>
      <c r="W104" s="11">
        <f>T104+U104-Q104*0.5</f>
        <v>8.4166666666666679</v>
      </c>
    </row>
    <row r="105" spans="1:36" x14ac:dyDescent="0.25">
      <c r="A105" s="51"/>
      <c r="B105"/>
      <c r="C105" s="1" t="s">
        <v>2</v>
      </c>
      <c r="D105" s="1"/>
      <c r="E105">
        <v>8</v>
      </c>
      <c r="F105">
        <v>20</v>
      </c>
      <c r="G105" s="82" t="s">
        <v>6</v>
      </c>
      <c r="H105">
        <v>16</v>
      </c>
      <c r="I105">
        <v>29</v>
      </c>
      <c r="J105" s="85" t="s">
        <v>17</v>
      </c>
      <c r="M105" s="82" t="s">
        <v>6</v>
      </c>
      <c r="P105" s="1"/>
      <c r="Q105" s="3"/>
      <c r="R105" s="5"/>
      <c r="S105" s="4"/>
      <c r="T105" s="10">
        <f>(I105/60+H105)-(F105/60+E105)</f>
        <v>8.15</v>
      </c>
      <c r="U105" s="10">
        <f>(O105/60+N105)-(L105/60+K105)</f>
        <v>0</v>
      </c>
      <c r="V105" s="10"/>
      <c r="W105" s="11">
        <f>T105+U105-Q105*0.5</f>
        <v>8.15</v>
      </c>
      <c r="Y105" t="s">
        <v>257</v>
      </c>
    </row>
    <row r="106" spans="1:36" x14ac:dyDescent="0.25">
      <c r="A106" s="51"/>
      <c r="B106"/>
      <c r="C106" s="1" t="s">
        <v>3</v>
      </c>
      <c r="D106" s="1"/>
      <c r="E106">
        <v>7</v>
      </c>
      <c r="F106">
        <v>45</v>
      </c>
      <c r="G106" s="82" t="s">
        <v>6</v>
      </c>
      <c r="H106">
        <v>16</v>
      </c>
      <c r="I106">
        <v>20</v>
      </c>
      <c r="J106" s="85" t="s">
        <v>17</v>
      </c>
      <c r="M106" s="82" t="s">
        <v>6</v>
      </c>
      <c r="P106" s="1"/>
      <c r="Q106" s="3">
        <v>1</v>
      </c>
      <c r="R106" s="5"/>
      <c r="S106" s="4"/>
      <c r="T106" s="10">
        <f>(I106/60+H106)-(F106/60+E106)</f>
        <v>8.5833333333333321</v>
      </c>
      <c r="U106" s="10">
        <f>(O106/60+N106)-(L106/60+K106)</f>
        <v>0</v>
      </c>
      <c r="V106" s="10"/>
      <c r="W106" s="11">
        <f>T106+U106-Q106*0.5</f>
        <v>8.0833333333333321</v>
      </c>
      <c r="Y106">
        <v>5</v>
      </c>
    </row>
    <row r="107" spans="1:36" x14ac:dyDescent="0.25">
      <c r="A107" s="51"/>
      <c r="B107"/>
      <c r="C107" s="1" t="s">
        <v>4</v>
      </c>
      <c r="D107" s="1"/>
      <c r="E107">
        <v>9</v>
      </c>
      <c r="F107">
        <v>10</v>
      </c>
      <c r="G107" s="82" t="s">
        <v>6</v>
      </c>
      <c r="H107">
        <v>16</v>
      </c>
      <c r="I107">
        <v>5</v>
      </c>
      <c r="J107" s="85" t="s">
        <v>17</v>
      </c>
      <c r="M107" s="82" t="s">
        <v>6</v>
      </c>
      <c r="P107" s="1"/>
      <c r="Q107" s="3">
        <v>1</v>
      </c>
      <c r="R107" s="5"/>
      <c r="S107" s="4"/>
      <c r="T107" s="10">
        <f>(I107/60+H107)-(F107/60+E107)</f>
        <v>6.9166666666666661</v>
      </c>
      <c r="U107" s="10">
        <f>(O107/60+N107)-(L107/60+K107)</f>
        <v>0</v>
      </c>
      <c r="V107" s="10"/>
      <c r="W107" s="11">
        <f>T107+U107-Q107*0.5</f>
        <v>6.4166666666666661</v>
      </c>
      <c r="X107" t="s">
        <v>11</v>
      </c>
      <c r="Y107" t="s">
        <v>12</v>
      </c>
      <c r="Z107" s="9" t="s">
        <v>13</v>
      </c>
      <c r="AA107" t="s">
        <v>50</v>
      </c>
      <c r="AC107" s="7" t="s">
        <v>256</v>
      </c>
    </row>
    <row r="108" spans="1:36" x14ac:dyDescent="0.25">
      <c r="A108" s="51"/>
      <c r="B108"/>
      <c r="C108" s="1" t="s">
        <v>5</v>
      </c>
      <c r="D108" s="1"/>
      <c r="E108">
        <v>7</v>
      </c>
      <c r="F108">
        <v>30</v>
      </c>
      <c r="G108" s="82" t="s">
        <v>6</v>
      </c>
      <c r="H108">
        <v>13</v>
      </c>
      <c r="I108">
        <v>20</v>
      </c>
      <c r="J108" s="85" t="s">
        <v>17</v>
      </c>
      <c r="M108" s="82" t="s">
        <v>6</v>
      </c>
      <c r="P108" s="1"/>
      <c r="Q108" s="3"/>
      <c r="R108" s="5"/>
      <c r="S108" s="4"/>
      <c r="T108" s="10">
        <f>(I108/60+H108)-(F108/60+E108)</f>
        <v>5.8333333333333339</v>
      </c>
      <c r="U108" s="10">
        <f>(O108/60+N108)-(L108/60+K108)</f>
        <v>0</v>
      </c>
      <c r="V108" s="10"/>
      <c r="W108" s="11">
        <f>T108+U108-Q108*0.5</f>
        <v>5.8333333333333339</v>
      </c>
      <c r="X108" s="12">
        <f>SUM(W104:W108)</f>
        <v>36.900000000000006</v>
      </c>
      <c r="Y108" s="10">
        <f>X108-(8*Y106)+SUM(R104:R108)*8+SUM(S104:S108)*8</f>
        <v>-3.0999999999999943</v>
      </c>
      <c r="Z108" s="13">
        <f>Y108</f>
        <v>-3.0999999999999943</v>
      </c>
      <c r="AA108" s="10">
        <f>AA102+Y108</f>
        <v>-6.6499999999999915</v>
      </c>
    </row>
    <row r="109" spans="1:36" x14ac:dyDescent="0.25">
      <c r="A109" s="51"/>
      <c r="B109" s="6" t="s">
        <v>35</v>
      </c>
      <c r="C109" s="1"/>
      <c r="D109" s="1"/>
      <c r="E109" s="1" t="s">
        <v>8</v>
      </c>
      <c r="F109" s="1"/>
      <c r="G109" s="42"/>
      <c r="H109" s="1"/>
      <c r="I109" s="1"/>
      <c r="J109" s="42"/>
      <c r="K109" s="1" t="s">
        <v>9</v>
      </c>
      <c r="L109" s="1"/>
      <c r="M109" s="42"/>
      <c r="N109" s="1"/>
      <c r="O109" s="1"/>
      <c r="P109" s="1"/>
      <c r="Q109" t="s">
        <v>18</v>
      </c>
      <c r="R109" t="s">
        <v>7</v>
      </c>
      <c r="S109" t="s">
        <v>19</v>
      </c>
      <c r="T109" t="s">
        <v>8</v>
      </c>
      <c r="U109" t="s">
        <v>9</v>
      </c>
      <c r="W109" t="s">
        <v>10</v>
      </c>
    </row>
    <row r="110" spans="1:36" x14ac:dyDescent="0.25">
      <c r="A110" s="51"/>
      <c r="B110"/>
      <c r="C110" s="1" t="s">
        <v>1</v>
      </c>
      <c r="D110" s="1"/>
      <c r="E110">
        <v>7</v>
      </c>
      <c r="F110">
        <v>30</v>
      </c>
      <c r="G110" s="82" t="s">
        <v>6</v>
      </c>
      <c r="H110">
        <v>17</v>
      </c>
      <c r="I110">
        <v>6</v>
      </c>
      <c r="J110" s="85" t="s">
        <v>17</v>
      </c>
      <c r="M110" s="82" t="s">
        <v>6</v>
      </c>
      <c r="P110" s="1"/>
      <c r="Q110" s="3">
        <v>1</v>
      </c>
      <c r="R110" s="5"/>
      <c r="S110" s="4"/>
      <c r="T110" s="10">
        <f>(I110/60+H110)-(F110/60+E110)</f>
        <v>9.6000000000000014</v>
      </c>
      <c r="U110" s="10">
        <f>(O110/60+N110)-(L110/60+K110)</f>
        <v>0</v>
      </c>
      <c r="V110" s="10"/>
      <c r="W110" s="11">
        <f>T110+U110-Q110*0.5</f>
        <v>9.1000000000000014</v>
      </c>
    </row>
    <row r="111" spans="1:36" x14ac:dyDescent="0.25">
      <c r="A111" s="51"/>
      <c r="B111"/>
      <c r="C111" s="1" t="s">
        <v>2</v>
      </c>
      <c r="D111" s="1"/>
      <c r="E111">
        <v>8</v>
      </c>
      <c r="F111">
        <v>10</v>
      </c>
      <c r="G111" s="82" t="s">
        <v>6</v>
      </c>
      <c r="H111">
        <v>17</v>
      </c>
      <c r="I111">
        <v>10</v>
      </c>
      <c r="J111" s="85" t="s">
        <v>17</v>
      </c>
      <c r="M111" s="82" t="s">
        <v>6</v>
      </c>
      <c r="P111" s="1"/>
      <c r="Q111" s="3">
        <v>1</v>
      </c>
      <c r="R111" s="5"/>
      <c r="S111" s="4"/>
      <c r="T111" s="10">
        <f>(I111/60+H111)-(F111/60+E111)</f>
        <v>9.0000000000000018</v>
      </c>
      <c r="U111" s="10">
        <f>(O111/60+N111)-(L111/60+K111)</f>
        <v>0</v>
      </c>
      <c r="V111" s="10"/>
      <c r="W111" s="11">
        <f>T111+U111-Q111*0.5</f>
        <v>8.5000000000000018</v>
      </c>
      <c r="Y111" t="s">
        <v>257</v>
      </c>
    </row>
    <row r="112" spans="1:36" x14ac:dyDescent="0.25">
      <c r="A112" s="51"/>
      <c r="B112"/>
      <c r="C112" s="1" t="s">
        <v>3</v>
      </c>
      <c r="D112" s="1"/>
      <c r="E112">
        <v>8</v>
      </c>
      <c r="F112">
        <v>10</v>
      </c>
      <c r="G112" s="82" t="s">
        <v>6</v>
      </c>
      <c r="H112">
        <v>17</v>
      </c>
      <c r="I112">
        <v>10</v>
      </c>
      <c r="J112" s="85" t="s">
        <v>17</v>
      </c>
      <c r="M112" s="82" t="s">
        <v>6</v>
      </c>
      <c r="P112" s="1"/>
      <c r="Q112" s="3"/>
      <c r="R112" s="5"/>
      <c r="S112" s="4"/>
      <c r="T112" s="10">
        <f>(I112/60+H112)-(F112/60+E112)</f>
        <v>9.0000000000000018</v>
      </c>
      <c r="U112" s="10">
        <f>(O112/60+N112)-(L112/60+K112)</f>
        <v>0</v>
      </c>
      <c r="V112" s="10"/>
      <c r="W112" s="11">
        <f>T112+U112-Q112*0.5</f>
        <v>9.0000000000000018</v>
      </c>
      <c r="Y112">
        <v>5</v>
      </c>
    </row>
    <row r="113" spans="1:27" x14ac:dyDescent="0.25">
      <c r="A113" s="51"/>
      <c r="B113"/>
      <c r="C113" s="1" t="s">
        <v>4</v>
      </c>
      <c r="D113" s="1"/>
      <c r="E113">
        <v>9</v>
      </c>
      <c r="F113">
        <v>0</v>
      </c>
      <c r="G113" s="82" t="s">
        <v>6</v>
      </c>
      <c r="H113">
        <v>17</v>
      </c>
      <c r="I113">
        <v>10</v>
      </c>
      <c r="J113" s="85" t="s">
        <v>17</v>
      </c>
      <c r="M113" s="82" t="s">
        <v>6</v>
      </c>
      <c r="P113" s="1"/>
      <c r="Q113" s="3">
        <v>1</v>
      </c>
      <c r="R113" s="5"/>
      <c r="S113" s="4"/>
      <c r="T113" s="10">
        <f>(I113/60+H113)-(F113/60+E113)</f>
        <v>8.1666666666666679</v>
      </c>
      <c r="U113" s="10">
        <f>(O113/60+N113)-(L113/60+K113)</f>
        <v>0</v>
      </c>
      <c r="V113" s="10"/>
      <c r="W113" s="11">
        <f>T113+U113-Q113*0.5</f>
        <v>7.6666666666666679</v>
      </c>
      <c r="X113" t="s">
        <v>11</v>
      </c>
      <c r="Y113" t="s">
        <v>12</v>
      </c>
      <c r="Z113" t="s">
        <v>13</v>
      </c>
      <c r="AA113" t="s">
        <v>50</v>
      </c>
    </row>
    <row r="114" spans="1:27" x14ac:dyDescent="0.25">
      <c r="A114" s="51"/>
      <c r="B114"/>
      <c r="C114" s="1" t="s">
        <v>5</v>
      </c>
      <c r="D114" s="1"/>
      <c r="E114">
        <v>8</v>
      </c>
      <c r="F114">
        <v>30</v>
      </c>
      <c r="G114" s="82" t="s">
        <v>6</v>
      </c>
      <c r="H114">
        <v>16</v>
      </c>
      <c r="I114">
        <v>15</v>
      </c>
      <c r="J114" s="85" t="s">
        <v>17</v>
      </c>
      <c r="M114" s="82" t="s">
        <v>6</v>
      </c>
      <c r="P114" s="1"/>
      <c r="Q114" s="3">
        <v>1</v>
      </c>
      <c r="R114" s="5"/>
      <c r="S114" s="4"/>
      <c r="T114" s="10">
        <f>(I114/60+H114)-(F114/60+E114)</f>
        <v>7.75</v>
      </c>
      <c r="U114" s="10">
        <f>(O114/60+N114)-(L114/60+K114)</f>
        <v>0</v>
      </c>
      <c r="V114" s="10"/>
      <c r="W114" s="11">
        <f>T114+U114-Q114*0.5</f>
        <v>7.25</v>
      </c>
      <c r="X114" s="12">
        <f>SUM(W110:W114)</f>
        <v>41.516666666666666</v>
      </c>
      <c r="Y114" s="10">
        <f>X114-(8*Y112)+SUM(R110:R114)*8+SUM(S110:S114)*8</f>
        <v>1.5166666666666657</v>
      </c>
      <c r="Z114" s="10">
        <f>Z108+Y114</f>
        <v>-1.5833333333333286</v>
      </c>
      <c r="AA114" s="10">
        <f>AA108+Y114</f>
        <v>-5.1333333333333258</v>
      </c>
    </row>
    <row r="115" spans="1:27" x14ac:dyDescent="0.25">
      <c r="A115" s="51"/>
      <c r="B115" s="6" t="s">
        <v>36</v>
      </c>
      <c r="C115" s="1"/>
      <c r="D115" s="1"/>
      <c r="E115" s="1" t="s">
        <v>8</v>
      </c>
      <c r="F115" s="1"/>
      <c r="G115" s="42"/>
      <c r="H115" s="1"/>
      <c r="I115" s="1"/>
      <c r="J115" s="42"/>
      <c r="K115" s="1" t="s">
        <v>9</v>
      </c>
      <c r="L115" s="1"/>
      <c r="M115" s="42"/>
      <c r="N115" s="1"/>
      <c r="O115" s="1"/>
      <c r="P115" s="1"/>
      <c r="Q115" t="s">
        <v>18</v>
      </c>
      <c r="R115" t="s">
        <v>7</v>
      </c>
      <c r="S115" t="s">
        <v>19</v>
      </c>
      <c r="T115" t="s">
        <v>8</v>
      </c>
      <c r="U115" t="s">
        <v>9</v>
      </c>
      <c r="W115" t="s">
        <v>10</v>
      </c>
    </row>
    <row r="116" spans="1:27" x14ac:dyDescent="0.25">
      <c r="A116" s="51"/>
      <c r="B116"/>
      <c r="C116" s="1" t="s">
        <v>1</v>
      </c>
      <c r="D116" s="1"/>
      <c r="E116">
        <v>7</v>
      </c>
      <c r="F116">
        <v>30</v>
      </c>
      <c r="G116" s="82" t="s">
        <v>6</v>
      </c>
      <c r="H116">
        <v>15</v>
      </c>
      <c r="I116">
        <v>50</v>
      </c>
      <c r="J116" s="85" t="s">
        <v>17</v>
      </c>
      <c r="M116" s="82" t="s">
        <v>6</v>
      </c>
      <c r="P116" s="1"/>
      <c r="Q116" s="3"/>
      <c r="R116" s="5"/>
      <c r="S116" s="4"/>
      <c r="T116" s="10">
        <f>(I116/60+H116)-(F116/60+E116)</f>
        <v>8.3333333333333339</v>
      </c>
      <c r="U116" s="10">
        <f>(O116/60+N116)-(L116/60+K116)</f>
        <v>0</v>
      </c>
      <c r="V116" s="10"/>
      <c r="W116" s="11">
        <f>T116+U116-Q116*0.5</f>
        <v>8.3333333333333339</v>
      </c>
    </row>
    <row r="117" spans="1:27" x14ac:dyDescent="0.25">
      <c r="A117" s="51"/>
      <c r="B117"/>
      <c r="C117" s="1" t="s">
        <v>2</v>
      </c>
      <c r="D117" s="1"/>
      <c r="E117">
        <v>8</v>
      </c>
      <c r="F117">
        <v>3</v>
      </c>
      <c r="G117" s="82" t="s">
        <v>6</v>
      </c>
      <c r="H117">
        <v>16</v>
      </c>
      <c r="I117">
        <v>11</v>
      </c>
      <c r="J117" s="85" t="s">
        <v>17</v>
      </c>
      <c r="M117" s="82" t="s">
        <v>6</v>
      </c>
      <c r="P117" s="1"/>
      <c r="Q117" s="3">
        <v>1</v>
      </c>
      <c r="R117" s="5"/>
      <c r="S117" s="4"/>
      <c r="T117" s="10">
        <f>(I117/60+H117)-(F117/60+E117)</f>
        <v>8.1333333333333329</v>
      </c>
      <c r="U117" s="10">
        <f>(O117/60+N117)-(L117/60+K117)</f>
        <v>0</v>
      </c>
      <c r="V117" s="10"/>
      <c r="W117" s="11">
        <f>T117+U117-Q117*0.5</f>
        <v>7.6333333333333329</v>
      </c>
      <c r="Y117" t="s">
        <v>257</v>
      </c>
    </row>
    <row r="118" spans="1:27" x14ac:dyDescent="0.25">
      <c r="A118" s="51"/>
      <c r="B118"/>
      <c r="C118" s="1" t="s">
        <v>3</v>
      </c>
      <c r="D118" s="1"/>
      <c r="E118">
        <v>11</v>
      </c>
      <c r="F118">
        <v>24</v>
      </c>
      <c r="G118" s="82" t="s">
        <v>6</v>
      </c>
      <c r="H118">
        <v>17</v>
      </c>
      <c r="I118">
        <v>0</v>
      </c>
      <c r="J118" s="85" t="s">
        <v>17</v>
      </c>
      <c r="M118" s="82" t="s">
        <v>6</v>
      </c>
      <c r="P118" s="1"/>
      <c r="Q118" s="3">
        <v>1</v>
      </c>
      <c r="R118" s="5"/>
      <c r="S118" s="4"/>
      <c r="T118" s="10">
        <f>(I118/60+H118)-(F118/60+E118)</f>
        <v>5.6</v>
      </c>
      <c r="U118" s="10">
        <f>(O118/60+N118)-(L118/60+K118)</f>
        <v>0</v>
      </c>
      <c r="V118" s="10"/>
      <c r="W118" s="11">
        <f>T118+U118-Q118*0.5</f>
        <v>5.0999999999999996</v>
      </c>
      <c r="Y118">
        <v>5</v>
      </c>
    </row>
    <row r="119" spans="1:27" x14ac:dyDescent="0.25">
      <c r="A119" s="51"/>
      <c r="B119"/>
      <c r="C119" s="1" t="s">
        <v>4</v>
      </c>
      <c r="D119" s="1"/>
      <c r="E119">
        <v>8</v>
      </c>
      <c r="F119">
        <v>43</v>
      </c>
      <c r="G119" s="82" t="s">
        <v>6</v>
      </c>
      <c r="H119">
        <v>17</v>
      </c>
      <c r="I119">
        <v>30</v>
      </c>
      <c r="J119" s="85" t="s">
        <v>17</v>
      </c>
      <c r="M119" s="82" t="s">
        <v>6</v>
      </c>
      <c r="P119" s="1"/>
      <c r="Q119" s="3"/>
      <c r="R119" s="5"/>
      <c r="S119" s="4"/>
      <c r="T119" s="10">
        <f>(I119/60+H119)-(F119/60+E119)</f>
        <v>8.7833333333333332</v>
      </c>
      <c r="U119" s="10">
        <f>(O119/60+N119)-(L119/60+K119)</f>
        <v>0</v>
      </c>
      <c r="V119" s="10"/>
      <c r="W119" s="11">
        <f>T119+U119-Q119*0.5</f>
        <v>8.7833333333333332</v>
      </c>
      <c r="X119" t="s">
        <v>11</v>
      </c>
      <c r="Y119" t="s">
        <v>12</v>
      </c>
      <c r="Z119" t="s">
        <v>13</v>
      </c>
      <c r="AA119" t="s">
        <v>50</v>
      </c>
    </row>
    <row r="120" spans="1:27" x14ac:dyDescent="0.25">
      <c r="A120" s="51"/>
      <c r="B120"/>
      <c r="C120" s="1" t="s">
        <v>5</v>
      </c>
      <c r="D120" s="1"/>
      <c r="E120">
        <v>9</v>
      </c>
      <c r="F120">
        <v>0</v>
      </c>
      <c r="G120" s="82" t="s">
        <v>6</v>
      </c>
      <c r="H120">
        <v>16</v>
      </c>
      <c r="I120">
        <v>0</v>
      </c>
      <c r="J120" s="85" t="s">
        <v>17</v>
      </c>
      <c r="M120" s="82" t="s">
        <v>6</v>
      </c>
      <c r="P120" s="1"/>
      <c r="Q120" s="3">
        <v>1</v>
      </c>
      <c r="R120" s="5"/>
      <c r="S120" s="4"/>
      <c r="T120" s="10">
        <f>(I120/60+H120)-(F120/60+E120)</f>
        <v>7</v>
      </c>
      <c r="U120" s="10">
        <f>(O120/60+N120)-(L120/60+K120)</f>
        <v>0</v>
      </c>
      <c r="V120" s="10"/>
      <c r="W120" s="11">
        <f>T120+U120-Q120*0.5</f>
        <v>6.5</v>
      </c>
      <c r="X120" s="12">
        <f>SUM(W116:W120)</f>
        <v>36.35</v>
      </c>
      <c r="Y120" s="10">
        <f>X120-(8*Y118)+SUM(R116:R120)*8+SUM(S116:S120)*8</f>
        <v>-3.6499999999999986</v>
      </c>
      <c r="Z120" s="10">
        <f>Z114+Y120</f>
        <v>-5.2333333333333272</v>
      </c>
      <c r="AA120" s="10">
        <f>AA114+Y120</f>
        <v>-8.7833333333333243</v>
      </c>
    </row>
    <row r="121" spans="1:27" x14ac:dyDescent="0.25">
      <c r="A121" s="51"/>
      <c r="B121" s="6" t="s">
        <v>37</v>
      </c>
      <c r="C121" s="1"/>
      <c r="D121" s="1"/>
      <c r="E121" s="1" t="s">
        <v>8</v>
      </c>
      <c r="F121" s="1"/>
      <c r="G121" s="42"/>
      <c r="H121" s="1"/>
      <c r="I121" s="1"/>
      <c r="J121" s="42"/>
      <c r="K121" s="1" t="s">
        <v>9</v>
      </c>
      <c r="L121" s="1"/>
      <c r="M121" s="42"/>
      <c r="N121" s="1"/>
      <c r="O121" s="1"/>
      <c r="P121" s="1"/>
      <c r="Q121" t="s">
        <v>18</v>
      </c>
      <c r="R121" t="s">
        <v>7</v>
      </c>
      <c r="S121" t="s">
        <v>19</v>
      </c>
      <c r="T121" t="s">
        <v>8</v>
      </c>
      <c r="U121" t="s">
        <v>9</v>
      </c>
      <c r="W121" t="s">
        <v>10</v>
      </c>
    </row>
    <row r="122" spans="1:27" x14ac:dyDescent="0.25">
      <c r="A122" s="51"/>
      <c r="B122"/>
      <c r="C122" s="1" t="s">
        <v>1</v>
      </c>
      <c r="D122" s="1"/>
      <c r="E122">
        <v>9</v>
      </c>
      <c r="F122">
        <v>7</v>
      </c>
      <c r="G122" s="82" t="s">
        <v>6</v>
      </c>
      <c r="H122">
        <v>16</v>
      </c>
      <c r="I122">
        <v>0</v>
      </c>
      <c r="J122" s="85" t="s">
        <v>17</v>
      </c>
      <c r="M122" s="82" t="s">
        <v>6</v>
      </c>
      <c r="P122" s="1"/>
      <c r="Q122" s="3">
        <v>1</v>
      </c>
      <c r="R122" s="5"/>
      <c r="S122" s="4"/>
      <c r="T122" s="10">
        <f>(I122/60+H122)-(F122/60+E122)</f>
        <v>6.8833333333333329</v>
      </c>
      <c r="U122" s="10">
        <f>(O122/60+N122)-(L122/60+K122)</f>
        <v>0</v>
      </c>
      <c r="V122" s="10"/>
      <c r="W122" s="11">
        <f>T122+U122-Q122*0.5</f>
        <v>6.3833333333333329</v>
      </c>
    </row>
    <row r="123" spans="1:27" x14ac:dyDescent="0.25">
      <c r="A123" s="51"/>
      <c r="B123"/>
      <c r="C123" s="1" t="s">
        <v>2</v>
      </c>
      <c r="D123" s="1"/>
      <c r="E123">
        <v>9</v>
      </c>
      <c r="F123">
        <v>18</v>
      </c>
      <c r="G123" s="82" t="s">
        <v>6</v>
      </c>
      <c r="H123">
        <v>16</v>
      </c>
      <c r="I123">
        <v>10</v>
      </c>
      <c r="J123" s="85" t="s">
        <v>17</v>
      </c>
      <c r="M123" s="82" t="s">
        <v>6</v>
      </c>
      <c r="P123" s="1"/>
      <c r="Q123" s="3">
        <v>1</v>
      </c>
      <c r="R123" s="5"/>
      <c r="S123" s="4"/>
      <c r="T123" s="10">
        <f>(I123/60+H123)-(F123/60+E123)</f>
        <v>6.8666666666666671</v>
      </c>
      <c r="U123" s="10">
        <f>(O123/60+N123)-(L123/60+K123)</f>
        <v>0</v>
      </c>
      <c r="V123" s="10"/>
      <c r="W123" s="11">
        <f>T123+U123-Q123*0.5</f>
        <v>6.3666666666666671</v>
      </c>
      <c r="Y123" t="s">
        <v>257</v>
      </c>
    </row>
    <row r="124" spans="1:27" x14ac:dyDescent="0.25">
      <c r="A124" s="51"/>
      <c r="B124"/>
      <c r="C124" s="1" t="s">
        <v>3</v>
      </c>
      <c r="D124" s="1"/>
      <c r="E124">
        <v>8</v>
      </c>
      <c r="F124">
        <v>40</v>
      </c>
      <c r="G124" s="82" t="s">
        <v>6</v>
      </c>
      <c r="H124">
        <v>17</v>
      </c>
      <c r="I124">
        <v>30</v>
      </c>
      <c r="J124" s="85" t="s">
        <v>17</v>
      </c>
      <c r="M124" s="82" t="s">
        <v>6</v>
      </c>
      <c r="P124" s="1"/>
      <c r="Q124" s="3">
        <v>1</v>
      </c>
      <c r="R124" s="5"/>
      <c r="S124" s="4"/>
      <c r="T124" s="10">
        <f>(I124/60+H124)-(F124/60+E124)</f>
        <v>8.8333333333333339</v>
      </c>
      <c r="U124" s="10">
        <f>(O124/60+N124)-(L124/60+K124)</f>
        <v>0</v>
      </c>
      <c r="V124" s="10"/>
      <c r="W124" s="11">
        <f>T124+U124-Q124*0.5</f>
        <v>8.3333333333333339</v>
      </c>
      <c r="Y124">
        <v>5</v>
      </c>
    </row>
    <row r="125" spans="1:27" x14ac:dyDescent="0.25">
      <c r="A125" s="51"/>
      <c r="B125"/>
      <c r="C125" s="1" t="s">
        <v>4</v>
      </c>
      <c r="D125" s="1"/>
      <c r="E125">
        <v>9</v>
      </c>
      <c r="F125">
        <v>22</v>
      </c>
      <c r="G125" s="82" t="s">
        <v>6</v>
      </c>
      <c r="H125">
        <v>17</v>
      </c>
      <c r="I125">
        <v>0</v>
      </c>
      <c r="J125" s="85" t="s">
        <v>17</v>
      </c>
      <c r="M125" s="82" t="s">
        <v>6</v>
      </c>
      <c r="P125" s="1"/>
      <c r="Q125" s="3"/>
      <c r="R125" s="5"/>
      <c r="S125" s="4"/>
      <c r="T125" s="10">
        <f>(I125/60+H125)-(F125/60+E125)</f>
        <v>7.6333333333333329</v>
      </c>
      <c r="U125" s="10">
        <f>(O125/60+N125)-(L125/60+K125)</f>
        <v>0</v>
      </c>
      <c r="V125" s="10"/>
      <c r="W125" s="11">
        <f>T125+U125-Q125*0.5</f>
        <v>7.6333333333333329</v>
      </c>
      <c r="X125" t="s">
        <v>11</v>
      </c>
      <c r="Y125" t="s">
        <v>12</v>
      </c>
      <c r="Z125" t="s">
        <v>13</v>
      </c>
      <c r="AA125" t="s">
        <v>50</v>
      </c>
    </row>
    <row r="126" spans="1:27" x14ac:dyDescent="0.25">
      <c r="A126" s="51"/>
      <c r="B126"/>
      <c r="C126" s="1" t="s">
        <v>5</v>
      </c>
      <c r="D126" s="1"/>
      <c r="E126">
        <v>8</v>
      </c>
      <c r="F126">
        <v>45</v>
      </c>
      <c r="G126" s="82" t="s">
        <v>6</v>
      </c>
      <c r="H126">
        <v>16</v>
      </c>
      <c r="I126">
        <v>30</v>
      </c>
      <c r="J126" s="85" t="s">
        <v>17</v>
      </c>
      <c r="M126" s="82" t="s">
        <v>6</v>
      </c>
      <c r="P126" s="1"/>
      <c r="Q126" s="3"/>
      <c r="R126" s="5"/>
      <c r="S126" s="4"/>
      <c r="T126" s="10">
        <f>(I126/60+H126)-(F126/60+E126)</f>
        <v>7.75</v>
      </c>
      <c r="U126" s="10">
        <f>(O126/60+N126)-(L126/60+K126)</f>
        <v>0</v>
      </c>
      <c r="V126" s="10"/>
      <c r="W126" s="11">
        <f>T126+U126-Q126*0.5</f>
        <v>7.75</v>
      </c>
      <c r="X126" s="12">
        <f>SUM(W122:W126)</f>
        <v>36.466666666666669</v>
      </c>
      <c r="Y126" s="10">
        <f>X126-(8*Y124)+SUM(R122:R126)*8+SUM(S122:S126)*8</f>
        <v>-3.5333333333333314</v>
      </c>
      <c r="Z126" s="10">
        <f>Z120+Y126</f>
        <v>-8.7666666666666586</v>
      </c>
      <c r="AA126" s="10">
        <f>AA120+Y126</f>
        <v>-12.316666666666656</v>
      </c>
    </row>
    <row r="127" spans="1:27" x14ac:dyDescent="0.25">
      <c r="A127" s="51"/>
      <c r="B127" s="6" t="s">
        <v>38</v>
      </c>
      <c r="C127" s="1"/>
      <c r="D127" s="1"/>
      <c r="E127" s="1" t="s">
        <v>8</v>
      </c>
      <c r="F127" s="1"/>
      <c r="G127" s="42"/>
      <c r="H127" s="1"/>
      <c r="I127" s="1"/>
      <c r="J127" s="42"/>
      <c r="K127" s="1" t="s">
        <v>9</v>
      </c>
      <c r="L127" s="1"/>
      <c r="M127" s="42"/>
      <c r="N127" s="1"/>
      <c r="O127" s="1"/>
      <c r="P127" s="1"/>
      <c r="Q127" t="s">
        <v>18</v>
      </c>
      <c r="R127" t="s">
        <v>7</v>
      </c>
      <c r="S127" t="s">
        <v>19</v>
      </c>
      <c r="T127" t="s">
        <v>8</v>
      </c>
      <c r="U127" t="s">
        <v>9</v>
      </c>
      <c r="W127" t="s">
        <v>10</v>
      </c>
    </row>
    <row r="128" spans="1:27" x14ac:dyDescent="0.25">
      <c r="A128" s="51"/>
      <c r="B128" s="9"/>
      <c r="C128" s="1" t="s">
        <v>1</v>
      </c>
      <c r="D128" s="1"/>
      <c r="E128">
        <v>9</v>
      </c>
      <c r="F128">
        <v>50</v>
      </c>
      <c r="G128" s="82" t="s">
        <v>6</v>
      </c>
      <c r="H128">
        <v>16</v>
      </c>
      <c r="I128">
        <v>30</v>
      </c>
      <c r="J128" s="85" t="s">
        <v>17</v>
      </c>
      <c r="M128" s="82" t="s">
        <v>6</v>
      </c>
      <c r="P128" s="1"/>
      <c r="Q128" s="3">
        <v>1</v>
      </c>
      <c r="R128" s="5"/>
      <c r="S128" s="4"/>
      <c r="T128" s="10">
        <f>(I128/60+H128)-(F128/60+E128)</f>
        <v>6.6666666666666661</v>
      </c>
      <c r="U128" s="10">
        <f>(O128/60+N128)-(L128/60+K128)</f>
        <v>0</v>
      </c>
      <c r="V128" s="10"/>
      <c r="W128" s="11">
        <f>T128+U128-Q128*0.5</f>
        <v>6.1666666666666661</v>
      </c>
    </row>
    <row r="129" spans="1:27" x14ac:dyDescent="0.25">
      <c r="A129" s="51"/>
      <c r="B129" s="9"/>
      <c r="C129" s="1" t="s">
        <v>2</v>
      </c>
      <c r="D129" s="1"/>
      <c r="E129">
        <v>9</v>
      </c>
      <c r="F129">
        <v>20</v>
      </c>
      <c r="G129" s="82" t="s">
        <v>6</v>
      </c>
      <c r="H129">
        <v>17</v>
      </c>
      <c r="I129">
        <v>46</v>
      </c>
      <c r="J129" s="85" t="s">
        <v>17</v>
      </c>
      <c r="M129" s="82" t="s">
        <v>6</v>
      </c>
      <c r="P129" s="1"/>
      <c r="Q129" s="3"/>
      <c r="R129" s="5"/>
      <c r="S129" s="4"/>
      <c r="T129" s="10">
        <f>(I129/60+H129)-(F129/60+E129)</f>
        <v>8.4333333333333318</v>
      </c>
      <c r="U129" s="10">
        <f>(O129/60+N129)-(L129/60+K129)</f>
        <v>0</v>
      </c>
      <c r="V129" s="10"/>
      <c r="W129" s="11">
        <f>T129+U129-Q129*0.5</f>
        <v>8.4333333333333318</v>
      </c>
      <c r="Y129" t="s">
        <v>257</v>
      </c>
    </row>
    <row r="130" spans="1:27" x14ac:dyDescent="0.25">
      <c r="A130" s="51"/>
      <c r="B130" s="9" t="s">
        <v>57</v>
      </c>
      <c r="C130" s="1" t="s">
        <v>3</v>
      </c>
      <c r="D130" s="1"/>
      <c r="G130" s="82" t="s">
        <v>6</v>
      </c>
      <c r="J130" s="85" t="s">
        <v>17</v>
      </c>
      <c r="M130" s="82" t="s">
        <v>6</v>
      </c>
      <c r="P130" s="1"/>
      <c r="Q130" s="3"/>
      <c r="R130" s="5"/>
      <c r="S130" s="4"/>
      <c r="T130" s="10">
        <f>(I130/60+H130)-(F130/60+E130)</f>
        <v>0</v>
      </c>
      <c r="U130" s="10">
        <f>(O130/60+N130)-(L130/60+K130)</f>
        <v>0</v>
      </c>
      <c r="V130" s="10"/>
      <c r="W130" s="11">
        <f>T130+U130-Q130*0.5</f>
        <v>0</v>
      </c>
      <c r="Y130">
        <v>5</v>
      </c>
    </row>
    <row r="131" spans="1:27" x14ac:dyDescent="0.25">
      <c r="A131" s="51"/>
      <c r="B131" s="9"/>
      <c r="C131" s="1" t="s">
        <v>4</v>
      </c>
      <c r="D131" s="1"/>
      <c r="E131">
        <v>9</v>
      </c>
      <c r="F131">
        <v>4</v>
      </c>
      <c r="G131" s="82" t="s">
        <v>6</v>
      </c>
      <c r="H131">
        <v>16</v>
      </c>
      <c r="I131">
        <v>58</v>
      </c>
      <c r="J131" s="85" t="s">
        <v>17</v>
      </c>
      <c r="M131" s="82" t="s">
        <v>6</v>
      </c>
      <c r="P131" s="1"/>
      <c r="Q131" s="3">
        <v>1</v>
      </c>
      <c r="R131" s="5"/>
      <c r="S131" s="4"/>
      <c r="T131" s="10">
        <f>(I131/60+H131)-(F131/60+E131)</f>
        <v>7.8999999999999986</v>
      </c>
      <c r="U131" s="10">
        <f>(O131/60+N131)-(L131/60+K131)</f>
        <v>0</v>
      </c>
      <c r="V131" s="10"/>
      <c r="W131" s="11">
        <f>T131+U131-Q131*0.5</f>
        <v>7.3999999999999986</v>
      </c>
      <c r="X131" t="s">
        <v>11</v>
      </c>
      <c r="Y131" t="s">
        <v>12</v>
      </c>
      <c r="Z131" t="s">
        <v>13</v>
      </c>
      <c r="AA131" t="s">
        <v>50</v>
      </c>
    </row>
    <row r="132" spans="1:27" x14ac:dyDescent="0.25">
      <c r="A132" s="51"/>
      <c r="B132" s="9"/>
      <c r="C132" s="1" t="s">
        <v>5</v>
      </c>
      <c r="D132" s="1"/>
      <c r="E132">
        <v>9</v>
      </c>
      <c r="F132">
        <v>5</v>
      </c>
      <c r="G132" s="82" t="s">
        <v>6</v>
      </c>
      <c r="H132">
        <v>16</v>
      </c>
      <c r="I132">
        <v>30</v>
      </c>
      <c r="J132" s="85" t="s">
        <v>17</v>
      </c>
      <c r="M132" s="82" t="s">
        <v>6</v>
      </c>
      <c r="P132" s="1"/>
      <c r="Q132" s="3">
        <v>1</v>
      </c>
      <c r="R132" s="5"/>
      <c r="S132" s="4"/>
      <c r="T132" s="10">
        <f>(I132/60+H132)-(F132/60+E132)</f>
        <v>7.4166666666666661</v>
      </c>
      <c r="U132" s="10">
        <f>(O132/60+N132)-(L132/60+K132)</f>
        <v>0</v>
      </c>
      <c r="V132" s="10"/>
      <c r="W132" s="11">
        <f>T132+U132-Q132*0.5</f>
        <v>6.9166666666666661</v>
      </c>
      <c r="X132" s="12">
        <f>SUM(W128:W132)</f>
        <v>28.916666666666664</v>
      </c>
      <c r="Y132" s="10">
        <f>X132-(8*Y130)+SUM(R128:R132)*8+SUM(S128:S132)*8</f>
        <v>-11.083333333333336</v>
      </c>
      <c r="Z132" s="10">
        <f>Z126+Y132</f>
        <v>-19.849999999999994</v>
      </c>
      <c r="AA132" s="10">
        <f>AA126+Y132</f>
        <v>-23.399999999999991</v>
      </c>
    </row>
    <row r="133" spans="1:27" x14ac:dyDescent="0.25">
      <c r="A133" s="51"/>
      <c r="B133" s="6" t="s">
        <v>39</v>
      </c>
      <c r="C133" s="1"/>
      <c r="D133" s="1"/>
      <c r="E133" s="1" t="s">
        <v>8</v>
      </c>
      <c r="F133" s="1"/>
      <c r="G133" s="42"/>
      <c r="H133" s="1"/>
      <c r="I133" s="1"/>
      <c r="J133" s="42"/>
      <c r="K133" s="1" t="s">
        <v>9</v>
      </c>
      <c r="L133" s="1"/>
      <c r="M133" s="42"/>
      <c r="N133" s="1"/>
      <c r="O133" s="1"/>
      <c r="P133" s="1"/>
      <c r="Q133" t="s">
        <v>18</v>
      </c>
      <c r="R133" t="s">
        <v>7</v>
      </c>
      <c r="S133" t="s">
        <v>19</v>
      </c>
      <c r="T133" t="s">
        <v>8</v>
      </c>
      <c r="U133" t="s">
        <v>9</v>
      </c>
      <c r="W133" t="s">
        <v>10</v>
      </c>
    </row>
    <row r="134" spans="1:27" x14ac:dyDescent="0.25">
      <c r="A134" s="51"/>
      <c r="B134"/>
      <c r="C134" s="1" t="s">
        <v>1</v>
      </c>
      <c r="D134" s="1"/>
      <c r="E134">
        <v>8</v>
      </c>
      <c r="F134">
        <v>21</v>
      </c>
      <c r="G134" s="82" t="s">
        <v>6</v>
      </c>
      <c r="H134">
        <v>18</v>
      </c>
      <c r="I134">
        <v>15</v>
      </c>
      <c r="J134" s="85" t="s">
        <v>17</v>
      </c>
      <c r="M134" s="82" t="s">
        <v>6</v>
      </c>
      <c r="P134" s="1"/>
      <c r="Q134" s="3">
        <v>1</v>
      </c>
      <c r="R134" s="5"/>
      <c r="S134" s="4"/>
      <c r="T134" s="10">
        <f>(I134/60+H134)-(F134/60+E134)</f>
        <v>9.9</v>
      </c>
      <c r="U134" s="10">
        <f>(O134/60+N134)-(L134/60+K134)</f>
        <v>0</v>
      </c>
      <c r="V134" s="10"/>
      <c r="W134" s="11">
        <f>T134+U134-Q134*0.5</f>
        <v>9.4</v>
      </c>
    </row>
    <row r="135" spans="1:27" x14ac:dyDescent="0.25">
      <c r="A135" s="51"/>
      <c r="B135"/>
      <c r="C135" s="1" t="s">
        <v>2</v>
      </c>
      <c r="D135" s="1"/>
      <c r="E135">
        <v>9</v>
      </c>
      <c r="F135">
        <v>5</v>
      </c>
      <c r="G135" s="82" t="s">
        <v>6</v>
      </c>
      <c r="H135">
        <v>17</v>
      </c>
      <c r="I135">
        <v>40</v>
      </c>
      <c r="J135" s="85" t="s">
        <v>17</v>
      </c>
      <c r="M135" s="82" t="s">
        <v>6</v>
      </c>
      <c r="P135" s="1"/>
      <c r="Q135" s="3">
        <v>1</v>
      </c>
      <c r="R135" s="5"/>
      <c r="S135" s="4"/>
      <c r="T135" s="10">
        <f>(I135/60+H135)-(F135/60+E135)</f>
        <v>8.5833333333333339</v>
      </c>
      <c r="U135" s="10">
        <f>(O135/60+N135)-(L135/60+K135)</f>
        <v>0</v>
      </c>
      <c r="V135" s="10"/>
      <c r="W135" s="11">
        <f>T135+U135-Q135*0.5</f>
        <v>8.0833333333333339</v>
      </c>
      <c r="Y135" t="s">
        <v>257</v>
      </c>
    </row>
    <row r="136" spans="1:27" x14ac:dyDescent="0.25">
      <c r="A136" s="51"/>
      <c r="B136"/>
      <c r="C136" s="1" t="s">
        <v>3</v>
      </c>
      <c r="D136" s="1"/>
      <c r="E136">
        <v>8</v>
      </c>
      <c r="F136">
        <v>59</v>
      </c>
      <c r="G136" s="82" t="s">
        <v>6</v>
      </c>
      <c r="H136">
        <v>16</v>
      </c>
      <c r="I136">
        <v>0</v>
      </c>
      <c r="J136" s="85" t="s">
        <v>17</v>
      </c>
      <c r="M136" s="82" t="s">
        <v>6</v>
      </c>
      <c r="P136" s="1"/>
      <c r="Q136" s="3"/>
      <c r="R136" s="5"/>
      <c r="S136" s="4"/>
      <c r="T136" s="10">
        <f>(I136/60+H136)-(F136/60+E136)</f>
        <v>7.0166666666666675</v>
      </c>
      <c r="U136" s="10">
        <f>(O136/60+N136)-(L136/60+K136)</f>
        <v>0</v>
      </c>
      <c r="V136" s="10"/>
      <c r="W136" s="11">
        <f>T136+U136-Q136*0.5</f>
        <v>7.0166666666666675</v>
      </c>
      <c r="Y136">
        <v>5</v>
      </c>
    </row>
    <row r="137" spans="1:27" x14ac:dyDescent="0.25">
      <c r="A137" s="51"/>
      <c r="B137"/>
      <c r="C137" s="1" t="s">
        <v>4</v>
      </c>
      <c r="D137" s="1"/>
      <c r="E137">
        <v>8</v>
      </c>
      <c r="F137">
        <v>40</v>
      </c>
      <c r="G137" s="82" t="s">
        <v>6</v>
      </c>
      <c r="H137">
        <v>17</v>
      </c>
      <c r="I137">
        <v>0</v>
      </c>
      <c r="J137" s="85" t="s">
        <v>17</v>
      </c>
      <c r="M137" s="82" t="s">
        <v>6</v>
      </c>
      <c r="P137" s="1"/>
      <c r="Q137" s="3">
        <v>1</v>
      </c>
      <c r="R137" s="5"/>
      <c r="S137" s="4"/>
      <c r="T137" s="10">
        <f>(I137/60+H137)-(F137/60+E137)</f>
        <v>8.3333333333333339</v>
      </c>
      <c r="U137" s="10">
        <f>(O137/60+N137)-(L137/60+K137)</f>
        <v>0</v>
      </c>
      <c r="V137" s="10"/>
      <c r="W137" s="11">
        <f>T137+U137-Q137*0.5</f>
        <v>7.8333333333333339</v>
      </c>
      <c r="X137" t="s">
        <v>11</v>
      </c>
      <c r="Y137" t="s">
        <v>12</v>
      </c>
      <c r="Z137" t="s">
        <v>13</v>
      </c>
      <c r="AA137" t="s">
        <v>50</v>
      </c>
    </row>
    <row r="138" spans="1:27" x14ac:dyDescent="0.25">
      <c r="A138" s="51"/>
      <c r="B138"/>
      <c r="C138" s="1" t="s">
        <v>5</v>
      </c>
      <c r="D138" s="1"/>
      <c r="E138">
        <v>9</v>
      </c>
      <c r="F138">
        <v>0</v>
      </c>
      <c r="G138" s="82" t="s">
        <v>6</v>
      </c>
      <c r="H138">
        <v>15</v>
      </c>
      <c r="I138">
        <v>0</v>
      </c>
      <c r="J138" s="85" t="s">
        <v>17</v>
      </c>
      <c r="M138" s="82" t="s">
        <v>6</v>
      </c>
      <c r="P138" s="1"/>
      <c r="Q138" s="3"/>
      <c r="R138" s="5"/>
      <c r="S138" s="4"/>
      <c r="T138" s="10">
        <f>(I138/60+H138)-(F138/60+E138)</f>
        <v>6</v>
      </c>
      <c r="U138" s="10">
        <f>(O138/60+N138)-(L138/60+K138)</f>
        <v>0</v>
      </c>
      <c r="V138" s="10"/>
      <c r="W138" s="11">
        <f>T138+U138-Q138*0.5</f>
        <v>6</v>
      </c>
      <c r="X138" s="12">
        <f>SUM(W134:W138)</f>
        <v>38.333333333333336</v>
      </c>
      <c r="Y138" s="10">
        <f>X138-(8*Y136)+SUM(R134:R138)*8+SUM(S134:S138)*8</f>
        <v>-1.6666666666666643</v>
      </c>
      <c r="Z138" s="10">
        <f>Z132+Y138</f>
        <v>-21.516666666666659</v>
      </c>
      <c r="AA138" s="10">
        <f>AA132+Y138</f>
        <v>-25.066666666666656</v>
      </c>
    </row>
    <row r="139" spans="1:27" x14ac:dyDescent="0.25">
      <c r="A139" s="51"/>
      <c r="B139" s="6" t="s">
        <v>40</v>
      </c>
      <c r="C139" s="1"/>
      <c r="D139" s="1"/>
      <c r="E139" s="1" t="s">
        <v>8</v>
      </c>
      <c r="F139" s="1"/>
      <c r="G139" s="42"/>
      <c r="H139" s="1"/>
      <c r="I139" s="1"/>
      <c r="J139" s="42"/>
      <c r="K139" s="1" t="s">
        <v>9</v>
      </c>
      <c r="L139" s="1"/>
      <c r="M139" s="42"/>
      <c r="N139" s="1"/>
      <c r="O139" s="1"/>
      <c r="P139" s="1"/>
      <c r="Q139" t="s">
        <v>18</v>
      </c>
      <c r="R139" t="s">
        <v>7</v>
      </c>
      <c r="S139" t="s">
        <v>19</v>
      </c>
      <c r="T139" t="s">
        <v>8</v>
      </c>
      <c r="U139" t="s">
        <v>9</v>
      </c>
      <c r="W139" t="s">
        <v>10</v>
      </c>
    </row>
    <row r="140" spans="1:27" x14ac:dyDescent="0.25">
      <c r="A140" s="51"/>
      <c r="B140"/>
      <c r="C140" s="1" t="s">
        <v>1</v>
      </c>
      <c r="D140" s="1"/>
      <c r="E140">
        <v>10</v>
      </c>
      <c r="F140">
        <v>21</v>
      </c>
      <c r="G140" s="82" t="s">
        <v>6</v>
      </c>
      <c r="H140">
        <v>18</v>
      </c>
      <c r="I140">
        <v>2</v>
      </c>
      <c r="J140" s="85" t="s">
        <v>17</v>
      </c>
      <c r="M140" s="82" t="s">
        <v>6</v>
      </c>
      <c r="P140" s="1"/>
      <c r="Q140" s="3"/>
      <c r="R140" s="5"/>
      <c r="S140" s="4"/>
      <c r="T140" s="10">
        <f>(I140/60+H140)-(F140/60+E140)</f>
        <v>7.6833333333333353</v>
      </c>
      <c r="U140" s="10">
        <f>(O140/60+N140)-(L140/60+K140)</f>
        <v>0</v>
      </c>
      <c r="V140" s="10"/>
      <c r="W140" s="11">
        <f>T140+U140-Q140*0.5</f>
        <v>7.6833333333333353</v>
      </c>
    </row>
    <row r="141" spans="1:27" x14ac:dyDescent="0.25">
      <c r="A141" s="51"/>
      <c r="B141"/>
      <c r="C141" s="1" t="s">
        <v>2</v>
      </c>
      <c r="D141" s="1"/>
      <c r="E141">
        <v>8</v>
      </c>
      <c r="F141">
        <v>45</v>
      </c>
      <c r="G141" s="82" t="s">
        <v>6</v>
      </c>
      <c r="H141">
        <v>17</v>
      </c>
      <c r="I141">
        <v>28</v>
      </c>
      <c r="J141" s="85" t="s">
        <v>17</v>
      </c>
      <c r="M141" s="82" t="s">
        <v>6</v>
      </c>
      <c r="P141" s="1"/>
      <c r="Q141" s="3">
        <v>1</v>
      </c>
      <c r="R141" s="5"/>
      <c r="S141" s="4"/>
      <c r="T141" s="10">
        <f>(I141/60+H141)-(F141/60+E141)</f>
        <v>8.716666666666665</v>
      </c>
      <c r="U141" s="10">
        <f>(O141/60+N141)-(L141/60+K141)</f>
        <v>0</v>
      </c>
      <c r="V141" s="10"/>
      <c r="W141" s="11">
        <f>T141+U141-Q141*0.5</f>
        <v>8.216666666666665</v>
      </c>
      <c r="Y141" t="s">
        <v>257</v>
      </c>
    </row>
    <row r="142" spans="1:27" x14ac:dyDescent="0.25">
      <c r="A142" s="51"/>
      <c r="B142"/>
      <c r="C142" s="1" t="s">
        <v>3</v>
      </c>
      <c r="D142" s="1"/>
      <c r="E142">
        <v>11</v>
      </c>
      <c r="F142">
        <v>0</v>
      </c>
      <c r="G142" s="82" t="s">
        <v>6</v>
      </c>
      <c r="H142">
        <v>17</v>
      </c>
      <c r="I142">
        <v>0</v>
      </c>
      <c r="J142" s="85" t="s">
        <v>17</v>
      </c>
      <c r="M142" s="82" t="s">
        <v>6</v>
      </c>
      <c r="P142" s="1"/>
      <c r="Q142" s="3">
        <v>1</v>
      </c>
      <c r="R142" s="5"/>
      <c r="S142" s="4"/>
      <c r="T142" s="10">
        <f>(I142/60+H142)-(F142/60+E142)</f>
        <v>6</v>
      </c>
      <c r="U142" s="10">
        <f>(O142/60+N142)-(L142/60+K142)</f>
        <v>0</v>
      </c>
      <c r="V142" s="10"/>
      <c r="W142" s="11">
        <f>T142+U142-Q142*0.5</f>
        <v>5.5</v>
      </c>
      <c r="Y142">
        <v>5</v>
      </c>
    </row>
    <row r="143" spans="1:27" x14ac:dyDescent="0.25">
      <c r="A143" s="51"/>
      <c r="B143"/>
      <c r="C143" s="1" t="s">
        <v>4</v>
      </c>
      <c r="D143" s="1"/>
      <c r="E143">
        <v>11</v>
      </c>
      <c r="F143">
        <v>58</v>
      </c>
      <c r="G143" s="82" t="s">
        <v>6</v>
      </c>
      <c r="H143">
        <v>17</v>
      </c>
      <c r="I143">
        <v>15</v>
      </c>
      <c r="J143" s="85" t="s">
        <v>17</v>
      </c>
      <c r="M143" s="82" t="s">
        <v>6</v>
      </c>
      <c r="P143" s="1"/>
      <c r="Q143" s="3"/>
      <c r="R143" s="5"/>
      <c r="S143" s="4"/>
      <c r="T143" s="10">
        <f>(I143/60+H143)-(F143/60+E143)</f>
        <v>5.2833333333333332</v>
      </c>
      <c r="U143" s="10">
        <f>(O143/60+N143)-(L143/60+K143)</f>
        <v>0</v>
      </c>
      <c r="V143" s="10"/>
      <c r="W143" s="11">
        <f>T143+U143-Q143*0.5</f>
        <v>5.2833333333333332</v>
      </c>
      <c r="X143" t="s">
        <v>11</v>
      </c>
      <c r="Y143" t="s">
        <v>12</v>
      </c>
      <c r="Z143" t="s">
        <v>13</v>
      </c>
      <c r="AA143" t="s">
        <v>50</v>
      </c>
    </row>
    <row r="144" spans="1:27" x14ac:dyDescent="0.25">
      <c r="A144" s="51"/>
      <c r="B144"/>
      <c r="C144" s="1" t="s">
        <v>5</v>
      </c>
      <c r="D144" s="1"/>
      <c r="E144">
        <v>9</v>
      </c>
      <c r="F144">
        <v>4</v>
      </c>
      <c r="G144" s="82" t="s">
        <v>6</v>
      </c>
      <c r="H144">
        <v>17</v>
      </c>
      <c r="I144">
        <v>0</v>
      </c>
      <c r="J144" s="85" t="s">
        <v>17</v>
      </c>
      <c r="M144" s="82" t="s">
        <v>6</v>
      </c>
      <c r="P144" s="1"/>
      <c r="Q144" s="3"/>
      <c r="R144" s="5"/>
      <c r="S144" s="4"/>
      <c r="T144" s="10">
        <f>(I144/60+H144)-(F144/60+E144)</f>
        <v>7.9333333333333336</v>
      </c>
      <c r="U144" s="10">
        <f>(O144/60+N144)-(L144/60+K144)</f>
        <v>0</v>
      </c>
      <c r="V144" s="10"/>
      <c r="W144" s="11">
        <f>T144+U144-Q144*0.5</f>
        <v>7.9333333333333336</v>
      </c>
      <c r="X144" s="12">
        <f>SUM(W140:W144)</f>
        <v>34.61666666666666</v>
      </c>
      <c r="Y144" s="10">
        <f>X144-(8*Y142)+SUM(R140:R144)*8+SUM(S140:S144)*8</f>
        <v>-5.38333333333334</v>
      </c>
      <c r="Z144" s="10">
        <f>Z138+Y144</f>
        <v>-26.9</v>
      </c>
      <c r="AA144" s="10">
        <f>AA138+Y144</f>
        <v>-30.449999999999996</v>
      </c>
    </row>
    <row r="145" spans="1:28" x14ac:dyDescent="0.25">
      <c r="A145" s="51"/>
      <c r="B145" s="6" t="s">
        <v>41</v>
      </c>
      <c r="C145" s="1"/>
      <c r="D145" s="1"/>
      <c r="E145" s="1" t="s">
        <v>8</v>
      </c>
      <c r="F145" s="1"/>
      <c r="G145" s="42"/>
      <c r="H145" s="1"/>
      <c r="I145" s="1"/>
      <c r="J145" s="42"/>
      <c r="K145" s="1" t="s">
        <v>9</v>
      </c>
      <c r="L145" s="1"/>
      <c r="M145" s="42"/>
      <c r="N145" s="1"/>
      <c r="O145" s="1"/>
      <c r="P145" s="1"/>
      <c r="Q145" t="s">
        <v>18</v>
      </c>
      <c r="R145" t="s">
        <v>7</v>
      </c>
      <c r="S145" t="s">
        <v>19</v>
      </c>
      <c r="T145" t="s">
        <v>8</v>
      </c>
      <c r="U145" t="s">
        <v>9</v>
      </c>
      <c r="W145" t="s">
        <v>10</v>
      </c>
    </row>
    <row r="146" spans="1:28" x14ac:dyDescent="0.25">
      <c r="A146" s="51"/>
      <c r="B146"/>
      <c r="C146" s="1" t="s">
        <v>1</v>
      </c>
      <c r="D146" s="1"/>
      <c r="E146">
        <v>10</v>
      </c>
      <c r="F146">
        <v>10</v>
      </c>
      <c r="G146" s="82" t="s">
        <v>6</v>
      </c>
      <c r="H146">
        <v>17</v>
      </c>
      <c r="I146">
        <v>10</v>
      </c>
      <c r="J146" s="85" t="s">
        <v>17</v>
      </c>
      <c r="M146" s="82" t="s">
        <v>6</v>
      </c>
      <c r="P146" s="1"/>
      <c r="Q146" s="3"/>
      <c r="R146" s="5"/>
      <c r="S146" s="4"/>
      <c r="T146" s="10">
        <f>(I146/60+H146)-(F146/60+E146)</f>
        <v>7.0000000000000018</v>
      </c>
      <c r="U146" s="10">
        <f>(O146/60+N146)-(L146/60+K146)</f>
        <v>0</v>
      </c>
      <c r="V146" s="10"/>
      <c r="W146" s="11">
        <f>T146+U146-Q146*0.5</f>
        <v>7.0000000000000018</v>
      </c>
    </row>
    <row r="147" spans="1:28" x14ac:dyDescent="0.25">
      <c r="A147" s="51"/>
      <c r="B147"/>
      <c r="C147" s="1" t="s">
        <v>2</v>
      </c>
      <c r="D147" s="1"/>
      <c r="E147">
        <v>9</v>
      </c>
      <c r="F147">
        <v>30</v>
      </c>
      <c r="G147" s="82" t="s">
        <v>6</v>
      </c>
      <c r="H147">
        <v>17</v>
      </c>
      <c r="I147">
        <v>30</v>
      </c>
      <c r="J147" s="85" t="s">
        <v>17</v>
      </c>
      <c r="M147" s="82" t="s">
        <v>6</v>
      </c>
      <c r="P147" s="1"/>
      <c r="Q147" s="3"/>
      <c r="R147" s="5"/>
      <c r="S147" s="4"/>
      <c r="T147" s="10">
        <f>(I147/60+H147)-(F147/60+E147)</f>
        <v>8</v>
      </c>
      <c r="U147" s="10">
        <f>(O147/60+N147)-(L147/60+K147)</f>
        <v>0</v>
      </c>
      <c r="V147" s="10"/>
      <c r="W147" s="11">
        <f>T147+U147-Q147*0.5</f>
        <v>8</v>
      </c>
      <c r="Y147" t="s">
        <v>257</v>
      </c>
    </row>
    <row r="148" spans="1:28" x14ac:dyDescent="0.25">
      <c r="A148" s="51"/>
      <c r="B148"/>
      <c r="C148" s="1" t="s">
        <v>3</v>
      </c>
      <c r="D148" s="1"/>
      <c r="E148">
        <v>8</v>
      </c>
      <c r="F148">
        <v>14</v>
      </c>
      <c r="G148" s="82" t="s">
        <v>6</v>
      </c>
      <c r="H148">
        <v>17</v>
      </c>
      <c r="I148">
        <v>10</v>
      </c>
      <c r="J148" s="85" t="s">
        <v>17</v>
      </c>
      <c r="M148" s="82" t="s">
        <v>6</v>
      </c>
      <c r="P148" s="1"/>
      <c r="Q148" s="3">
        <v>1</v>
      </c>
      <c r="R148" s="5"/>
      <c r="S148" s="4"/>
      <c r="T148" s="10">
        <f>(I148/60+H148)-(F148/60+E148)</f>
        <v>8.9333333333333353</v>
      </c>
      <c r="U148" s="10">
        <f>(O148/60+N148)-(L148/60+K148)</f>
        <v>0</v>
      </c>
      <c r="V148" s="10"/>
      <c r="W148" s="11">
        <f>T148+U148-Q148*0.5</f>
        <v>8.4333333333333353</v>
      </c>
      <c r="Y148">
        <v>5</v>
      </c>
    </row>
    <row r="149" spans="1:28" x14ac:dyDescent="0.25">
      <c r="A149" s="51"/>
      <c r="B149"/>
      <c r="C149" s="1" t="s">
        <v>4</v>
      </c>
      <c r="D149" s="1"/>
      <c r="E149">
        <v>8</v>
      </c>
      <c r="F149">
        <v>15</v>
      </c>
      <c r="G149" s="82" t="s">
        <v>6</v>
      </c>
      <c r="H149">
        <v>14</v>
      </c>
      <c r="I149">
        <v>32</v>
      </c>
      <c r="J149" s="85" t="s">
        <v>17</v>
      </c>
      <c r="M149" s="82" t="s">
        <v>6</v>
      </c>
      <c r="P149" s="1"/>
      <c r="Q149" s="3"/>
      <c r="R149" s="5"/>
      <c r="S149" s="4"/>
      <c r="T149" s="10">
        <f>(I149/60+H149)-(F149/60+E149)</f>
        <v>6.2833333333333332</v>
      </c>
      <c r="U149" s="10">
        <f>(O149/60+N149)-(L149/60+K149)</f>
        <v>0</v>
      </c>
      <c r="V149" s="10"/>
      <c r="W149" s="11">
        <f>T149+U149-Q149*0.5</f>
        <v>6.2833333333333332</v>
      </c>
      <c r="X149" t="s">
        <v>11</v>
      </c>
      <c r="Y149" t="s">
        <v>12</v>
      </c>
      <c r="Z149" t="s">
        <v>13</v>
      </c>
      <c r="AA149" t="s">
        <v>50</v>
      </c>
    </row>
    <row r="150" spans="1:28" x14ac:dyDescent="0.25">
      <c r="A150" s="51"/>
      <c r="B150"/>
      <c r="C150" s="1" t="s">
        <v>5</v>
      </c>
      <c r="D150" s="1"/>
      <c r="E150">
        <v>8</v>
      </c>
      <c r="F150">
        <v>0</v>
      </c>
      <c r="G150" s="82" t="s">
        <v>6</v>
      </c>
      <c r="H150">
        <v>17</v>
      </c>
      <c r="I150">
        <v>0</v>
      </c>
      <c r="J150" s="85" t="s">
        <v>17</v>
      </c>
      <c r="M150" s="82" t="s">
        <v>6</v>
      </c>
      <c r="P150" s="1"/>
      <c r="Q150" s="3"/>
      <c r="R150" s="5"/>
      <c r="S150" s="4"/>
      <c r="T150" s="10">
        <f>(I150/60+H150)-(F150/60+E150)</f>
        <v>9</v>
      </c>
      <c r="U150" s="10">
        <f>(O150/60+N150)-(L150/60+K150)</f>
        <v>0</v>
      </c>
      <c r="V150" s="10"/>
      <c r="W150" s="11">
        <f>T150+U150-Q150*0.5</f>
        <v>9</v>
      </c>
      <c r="X150" s="12">
        <f>SUM(W146:W150)</f>
        <v>38.716666666666669</v>
      </c>
      <c r="Y150" s="10">
        <f>X150-(8*Y148)+SUM(R146:R150)*8+SUM(S146:S150)*8</f>
        <v>-1.2833333333333314</v>
      </c>
      <c r="Z150" s="10">
        <f>Z144+Y150</f>
        <v>-28.18333333333333</v>
      </c>
      <c r="AA150" s="10">
        <f>AA144+Y150</f>
        <v>-31.733333333333327</v>
      </c>
    </row>
    <row r="151" spans="1:28" x14ac:dyDescent="0.25">
      <c r="A151" s="51"/>
      <c r="B151" s="6" t="s">
        <v>42</v>
      </c>
      <c r="C151" s="1"/>
      <c r="D151" s="1"/>
      <c r="E151" s="1" t="s">
        <v>8</v>
      </c>
      <c r="F151" s="1"/>
      <c r="G151" s="42"/>
      <c r="H151" s="1"/>
      <c r="I151" s="1"/>
      <c r="J151" s="42"/>
      <c r="K151" s="1" t="s">
        <v>9</v>
      </c>
      <c r="L151" s="1"/>
      <c r="M151" s="42"/>
      <c r="N151" s="1"/>
      <c r="O151" s="1"/>
      <c r="P151" s="1"/>
      <c r="Q151" t="s">
        <v>18</v>
      </c>
      <c r="R151" t="s">
        <v>7</v>
      </c>
      <c r="S151" t="s">
        <v>19</v>
      </c>
      <c r="T151" t="s">
        <v>8</v>
      </c>
      <c r="U151" t="s">
        <v>9</v>
      </c>
      <c r="W151" t="s">
        <v>10</v>
      </c>
    </row>
    <row r="152" spans="1:28" x14ac:dyDescent="0.25">
      <c r="A152" s="51"/>
      <c r="B152" s="9" t="s">
        <v>58</v>
      </c>
      <c r="C152" s="1" t="s">
        <v>1</v>
      </c>
      <c r="D152" s="1"/>
      <c r="G152" s="82" t="s">
        <v>6</v>
      </c>
      <c r="J152" s="85" t="s">
        <v>17</v>
      </c>
      <c r="M152" s="82" t="s">
        <v>6</v>
      </c>
      <c r="P152" s="1"/>
      <c r="Q152" s="3"/>
      <c r="R152" s="5"/>
      <c r="S152" s="4"/>
      <c r="T152" s="10">
        <f>(I152/60+H152)-(F152/60+E152)</f>
        <v>0</v>
      </c>
      <c r="U152" s="10">
        <f>(O152/60+N152)-(L152/60+K152)</f>
        <v>0</v>
      </c>
      <c r="V152" s="10"/>
      <c r="W152" s="11">
        <f>T152+U152-Q152*0.5 + (7)</f>
        <v>7</v>
      </c>
      <c r="X152" s="7" t="s">
        <v>61</v>
      </c>
    </row>
    <row r="153" spans="1:28" x14ac:dyDescent="0.25">
      <c r="A153" s="51"/>
      <c r="B153" s="9"/>
      <c r="C153" s="1" t="s">
        <v>2</v>
      </c>
      <c r="D153" s="1"/>
      <c r="E153">
        <v>8</v>
      </c>
      <c r="F153">
        <v>2</v>
      </c>
      <c r="G153" s="82" t="s">
        <v>6</v>
      </c>
      <c r="H153">
        <v>16</v>
      </c>
      <c r="I153">
        <v>35</v>
      </c>
      <c r="J153" s="85" t="s">
        <v>17</v>
      </c>
      <c r="M153" s="82" t="s">
        <v>6</v>
      </c>
      <c r="P153" s="1"/>
      <c r="Q153" s="3">
        <v>1</v>
      </c>
      <c r="R153" s="5"/>
      <c r="S153" s="4"/>
      <c r="T153" s="10">
        <f>(I153/60+H153)-(F153/60+E153)</f>
        <v>8.5499999999999989</v>
      </c>
      <c r="U153" s="10">
        <f>(O153/60+N153)-(L153/60+K153)</f>
        <v>0</v>
      </c>
      <c r="V153" s="10"/>
      <c r="W153" s="11">
        <f>T153+U153-Q153*0.5</f>
        <v>8.0499999999999989</v>
      </c>
      <c r="Y153" t="s">
        <v>257</v>
      </c>
    </row>
    <row r="154" spans="1:28" x14ac:dyDescent="0.25">
      <c r="A154" s="51"/>
      <c r="B154" s="9"/>
      <c r="C154" s="1" t="s">
        <v>3</v>
      </c>
      <c r="D154" s="1"/>
      <c r="E154">
        <v>8</v>
      </c>
      <c r="F154">
        <v>15</v>
      </c>
      <c r="G154" s="82" t="s">
        <v>6</v>
      </c>
      <c r="H154">
        <v>17</v>
      </c>
      <c r="I154">
        <v>22</v>
      </c>
      <c r="J154" s="85" t="s">
        <v>17</v>
      </c>
      <c r="M154" s="82" t="s">
        <v>6</v>
      </c>
      <c r="P154" s="1"/>
      <c r="Q154" s="3"/>
      <c r="R154" s="5"/>
      <c r="S154" s="4"/>
      <c r="T154" s="10">
        <f>(I154/60+H154)-(F154/60+E154)</f>
        <v>9.1166666666666671</v>
      </c>
      <c r="U154" s="10">
        <f>(O154/60+N154)-(L154/60+K154)</f>
        <v>0</v>
      </c>
      <c r="V154" s="10"/>
      <c r="W154" s="11">
        <f>T154+U154-Q154*0.5</f>
        <v>9.1166666666666671</v>
      </c>
      <c r="Y154">
        <v>5</v>
      </c>
    </row>
    <row r="155" spans="1:28" x14ac:dyDescent="0.25">
      <c r="A155" s="51"/>
      <c r="B155" s="9"/>
      <c r="C155" s="1" t="s">
        <v>4</v>
      </c>
      <c r="D155" s="1"/>
      <c r="E155">
        <v>7</v>
      </c>
      <c r="F155">
        <v>59</v>
      </c>
      <c r="G155" s="82" t="s">
        <v>6</v>
      </c>
      <c r="H155">
        <v>18</v>
      </c>
      <c r="I155">
        <v>0</v>
      </c>
      <c r="J155" s="85" t="s">
        <v>17</v>
      </c>
      <c r="M155" s="82" t="s">
        <v>6</v>
      </c>
      <c r="P155" s="1"/>
      <c r="Q155" s="3"/>
      <c r="R155" s="5"/>
      <c r="S155" s="4"/>
      <c r="T155" s="10">
        <f>(I155/60+H155)-(F155/60+E155)</f>
        <v>10.016666666666666</v>
      </c>
      <c r="U155" s="10">
        <f>(O155/60+N155)-(L155/60+K155)</f>
        <v>0</v>
      </c>
      <c r="V155" s="10"/>
      <c r="W155" s="11">
        <f>T155+U155-Q155*0.5</f>
        <v>10.016666666666666</v>
      </c>
      <c r="X155" t="s">
        <v>11</v>
      </c>
      <c r="Y155" t="s">
        <v>12</v>
      </c>
      <c r="Z155" t="s">
        <v>13</v>
      </c>
      <c r="AA155" t="s">
        <v>50</v>
      </c>
    </row>
    <row r="156" spans="1:28" x14ac:dyDescent="0.25">
      <c r="A156" s="51"/>
      <c r="B156" s="9"/>
      <c r="C156" s="1" t="s">
        <v>5</v>
      </c>
      <c r="D156" s="1"/>
      <c r="E156">
        <v>8</v>
      </c>
      <c r="F156">
        <v>0</v>
      </c>
      <c r="G156" s="82" t="s">
        <v>6</v>
      </c>
      <c r="H156">
        <v>16</v>
      </c>
      <c r="I156">
        <v>30</v>
      </c>
      <c r="J156" s="85" t="s">
        <v>17</v>
      </c>
      <c r="M156" s="82" t="s">
        <v>6</v>
      </c>
      <c r="P156" s="1"/>
      <c r="Q156" s="3"/>
      <c r="R156" s="5"/>
      <c r="S156" s="4"/>
      <c r="T156" s="10">
        <f>(I156/60+H156)-(F156/60+E156)</f>
        <v>8.5</v>
      </c>
      <c r="U156" s="10">
        <f>(O156/60+N156)-(L156/60+K156)</f>
        <v>0</v>
      </c>
      <c r="V156" s="10"/>
      <c r="W156" s="11">
        <f>T156+U156-Q156*0.5</f>
        <v>8.5</v>
      </c>
      <c r="X156" s="12">
        <f>SUM(W152:W156)</f>
        <v>42.68333333333333</v>
      </c>
      <c r="Y156" s="10">
        <f>X156-(8*Y154)+SUM(R152:R156)*8+SUM(S152:S156)*8</f>
        <v>2.68333333333333</v>
      </c>
      <c r="Z156" s="10">
        <f>Z150+Y156</f>
        <v>-25.5</v>
      </c>
      <c r="AA156" s="10">
        <f>AA150+Y156</f>
        <v>-29.049999999999997</v>
      </c>
    </row>
    <row r="157" spans="1:28" x14ac:dyDescent="0.25">
      <c r="A157" s="51"/>
      <c r="B157" s="6" t="s">
        <v>43</v>
      </c>
      <c r="C157" s="1"/>
      <c r="D157" s="1"/>
      <c r="E157" s="1" t="s">
        <v>8</v>
      </c>
      <c r="F157" s="1"/>
      <c r="G157" s="42"/>
      <c r="H157" s="1"/>
      <c r="I157" s="1"/>
      <c r="J157" s="42"/>
      <c r="K157" s="1" t="s">
        <v>9</v>
      </c>
      <c r="L157" s="1"/>
      <c r="M157" s="42"/>
      <c r="N157" s="1"/>
      <c r="O157" s="1"/>
      <c r="P157" s="1"/>
      <c r="Q157" t="s">
        <v>18</v>
      </c>
      <c r="R157" t="s">
        <v>7</v>
      </c>
      <c r="S157" t="s">
        <v>19</v>
      </c>
      <c r="T157" t="s">
        <v>8</v>
      </c>
      <c r="U157" t="s">
        <v>9</v>
      </c>
      <c r="W157" t="s">
        <v>10</v>
      </c>
    </row>
    <row r="158" spans="1:28" x14ac:dyDescent="0.25">
      <c r="A158" s="51"/>
      <c r="B158" s="9" t="s">
        <v>58</v>
      </c>
      <c r="C158" s="1" t="s">
        <v>1</v>
      </c>
      <c r="D158" s="1"/>
      <c r="E158">
        <v>8</v>
      </c>
      <c r="F158">
        <v>6</v>
      </c>
      <c r="G158" s="82" t="s">
        <v>6</v>
      </c>
      <c r="H158">
        <v>17</v>
      </c>
      <c r="I158">
        <v>38</v>
      </c>
      <c r="J158" s="85" t="s">
        <v>17</v>
      </c>
      <c r="M158" s="82" t="s">
        <v>6</v>
      </c>
      <c r="P158" s="1"/>
      <c r="Q158" s="3"/>
      <c r="R158" s="5"/>
      <c r="S158" s="4"/>
      <c r="T158" s="10">
        <f>(I158/60+H158)-(F158/60+E158)</f>
        <v>9.5333333333333332</v>
      </c>
      <c r="U158" s="10">
        <f>(O158/60+N158)-(L158/60+K158)</f>
        <v>0</v>
      </c>
      <c r="V158" s="10"/>
      <c r="W158" s="11">
        <f>T158+U158-Q158*0.5 +(8)</f>
        <v>17.533333333333331</v>
      </c>
      <c r="X158" s="7" t="s">
        <v>60</v>
      </c>
      <c r="AB158" s="7" t="s">
        <v>62</v>
      </c>
    </row>
    <row r="159" spans="1:28" x14ac:dyDescent="0.25">
      <c r="A159" s="51"/>
      <c r="B159" s="9" t="s">
        <v>58</v>
      </c>
      <c r="C159" s="1" t="s">
        <v>2</v>
      </c>
      <c r="D159" s="1"/>
      <c r="E159">
        <v>8</v>
      </c>
      <c r="F159">
        <v>0</v>
      </c>
      <c r="G159" s="82" t="s">
        <v>6</v>
      </c>
      <c r="H159">
        <v>17</v>
      </c>
      <c r="I159">
        <v>40</v>
      </c>
      <c r="J159" s="85" t="s">
        <v>17</v>
      </c>
      <c r="M159" s="82" t="s">
        <v>6</v>
      </c>
      <c r="P159" s="1"/>
      <c r="Q159" s="3"/>
      <c r="R159" s="5"/>
      <c r="S159" s="4"/>
      <c r="T159" s="10">
        <f>(I159/60+H159)-(F159/60+E159)</f>
        <v>9.6666666666666679</v>
      </c>
      <c r="U159" s="10">
        <f>(O159/60+N159)-(L159/60+K159)</f>
        <v>0</v>
      </c>
      <c r="V159" s="10"/>
      <c r="W159" s="11">
        <f>T159+U159-Q159*0.5 + (4)</f>
        <v>13.666666666666668</v>
      </c>
      <c r="X159" s="7" t="s">
        <v>59</v>
      </c>
      <c r="Y159" t="s">
        <v>257</v>
      </c>
    </row>
    <row r="160" spans="1:28" x14ac:dyDescent="0.25">
      <c r="A160" s="51"/>
      <c r="B160" s="9" t="s">
        <v>58</v>
      </c>
      <c r="C160" s="1" t="s">
        <v>3</v>
      </c>
      <c r="D160" s="1"/>
      <c r="E160">
        <v>7</v>
      </c>
      <c r="F160">
        <v>25</v>
      </c>
      <c r="G160" s="84" t="s">
        <v>6</v>
      </c>
      <c r="H160">
        <v>15</v>
      </c>
      <c r="I160">
        <v>25</v>
      </c>
      <c r="J160" s="85" t="s">
        <v>17</v>
      </c>
      <c r="M160" s="82" t="s">
        <v>6</v>
      </c>
      <c r="P160" s="1"/>
      <c r="Q160" s="3"/>
      <c r="R160" s="5"/>
      <c r="S160" s="4"/>
      <c r="T160" s="10">
        <f>(I160/60+H160)-(F160/60+E160)</f>
        <v>7.9999999999999991</v>
      </c>
      <c r="U160" s="10">
        <f>(O160/60+N160)-(L160/60+K160)</f>
        <v>0</v>
      </c>
      <c r="V160" s="10"/>
      <c r="W160" s="11">
        <f>T160+U160-Q160*0.5</f>
        <v>7.9999999999999991</v>
      </c>
      <c r="X160" s="7" t="s">
        <v>59</v>
      </c>
      <c r="Y160">
        <v>5</v>
      </c>
      <c r="AB160" s="7" t="s">
        <v>62</v>
      </c>
    </row>
    <row r="161" spans="1:28" x14ac:dyDescent="0.25">
      <c r="A161" s="51"/>
      <c r="B161" s="9"/>
      <c r="C161" s="1" t="s">
        <v>4</v>
      </c>
      <c r="D161" s="1"/>
      <c r="E161">
        <v>8</v>
      </c>
      <c r="F161">
        <v>0</v>
      </c>
      <c r="G161" s="84" t="s">
        <v>6</v>
      </c>
      <c r="H161">
        <v>13</v>
      </c>
      <c r="I161">
        <v>15</v>
      </c>
      <c r="J161" s="85" t="s">
        <v>17</v>
      </c>
      <c r="M161" s="82" t="s">
        <v>6</v>
      </c>
      <c r="P161" s="1"/>
      <c r="Q161" s="3"/>
      <c r="R161" s="5"/>
      <c r="S161" s="4"/>
      <c r="T161" s="10">
        <f>(I161/60+H161)-(F161/60+E161)</f>
        <v>5.25</v>
      </c>
      <c r="U161" s="10">
        <f>(O161/60+N161)-(L161/60+K161)</f>
        <v>0</v>
      </c>
      <c r="V161" s="10"/>
      <c r="W161" s="11">
        <f>T161+U161-Q161*0.5</f>
        <v>5.25</v>
      </c>
      <c r="X161" t="s">
        <v>11</v>
      </c>
      <c r="Y161" t="s">
        <v>12</v>
      </c>
      <c r="Z161" t="s">
        <v>13</v>
      </c>
      <c r="AA161" t="s">
        <v>50</v>
      </c>
    </row>
    <row r="162" spans="1:28" x14ac:dyDescent="0.25">
      <c r="A162" s="51"/>
      <c r="B162" s="9" t="s">
        <v>63</v>
      </c>
      <c r="C162" s="1" t="s">
        <v>5</v>
      </c>
      <c r="D162" s="1"/>
      <c r="G162" s="82" t="s">
        <v>6</v>
      </c>
      <c r="J162" s="85" t="s">
        <v>17</v>
      </c>
      <c r="M162" s="82" t="s">
        <v>6</v>
      </c>
      <c r="P162" s="1"/>
      <c r="Q162" s="3"/>
      <c r="R162" s="5"/>
      <c r="S162" s="4"/>
      <c r="T162" s="10">
        <f>(I162/60+H162)-(F162/60+E162)</f>
        <v>0</v>
      </c>
      <c r="U162" s="10">
        <f>(O162/60+N162)-(L162/60+K162)</f>
        <v>0</v>
      </c>
      <c r="V162" s="10"/>
      <c r="W162" s="11">
        <f>T162+U162-Q162*0.5</f>
        <v>0</v>
      </c>
      <c r="X162" s="12">
        <f>SUM(W158:W162)</f>
        <v>44.449999999999996</v>
      </c>
      <c r="Y162" s="10">
        <f>X162-(8*Y160)+SUM(R158:R162)*8+SUM(S158:S162)*8</f>
        <v>4.4499999999999957</v>
      </c>
      <c r="Z162" s="10">
        <f>Z156+Y162</f>
        <v>-21.050000000000004</v>
      </c>
      <c r="AA162" s="10">
        <f>AA156+Y162</f>
        <v>-24.6</v>
      </c>
      <c r="AB162" s="9" t="s">
        <v>214</v>
      </c>
    </row>
    <row r="163" spans="1:28" x14ac:dyDescent="0.25">
      <c r="A163" s="51"/>
      <c r="B163" s="6" t="s">
        <v>44</v>
      </c>
      <c r="C163" s="1"/>
      <c r="D163" s="1"/>
      <c r="E163" s="1" t="s">
        <v>8</v>
      </c>
      <c r="F163" s="1"/>
      <c r="G163" s="42"/>
      <c r="H163" s="1"/>
      <c r="I163" s="1"/>
      <c r="J163" s="42"/>
      <c r="K163" s="1" t="s">
        <v>9</v>
      </c>
      <c r="L163" s="1"/>
      <c r="M163" s="42"/>
      <c r="N163" s="1"/>
      <c r="O163" s="1"/>
      <c r="P163" s="1"/>
      <c r="Q163" t="s">
        <v>18</v>
      </c>
      <c r="R163" t="s">
        <v>7</v>
      </c>
      <c r="S163" t="s">
        <v>19</v>
      </c>
      <c r="T163" t="s">
        <v>8</v>
      </c>
      <c r="U163" t="s">
        <v>9</v>
      </c>
      <c r="W163" t="s">
        <v>10</v>
      </c>
    </row>
    <row r="164" spans="1:28" x14ac:dyDescent="0.25">
      <c r="A164" s="51"/>
      <c r="B164" s="9" t="s">
        <v>63</v>
      </c>
      <c r="C164" s="1" t="s">
        <v>1</v>
      </c>
      <c r="D164" s="1"/>
      <c r="G164" s="82" t="s">
        <v>6</v>
      </c>
      <c r="J164" s="85" t="s">
        <v>17</v>
      </c>
      <c r="M164" s="82" t="s">
        <v>6</v>
      </c>
      <c r="P164" s="1"/>
      <c r="Q164" s="3"/>
      <c r="R164" s="5"/>
      <c r="S164" s="4"/>
      <c r="T164" s="10">
        <f>(I164/60+H164)-(F164/60+E164)</f>
        <v>0</v>
      </c>
      <c r="U164" s="10">
        <f>(O164/60+N164)-(L164/60+K164)</f>
        <v>0</v>
      </c>
      <c r="V164" s="10"/>
      <c r="W164" s="11">
        <v>8</v>
      </c>
    </row>
    <row r="165" spans="1:28" x14ac:dyDescent="0.25">
      <c r="A165" s="51"/>
      <c r="B165" s="9" t="s">
        <v>63</v>
      </c>
      <c r="C165" s="1" t="s">
        <v>2</v>
      </c>
      <c r="D165" s="1"/>
      <c r="G165" s="82" t="s">
        <v>6</v>
      </c>
      <c r="J165" s="85" t="s">
        <v>17</v>
      </c>
      <c r="M165" s="82" t="s">
        <v>6</v>
      </c>
      <c r="P165" s="1"/>
      <c r="Q165" s="3"/>
      <c r="R165" s="5"/>
      <c r="S165" s="4"/>
      <c r="T165" s="10">
        <f>(I165/60+H165)-(F165/60+E165)</f>
        <v>0</v>
      </c>
      <c r="U165" s="10">
        <f>(O165/60+N165)-(L165/60+K165)</f>
        <v>0</v>
      </c>
      <c r="V165" s="10"/>
      <c r="W165" s="11">
        <v>8</v>
      </c>
      <c r="Y165" t="s">
        <v>257</v>
      </c>
    </row>
    <row r="166" spans="1:28" x14ac:dyDescent="0.25">
      <c r="A166" s="51"/>
      <c r="B166" s="9" t="s">
        <v>63</v>
      </c>
      <c r="C166" s="1" t="s">
        <v>3</v>
      </c>
      <c r="D166" s="1"/>
      <c r="G166" s="82" t="s">
        <v>6</v>
      </c>
      <c r="J166" s="85" t="s">
        <v>17</v>
      </c>
      <c r="M166" s="82" t="s">
        <v>6</v>
      </c>
      <c r="P166" s="1"/>
      <c r="Q166" s="3"/>
      <c r="R166" s="5"/>
      <c r="S166" s="4"/>
      <c r="T166" s="10">
        <f>(I166/60+H166)-(F166/60+E166)</f>
        <v>0</v>
      </c>
      <c r="U166" s="10">
        <f>(O166/60+N166)-(L166/60+K166)</f>
        <v>0</v>
      </c>
      <c r="V166" s="10"/>
      <c r="W166" s="11">
        <v>8</v>
      </c>
      <c r="Y166">
        <v>5</v>
      </c>
    </row>
    <row r="167" spans="1:28" x14ac:dyDescent="0.25">
      <c r="A167" s="51"/>
      <c r="B167" s="9" t="s">
        <v>63</v>
      </c>
      <c r="C167" s="1" t="s">
        <v>4</v>
      </c>
      <c r="D167" s="1"/>
      <c r="G167" s="82" t="s">
        <v>6</v>
      </c>
      <c r="J167" s="85" t="s">
        <v>17</v>
      </c>
      <c r="M167" s="82" t="s">
        <v>6</v>
      </c>
      <c r="P167" s="1"/>
      <c r="Q167" s="3"/>
      <c r="R167" s="5"/>
      <c r="S167" s="4"/>
      <c r="T167" s="10">
        <f>(I167/60+H167)-(F167/60+E167)</f>
        <v>0</v>
      </c>
      <c r="U167" s="10">
        <f>(O167/60+N167)-(L167/60+K167)</f>
        <v>0</v>
      </c>
      <c r="V167" s="10"/>
      <c r="W167" s="11">
        <v>8</v>
      </c>
      <c r="X167" t="s">
        <v>11</v>
      </c>
      <c r="Y167" t="s">
        <v>12</v>
      </c>
      <c r="Z167" t="s">
        <v>13</v>
      </c>
      <c r="AA167" t="s">
        <v>50</v>
      </c>
    </row>
    <row r="168" spans="1:28" x14ac:dyDescent="0.25">
      <c r="A168" s="51"/>
      <c r="B168" s="9" t="s">
        <v>63</v>
      </c>
      <c r="C168" s="1" t="s">
        <v>5</v>
      </c>
      <c r="D168" s="1"/>
      <c r="G168" s="82" t="s">
        <v>6</v>
      </c>
      <c r="J168" s="85" t="s">
        <v>17</v>
      </c>
      <c r="M168" s="82" t="s">
        <v>6</v>
      </c>
      <c r="P168" s="1"/>
      <c r="Q168" s="3"/>
      <c r="R168" s="5"/>
      <c r="S168" s="4"/>
      <c r="T168" s="10">
        <f>(I168/60+H168)-(F168/60+E168)</f>
        <v>0</v>
      </c>
      <c r="U168" s="10">
        <f>(O168/60+N168)-(L168/60+K168)</f>
        <v>0</v>
      </c>
      <c r="V168" s="10"/>
      <c r="W168" s="11">
        <v>8</v>
      </c>
      <c r="X168" s="12">
        <f>SUM(W164:W168)</f>
        <v>40</v>
      </c>
      <c r="Y168" s="10">
        <f>X168-(8*Y166)+SUM(R164:R168)*8+SUM(S164:S168)*8</f>
        <v>0</v>
      </c>
      <c r="Z168" s="10">
        <f>Z162+Y168</f>
        <v>-21.050000000000004</v>
      </c>
      <c r="AA168" s="10">
        <f>AA162+Y168</f>
        <v>-24.6</v>
      </c>
    </row>
    <row r="169" spans="1:28" x14ac:dyDescent="0.25">
      <c r="A169" s="51"/>
      <c r="B169" s="6" t="s">
        <v>45</v>
      </c>
      <c r="C169" s="1"/>
      <c r="D169" s="1"/>
      <c r="E169" s="1" t="s">
        <v>8</v>
      </c>
      <c r="F169" s="1"/>
      <c r="G169" s="42"/>
      <c r="H169" s="1"/>
      <c r="I169" s="1"/>
      <c r="J169" s="42"/>
      <c r="K169" s="1" t="s">
        <v>9</v>
      </c>
      <c r="L169" s="1"/>
      <c r="M169" s="42"/>
      <c r="N169" s="1"/>
      <c r="O169" s="1"/>
      <c r="P169" s="1"/>
      <c r="Q169" t="s">
        <v>18</v>
      </c>
      <c r="R169" t="s">
        <v>7</v>
      </c>
      <c r="S169" t="s">
        <v>19</v>
      </c>
      <c r="T169" t="s">
        <v>8</v>
      </c>
      <c r="U169" t="s">
        <v>9</v>
      </c>
      <c r="W169" t="s">
        <v>10</v>
      </c>
    </row>
    <row r="170" spans="1:28" x14ac:dyDescent="0.25">
      <c r="A170" s="51"/>
      <c r="B170" s="9" t="s">
        <v>63</v>
      </c>
      <c r="C170" s="1" t="s">
        <v>1</v>
      </c>
      <c r="D170" s="1"/>
      <c r="G170" s="82" t="s">
        <v>6</v>
      </c>
      <c r="J170" s="85" t="s">
        <v>17</v>
      </c>
      <c r="M170" s="82" t="s">
        <v>6</v>
      </c>
      <c r="P170" s="1"/>
      <c r="Q170" s="3"/>
      <c r="R170" s="5"/>
      <c r="S170" s="4"/>
      <c r="T170" s="10">
        <f>(I170/60+H170)-(F170/60+E170)</f>
        <v>0</v>
      </c>
      <c r="U170" s="10">
        <f>(O170/60+N170)-(L170/60+K170)</f>
        <v>0</v>
      </c>
      <c r="V170" s="10"/>
      <c r="W170" s="11">
        <v>8</v>
      </c>
    </row>
    <row r="171" spans="1:28" x14ac:dyDescent="0.25">
      <c r="A171" s="51"/>
      <c r="B171" s="9" t="s">
        <v>63</v>
      </c>
      <c r="C171" s="1" t="s">
        <v>2</v>
      </c>
      <c r="D171" s="1"/>
      <c r="G171" s="82" t="s">
        <v>6</v>
      </c>
      <c r="J171" s="85" t="s">
        <v>17</v>
      </c>
      <c r="M171" s="82" t="s">
        <v>6</v>
      </c>
      <c r="P171" s="1"/>
      <c r="Q171" s="3"/>
      <c r="R171" s="5"/>
      <c r="S171" s="4"/>
      <c r="T171" s="10">
        <f>(I171/60+H171)-(F171/60+E171)</f>
        <v>0</v>
      </c>
      <c r="U171" s="10">
        <f>(O171/60+N171)-(L171/60+K171)</f>
        <v>0</v>
      </c>
      <c r="V171" s="10"/>
      <c r="W171" s="11">
        <v>8</v>
      </c>
      <c r="Y171" t="s">
        <v>257</v>
      </c>
    </row>
    <row r="172" spans="1:28" x14ac:dyDescent="0.25">
      <c r="A172" s="51"/>
      <c r="B172" s="9" t="s">
        <v>64</v>
      </c>
      <c r="C172" s="1" t="s">
        <v>3</v>
      </c>
      <c r="D172" s="1"/>
      <c r="G172" s="82" t="s">
        <v>6</v>
      </c>
      <c r="J172" s="85" t="s">
        <v>17</v>
      </c>
      <c r="M172" s="82" t="s">
        <v>6</v>
      </c>
      <c r="P172" s="1"/>
      <c r="Q172" s="3"/>
      <c r="R172" s="5"/>
      <c r="S172" s="4"/>
      <c r="T172" s="10">
        <f>(I172/60+H172)-(F172/60+E172)</f>
        <v>0</v>
      </c>
      <c r="U172" s="10">
        <f>(O172/60+N172)-(L172/60+K172)</f>
        <v>0</v>
      </c>
      <c r="V172" s="10"/>
      <c r="W172" s="11">
        <v>8</v>
      </c>
      <c r="Y172" s="75">
        <v>4</v>
      </c>
    </row>
    <row r="173" spans="1:28" x14ac:dyDescent="0.25">
      <c r="A173" s="51"/>
      <c r="B173" s="9" t="s">
        <v>64</v>
      </c>
      <c r="C173" s="1" t="s">
        <v>4</v>
      </c>
      <c r="D173" s="1"/>
      <c r="G173" s="82" t="s">
        <v>6</v>
      </c>
      <c r="J173" s="85" t="s">
        <v>17</v>
      </c>
      <c r="M173" s="82" t="s">
        <v>6</v>
      </c>
      <c r="P173" s="1"/>
      <c r="Q173" s="3"/>
      <c r="R173" s="5"/>
      <c r="S173" s="4"/>
      <c r="T173" s="10">
        <f>(I173/60+H173)-(F173/60+E173)</f>
        <v>0</v>
      </c>
      <c r="U173" s="10">
        <f>(O173/60+N173)-(L173/60+K173)</f>
        <v>0</v>
      </c>
      <c r="V173" s="10"/>
      <c r="W173" s="11">
        <v>8</v>
      </c>
      <c r="X173" t="s">
        <v>11</v>
      </c>
      <c r="Y173" t="s">
        <v>12</v>
      </c>
      <c r="Z173" t="s">
        <v>13</v>
      </c>
      <c r="AA173" t="s">
        <v>50</v>
      </c>
    </row>
    <row r="174" spans="1:28" x14ac:dyDescent="0.25">
      <c r="A174" s="51"/>
      <c r="B174" s="9" t="s">
        <v>54</v>
      </c>
      <c r="C174" s="1" t="s">
        <v>5</v>
      </c>
      <c r="D174" s="1"/>
      <c r="G174" s="82" t="s">
        <v>6</v>
      </c>
      <c r="J174" s="85" t="s">
        <v>17</v>
      </c>
      <c r="M174" s="82" t="s">
        <v>6</v>
      </c>
      <c r="P174" s="1"/>
      <c r="Q174" s="3"/>
      <c r="R174" s="5"/>
      <c r="S174" s="4"/>
      <c r="T174" s="10">
        <f>(I174/60+H174)-(F174/60+E174)</f>
        <v>0</v>
      </c>
      <c r="U174" s="10">
        <f>(O174/60+N174)-(L174/60+K174)</f>
        <v>0</v>
      </c>
      <c r="V174" s="10"/>
      <c r="W174" s="17">
        <f>T174+U174-Q174*0.5</f>
        <v>0</v>
      </c>
      <c r="X174" s="12">
        <f>SUM(W170:W174)</f>
        <v>32</v>
      </c>
      <c r="Y174" s="10">
        <f>X174-(8*Y172)+SUM(R170:R174)*8+SUM(S170:S174)*8</f>
        <v>0</v>
      </c>
      <c r="Z174" s="10">
        <f>Z168+Y174</f>
        <v>-21.050000000000004</v>
      </c>
      <c r="AA174" s="10">
        <f>AA168+Y174</f>
        <v>-24.6</v>
      </c>
    </row>
    <row r="175" spans="1:28" x14ac:dyDescent="0.25">
      <c r="A175" s="51"/>
      <c r="B175" s="6" t="s">
        <v>46</v>
      </c>
      <c r="C175" s="1"/>
      <c r="D175" s="1"/>
      <c r="E175" s="1" t="s">
        <v>8</v>
      </c>
      <c r="F175" s="1"/>
      <c r="G175" s="42"/>
      <c r="H175" s="1"/>
      <c r="I175" s="1"/>
      <c r="J175" s="42"/>
      <c r="K175" s="1" t="s">
        <v>9</v>
      </c>
      <c r="L175" s="1"/>
      <c r="M175" s="42"/>
      <c r="N175" s="1"/>
      <c r="O175" s="1"/>
      <c r="P175" s="1"/>
      <c r="Q175" t="s">
        <v>18</v>
      </c>
      <c r="R175" t="s">
        <v>7</v>
      </c>
      <c r="S175" t="s">
        <v>19</v>
      </c>
      <c r="T175" t="s">
        <v>8</v>
      </c>
      <c r="U175" t="s">
        <v>9</v>
      </c>
      <c r="W175" t="s">
        <v>10</v>
      </c>
    </row>
    <row r="176" spans="1:28" x14ac:dyDescent="0.25">
      <c r="A176" s="51"/>
      <c r="B176" s="9" t="s">
        <v>54</v>
      </c>
      <c r="C176" s="1" t="s">
        <v>1</v>
      </c>
      <c r="D176" s="1"/>
      <c r="G176" s="82" t="s">
        <v>6</v>
      </c>
      <c r="J176" s="85" t="s">
        <v>17</v>
      </c>
      <c r="M176" s="82" t="s">
        <v>6</v>
      </c>
      <c r="P176" s="1"/>
      <c r="Q176" s="3"/>
      <c r="R176" s="5"/>
      <c r="S176" s="4"/>
      <c r="T176" s="10">
        <f>(I176/60+H176)-(F176/60+E176)</f>
        <v>0</v>
      </c>
      <c r="U176" s="10">
        <f>(O176/60+N176)-(L176/60+K176)</f>
        <v>0</v>
      </c>
      <c r="V176" s="10"/>
      <c r="W176" s="17">
        <f>T176+U176-Q176*0.5</f>
        <v>0</v>
      </c>
    </row>
    <row r="177" spans="1:27" x14ac:dyDescent="0.25">
      <c r="A177" s="51"/>
      <c r="B177" s="9"/>
      <c r="C177" s="1" t="s">
        <v>2</v>
      </c>
      <c r="D177" s="1"/>
      <c r="E177">
        <v>9</v>
      </c>
      <c r="F177">
        <v>0</v>
      </c>
      <c r="G177" s="82" t="s">
        <v>6</v>
      </c>
      <c r="H177">
        <v>17</v>
      </c>
      <c r="I177">
        <v>54</v>
      </c>
      <c r="J177" s="85" t="s">
        <v>17</v>
      </c>
      <c r="M177" s="82" t="s">
        <v>6</v>
      </c>
      <c r="P177" s="1"/>
      <c r="Q177" s="3"/>
      <c r="R177" s="5"/>
      <c r="S177" s="4"/>
      <c r="T177" s="10">
        <f>(I177/60+H177)-(F177/60+E177)</f>
        <v>8.8999999999999986</v>
      </c>
      <c r="U177" s="10">
        <f>(O177/60+N177)-(L177/60+K177)</f>
        <v>0</v>
      </c>
      <c r="V177" s="10"/>
      <c r="W177" s="11">
        <f>T177+U177-Q177*0.5</f>
        <v>8.8999999999999986</v>
      </c>
      <c r="Y177" t="s">
        <v>257</v>
      </c>
    </row>
    <row r="178" spans="1:27" x14ac:dyDescent="0.25">
      <c r="A178" s="51"/>
      <c r="B178" s="9"/>
      <c r="C178" s="1" t="s">
        <v>3</v>
      </c>
      <c r="D178" s="1"/>
      <c r="E178">
        <v>13</v>
      </c>
      <c r="F178">
        <v>22</v>
      </c>
      <c r="G178" s="82" t="s">
        <v>6</v>
      </c>
      <c r="H178">
        <v>20</v>
      </c>
      <c r="I178">
        <v>30</v>
      </c>
      <c r="J178" s="85" t="s">
        <v>17</v>
      </c>
      <c r="M178" s="82" t="s">
        <v>6</v>
      </c>
      <c r="P178" s="1"/>
      <c r="Q178" s="3"/>
      <c r="R178" s="5"/>
      <c r="S178" s="4"/>
      <c r="T178" s="10">
        <f>(I178/60+H178)-(F178/60+E178)</f>
        <v>7.1333333333333329</v>
      </c>
      <c r="U178" s="10">
        <f>(O178/60+N178)-(L178/60+K178)</f>
        <v>0</v>
      </c>
      <c r="V178" s="10"/>
      <c r="W178" s="11">
        <f>T178+U178-Q178*0.5</f>
        <v>7.1333333333333329</v>
      </c>
      <c r="Y178" s="75">
        <v>4</v>
      </c>
    </row>
    <row r="179" spans="1:27" x14ac:dyDescent="0.25">
      <c r="A179" s="51"/>
      <c r="B179" s="9"/>
      <c r="C179" s="1" t="s">
        <v>4</v>
      </c>
      <c r="D179" s="1"/>
      <c r="E179">
        <v>9</v>
      </c>
      <c r="F179">
        <v>55</v>
      </c>
      <c r="G179" s="82" t="s">
        <v>6</v>
      </c>
      <c r="H179">
        <v>19</v>
      </c>
      <c r="I179">
        <v>38</v>
      </c>
      <c r="J179" s="85" t="s">
        <v>17</v>
      </c>
      <c r="M179" s="82" t="s">
        <v>6</v>
      </c>
      <c r="P179" s="1"/>
      <c r="Q179" s="3"/>
      <c r="R179" s="5"/>
      <c r="S179" s="4"/>
      <c r="T179" s="10">
        <f>(I179/60+H179)-(F179/60+E179)</f>
        <v>9.7166666666666668</v>
      </c>
      <c r="U179" s="10">
        <f>(O179/60+N179)-(L179/60+K179)</f>
        <v>0</v>
      </c>
      <c r="V179" s="10"/>
      <c r="W179" s="11">
        <f>T179+U179-Q179*0.5</f>
        <v>9.7166666666666668</v>
      </c>
      <c r="X179" t="s">
        <v>11</v>
      </c>
      <c r="Y179" t="s">
        <v>12</v>
      </c>
      <c r="Z179" t="s">
        <v>13</v>
      </c>
      <c r="AA179" t="s">
        <v>50</v>
      </c>
    </row>
    <row r="180" spans="1:27" x14ac:dyDescent="0.25">
      <c r="A180" s="51"/>
      <c r="B180" s="9"/>
      <c r="C180" s="1" t="s">
        <v>5</v>
      </c>
      <c r="D180" s="1"/>
      <c r="E180">
        <v>8</v>
      </c>
      <c r="F180">
        <v>15</v>
      </c>
      <c r="G180" s="82" t="s">
        <v>6</v>
      </c>
      <c r="H180">
        <v>17</v>
      </c>
      <c r="I180">
        <v>0</v>
      </c>
      <c r="J180" s="85" t="s">
        <v>17</v>
      </c>
      <c r="M180" s="82" t="s">
        <v>6</v>
      </c>
      <c r="P180" s="1"/>
      <c r="Q180" s="3"/>
      <c r="R180" s="5"/>
      <c r="S180" s="4"/>
      <c r="T180" s="10">
        <f>(I180/60+H180)-(F180/60+E180)</f>
        <v>8.75</v>
      </c>
      <c r="U180" s="10">
        <f>(O180/60+N180)-(L180/60+K180)</f>
        <v>0</v>
      </c>
      <c r="V180" s="10"/>
      <c r="W180" s="11">
        <f>T180+U180-Q180*0.5</f>
        <v>8.75</v>
      </c>
      <c r="X180" s="12">
        <f>SUM(W176:W180)</f>
        <v>34.5</v>
      </c>
      <c r="Y180" s="10">
        <f>X180-(8*Y178)+SUM(R176:R180)*8+SUM(S176:S180)*8</f>
        <v>2.5</v>
      </c>
      <c r="Z180" s="10">
        <f>Z174+Y180</f>
        <v>-18.550000000000004</v>
      </c>
      <c r="AA180" s="10">
        <f>AA174+Y180</f>
        <v>-22.1</v>
      </c>
    </row>
    <row r="181" spans="1:27" x14ac:dyDescent="0.25">
      <c r="A181" s="51"/>
      <c r="B181" s="6" t="s">
        <v>47</v>
      </c>
      <c r="C181" s="1"/>
      <c r="D181" s="1"/>
      <c r="E181" s="1" t="s">
        <v>8</v>
      </c>
      <c r="F181" s="1"/>
      <c r="G181" s="42"/>
      <c r="H181" s="1"/>
      <c r="I181" s="1"/>
      <c r="J181" s="42"/>
      <c r="K181" s="1" t="s">
        <v>9</v>
      </c>
      <c r="L181" s="1"/>
      <c r="M181" s="42"/>
      <c r="N181" s="1"/>
      <c r="O181" s="1"/>
      <c r="P181" s="1"/>
      <c r="Q181" t="s">
        <v>18</v>
      </c>
      <c r="R181" t="s">
        <v>7</v>
      </c>
      <c r="S181" t="s">
        <v>19</v>
      </c>
      <c r="T181" t="s">
        <v>8</v>
      </c>
      <c r="U181" t="s">
        <v>9</v>
      </c>
      <c r="W181" t="s">
        <v>10</v>
      </c>
    </row>
    <row r="182" spans="1:27" x14ac:dyDescent="0.25">
      <c r="A182" s="51"/>
      <c r="B182" s="9"/>
      <c r="C182" s="1" t="s">
        <v>1</v>
      </c>
      <c r="D182" s="1"/>
      <c r="E182">
        <v>9</v>
      </c>
      <c r="F182">
        <v>5</v>
      </c>
      <c r="G182" s="82" t="s">
        <v>6</v>
      </c>
      <c r="H182">
        <v>17</v>
      </c>
      <c r="I182">
        <v>5</v>
      </c>
      <c r="J182" s="85" t="s">
        <v>17</v>
      </c>
      <c r="M182" s="82" t="s">
        <v>6</v>
      </c>
      <c r="P182" s="1"/>
      <c r="Q182" s="3">
        <v>1</v>
      </c>
      <c r="R182" s="5"/>
      <c r="S182" s="4"/>
      <c r="T182" s="10">
        <f>(I182/60+H182)-(F182/60+E182)</f>
        <v>7.9999999999999982</v>
      </c>
      <c r="U182" s="10">
        <f>(O182/60+N182)-(L182/60+K182)</f>
        <v>0</v>
      </c>
      <c r="V182" s="10"/>
      <c r="W182" s="11">
        <f>T182+U182-Q182*0.5</f>
        <v>7.4999999999999982</v>
      </c>
    </row>
    <row r="183" spans="1:27" x14ac:dyDescent="0.25">
      <c r="A183" s="51"/>
      <c r="B183" s="9"/>
      <c r="C183" s="1" t="s">
        <v>2</v>
      </c>
      <c r="D183" s="1"/>
      <c r="E183">
        <v>9</v>
      </c>
      <c r="F183">
        <v>4</v>
      </c>
      <c r="G183" s="82" t="s">
        <v>6</v>
      </c>
      <c r="H183">
        <v>17</v>
      </c>
      <c r="I183">
        <v>15</v>
      </c>
      <c r="J183" s="85" t="s">
        <v>17</v>
      </c>
      <c r="M183" s="82" t="s">
        <v>6</v>
      </c>
      <c r="P183" s="1"/>
      <c r="Q183" s="3">
        <v>1</v>
      </c>
      <c r="R183" s="5"/>
      <c r="S183" s="4"/>
      <c r="T183" s="10">
        <f>(I183/60+H183)-(F183/60+E183)</f>
        <v>8.1833333333333336</v>
      </c>
      <c r="U183" s="10">
        <f>(O183/60+N183)-(L183/60+K183)</f>
        <v>0</v>
      </c>
      <c r="V183" s="10"/>
      <c r="W183" s="11">
        <f>T183+U183-Q183*0.5</f>
        <v>7.6833333333333336</v>
      </c>
      <c r="Y183" t="s">
        <v>257</v>
      </c>
    </row>
    <row r="184" spans="1:27" x14ac:dyDescent="0.25">
      <c r="A184" s="51"/>
      <c r="B184" s="9"/>
      <c r="C184" s="1" t="s">
        <v>3</v>
      </c>
      <c r="D184" s="1"/>
      <c r="E184">
        <v>9</v>
      </c>
      <c r="F184">
        <v>15</v>
      </c>
      <c r="G184" s="82" t="s">
        <v>6</v>
      </c>
      <c r="H184">
        <v>17</v>
      </c>
      <c r="I184">
        <v>0</v>
      </c>
      <c r="J184" s="85" t="s">
        <v>17</v>
      </c>
      <c r="M184" s="82" t="s">
        <v>6</v>
      </c>
      <c r="P184" s="1"/>
      <c r="Q184" s="3">
        <v>1</v>
      </c>
      <c r="R184" s="5"/>
      <c r="S184" s="4"/>
      <c r="T184" s="10">
        <f>(I184/60+H184)-(F184/60+E184)</f>
        <v>7.75</v>
      </c>
      <c r="U184" s="10">
        <f>(O184/60+N184)-(L184/60+K184)</f>
        <v>0</v>
      </c>
      <c r="V184" s="10"/>
      <c r="W184" s="11">
        <f>T184+U184-Q184*0.5</f>
        <v>7.25</v>
      </c>
      <c r="Y184" s="75">
        <v>5</v>
      </c>
    </row>
    <row r="185" spans="1:27" x14ac:dyDescent="0.25">
      <c r="A185" s="51"/>
      <c r="B185" s="9"/>
      <c r="C185" s="1" t="s">
        <v>4</v>
      </c>
      <c r="D185" s="1"/>
      <c r="E185">
        <v>9</v>
      </c>
      <c r="F185">
        <v>22</v>
      </c>
      <c r="G185" s="82" t="s">
        <v>6</v>
      </c>
      <c r="H185">
        <v>18</v>
      </c>
      <c r="I185">
        <v>29</v>
      </c>
      <c r="J185" s="85" t="s">
        <v>17</v>
      </c>
      <c r="M185" s="82" t="s">
        <v>6</v>
      </c>
      <c r="P185" s="1"/>
      <c r="Q185" s="3">
        <v>1</v>
      </c>
      <c r="R185" s="5"/>
      <c r="S185" s="4"/>
      <c r="T185" s="10">
        <f>(I185/60+H185)-(F185/60+E185)</f>
        <v>9.1166666666666671</v>
      </c>
      <c r="U185" s="10">
        <f>(O185/60+N185)-(L185/60+K185)</f>
        <v>0</v>
      </c>
      <c r="V185" s="10"/>
      <c r="W185" s="11">
        <f>T185+U185-Q185*0.5</f>
        <v>8.6166666666666671</v>
      </c>
      <c r="X185" t="s">
        <v>11</v>
      </c>
      <c r="Y185" t="s">
        <v>12</v>
      </c>
      <c r="Z185" t="s">
        <v>13</v>
      </c>
      <c r="AA185" t="s">
        <v>50</v>
      </c>
    </row>
    <row r="186" spans="1:27" x14ac:dyDescent="0.25">
      <c r="A186" s="51"/>
      <c r="B186" s="9"/>
      <c r="C186" s="1" t="s">
        <v>5</v>
      </c>
      <c r="D186" s="1"/>
      <c r="E186">
        <v>9</v>
      </c>
      <c r="F186">
        <v>0</v>
      </c>
      <c r="G186" s="82" t="s">
        <v>6</v>
      </c>
      <c r="H186">
        <v>18</v>
      </c>
      <c r="I186">
        <v>0</v>
      </c>
      <c r="J186" s="85" t="s">
        <v>17</v>
      </c>
      <c r="M186" s="82" t="s">
        <v>6</v>
      </c>
      <c r="P186" s="1"/>
      <c r="Q186" s="3">
        <v>1</v>
      </c>
      <c r="R186" s="5"/>
      <c r="S186" s="4"/>
      <c r="T186" s="10">
        <f>(I186/60+H186)-(F186/60+E186)</f>
        <v>9</v>
      </c>
      <c r="U186" s="10">
        <f>(O186/60+N186)-(L186/60+K186)</f>
        <v>0</v>
      </c>
      <c r="V186" s="10"/>
      <c r="W186" s="11">
        <f>T186+U186-Q186*0.5</f>
        <v>8.5</v>
      </c>
      <c r="X186" s="12">
        <f>SUM(W182:W186)</f>
        <v>39.549999999999997</v>
      </c>
      <c r="Y186" s="10">
        <f>X186-(8*Y184)+SUM(R182:R186)*8+SUM(S182:S186)*8</f>
        <v>-0.45000000000000284</v>
      </c>
      <c r="Z186" s="10">
        <f>Z180+Y186</f>
        <v>-19.000000000000007</v>
      </c>
      <c r="AA186" s="10">
        <f>AA180+Y186</f>
        <v>-22.550000000000004</v>
      </c>
    </row>
    <row r="187" spans="1:27" x14ac:dyDescent="0.25">
      <c r="A187" s="51"/>
      <c r="B187" s="6" t="s">
        <v>48</v>
      </c>
      <c r="C187" s="1"/>
      <c r="D187" s="1"/>
      <c r="E187" s="1" t="s">
        <v>8</v>
      </c>
      <c r="F187" s="1"/>
      <c r="G187" s="42"/>
      <c r="H187" s="1"/>
      <c r="I187" s="1"/>
      <c r="J187" s="42"/>
      <c r="K187" s="1" t="s">
        <v>9</v>
      </c>
      <c r="L187" s="1"/>
      <c r="M187" s="42"/>
      <c r="N187" s="1"/>
      <c r="O187" s="1"/>
      <c r="P187" s="1"/>
      <c r="Q187" t="s">
        <v>18</v>
      </c>
      <c r="R187" t="s">
        <v>7</v>
      </c>
      <c r="S187" t="s">
        <v>19</v>
      </c>
      <c r="T187" t="s">
        <v>8</v>
      </c>
      <c r="U187" t="s">
        <v>9</v>
      </c>
      <c r="W187" t="s">
        <v>10</v>
      </c>
    </row>
    <row r="188" spans="1:27" x14ac:dyDescent="0.25">
      <c r="A188" s="51"/>
      <c r="B188" s="9"/>
      <c r="C188" s="1" t="s">
        <v>1</v>
      </c>
      <c r="D188" s="1"/>
      <c r="E188">
        <v>9</v>
      </c>
      <c r="F188">
        <v>12</v>
      </c>
      <c r="G188" s="82" t="s">
        <v>6</v>
      </c>
      <c r="H188">
        <v>17</v>
      </c>
      <c r="I188">
        <v>25</v>
      </c>
      <c r="J188" s="85" t="s">
        <v>17</v>
      </c>
      <c r="M188" s="82" t="s">
        <v>6</v>
      </c>
      <c r="P188" s="1"/>
      <c r="Q188" s="3">
        <v>1</v>
      </c>
      <c r="R188" s="5"/>
      <c r="S188" s="4"/>
      <c r="T188" s="10">
        <f>(I188/60+H188)-(F188/60+E188)</f>
        <v>8.2166666666666686</v>
      </c>
      <c r="U188" s="10">
        <f>(O188/60+N188)-(L188/60+K188)</f>
        <v>0</v>
      </c>
      <c r="V188" s="10"/>
      <c r="W188" s="11">
        <f>T188+U188-Q188*0.5</f>
        <v>7.7166666666666686</v>
      </c>
    </row>
    <row r="189" spans="1:27" x14ac:dyDescent="0.25">
      <c r="A189" s="51"/>
      <c r="B189" s="9"/>
      <c r="C189" s="1" t="s">
        <v>2</v>
      </c>
      <c r="D189" s="1"/>
      <c r="E189">
        <v>14</v>
      </c>
      <c r="F189">
        <v>28</v>
      </c>
      <c r="G189" s="82" t="s">
        <v>6</v>
      </c>
      <c r="H189">
        <v>25</v>
      </c>
      <c r="I189">
        <v>0</v>
      </c>
      <c r="J189" s="85" t="s">
        <v>17</v>
      </c>
      <c r="M189" s="82" t="s">
        <v>6</v>
      </c>
      <c r="P189" s="1"/>
      <c r="Q189" s="3"/>
      <c r="R189" s="5"/>
      <c r="S189" s="4"/>
      <c r="T189" s="10">
        <f>(I189/60+H189)-(F189/60+E189)</f>
        <v>10.533333333333333</v>
      </c>
      <c r="U189" s="10">
        <f>(O189/60+N189)-(L189/60+K189)</f>
        <v>0</v>
      </c>
      <c r="V189" s="10"/>
      <c r="W189" s="11">
        <f>T189+U189-Q189*0.5</f>
        <v>10.533333333333333</v>
      </c>
      <c r="Y189" t="s">
        <v>257</v>
      </c>
    </row>
    <row r="190" spans="1:27" x14ac:dyDescent="0.25">
      <c r="A190" s="51"/>
      <c r="B190" s="9"/>
      <c r="C190" s="1" t="s">
        <v>3</v>
      </c>
      <c r="D190" s="1"/>
      <c r="E190">
        <v>10</v>
      </c>
      <c r="F190">
        <v>0</v>
      </c>
      <c r="G190" s="82" t="s">
        <v>6</v>
      </c>
      <c r="H190">
        <v>16</v>
      </c>
      <c r="I190">
        <v>36</v>
      </c>
      <c r="J190" s="85" t="s">
        <v>17</v>
      </c>
      <c r="M190" s="82" t="s">
        <v>6</v>
      </c>
      <c r="P190" s="1"/>
      <c r="Q190" s="3">
        <v>1</v>
      </c>
      <c r="R190" s="5"/>
      <c r="S190" s="4"/>
      <c r="T190" s="10">
        <f>(I190/60+H190)-(F190/60+E190)</f>
        <v>6.6000000000000014</v>
      </c>
      <c r="U190" s="10">
        <f>(O190/60+N190)-(L190/60+K190)</f>
        <v>0</v>
      </c>
      <c r="V190" s="10"/>
      <c r="W190" s="11">
        <f>T190+U190-Q190*0.5</f>
        <v>6.1000000000000014</v>
      </c>
      <c r="Y190" s="75">
        <v>5</v>
      </c>
    </row>
    <row r="191" spans="1:27" x14ac:dyDescent="0.25">
      <c r="A191" s="51"/>
      <c r="B191" s="9"/>
      <c r="C191" s="1" t="s">
        <v>4</v>
      </c>
      <c r="D191" s="1"/>
      <c r="E191">
        <v>8</v>
      </c>
      <c r="F191">
        <v>47</v>
      </c>
      <c r="G191" s="82" t="s">
        <v>6</v>
      </c>
      <c r="H191">
        <v>16</v>
      </c>
      <c r="I191">
        <v>41</v>
      </c>
      <c r="J191" s="85" t="s">
        <v>17</v>
      </c>
      <c r="M191" s="82" t="s">
        <v>6</v>
      </c>
      <c r="P191" s="1"/>
      <c r="Q191" s="3"/>
      <c r="R191" s="5"/>
      <c r="S191" s="4"/>
      <c r="T191" s="10">
        <f>(I191/60+H191)-(F191/60+E191)</f>
        <v>7.9</v>
      </c>
      <c r="U191" s="10">
        <f>(O191/60+N191)-(L191/60+K191)</f>
        <v>0</v>
      </c>
      <c r="V191" s="10"/>
      <c r="W191" s="11">
        <f>T191+U191-Q191*0.5</f>
        <v>7.9</v>
      </c>
      <c r="X191" t="s">
        <v>11</v>
      </c>
      <c r="Y191" t="s">
        <v>12</v>
      </c>
      <c r="Z191" t="s">
        <v>13</v>
      </c>
      <c r="AA191" t="s">
        <v>50</v>
      </c>
    </row>
    <row r="192" spans="1:27" x14ac:dyDescent="0.25">
      <c r="A192" s="51"/>
      <c r="B192" s="9"/>
      <c r="C192" s="1" t="s">
        <v>5</v>
      </c>
      <c r="D192" s="1"/>
      <c r="E192">
        <v>8</v>
      </c>
      <c r="F192">
        <v>15</v>
      </c>
      <c r="G192" s="82" t="s">
        <v>6</v>
      </c>
      <c r="H192">
        <v>15</v>
      </c>
      <c r="I192">
        <v>28</v>
      </c>
      <c r="J192" s="85" t="s">
        <v>17</v>
      </c>
      <c r="M192" s="82" t="s">
        <v>6</v>
      </c>
      <c r="P192" s="1"/>
      <c r="Q192" s="3"/>
      <c r="R192" s="5"/>
      <c r="S192" s="4"/>
      <c r="T192" s="10">
        <f>(I192/60+H192)-(F192/60+E192)</f>
        <v>7.2166666666666668</v>
      </c>
      <c r="U192" s="10">
        <f>(O192/60+N192)-(L192/60+K192)</f>
        <v>0</v>
      </c>
      <c r="V192" s="10"/>
      <c r="W192" s="11">
        <f>T192+U192-Q192*0.5</f>
        <v>7.2166666666666668</v>
      </c>
      <c r="X192" s="12">
        <f>SUM(W188:W192)</f>
        <v>39.466666666666669</v>
      </c>
      <c r="Y192" s="10">
        <f>X192-(8*Y190)+SUM(R188:R192)*8+SUM(S188:S192)*8</f>
        <v>-0.53333333333333144</v>
      </c>
      <c r="Z192" s="10">
        <f>Z186+Y192</f>
        <v>-19.533333333333339</v>
      </c>
      <c r="AA192" s="10">
        <f>AA186+Y192</f>
        <v>-23.083333333333336</v>
      </c>
    </row>
    <row r="193" spans="1:35" x14ac:dyDescent="0.25">
      <c r="A193" s="51"/>
      <c r="B193" s="6" t="s">
        <v>49</v>
      </c>
      <c r="C193" s="1"/>
      <c r="D193" s="1"/>
      <c r="E193" s="1" t="s">
        <v>8</v>
      </c>
      <c r="F193" s="1"/>
      <c r="G193" s="42"/>
      <c r="H193" s="1"/>
      <c r="I193" s="1"/>
      <c r="J193" s="42"/>
      <c r="K193" s="1" t="s">
        <v>9</v>
      </c>
      <c r="L193" s="1"/>
      <c r="M193" s="42"/>
      <c r="N193" s="1"/>
      <c r="O193" s="1"/>
      <c r="P193" s="1"/>
      <c r="Q193" t="s">
        <v>18</v>
      </c>
      <c r="R193" t="s">
        <v>7</v>
      </c>
      <c r="S193" t="s">
        <v>19</v>
      </c>
      <c r="T193" t="s">
        <v>8</v>
      </c>
      <c r="U193" t="s">
        <v>9</v>
      </c>
      <c r="W193" t="s">
        <v>10</v>
      </c>
    </row>
    <row r="194" spans="1:35" x14ac:dyDescent="0.25">
      <c r="A194" s="51"/>
      <c r="B194" s="9"/>
      <c r="C194" s="1" t="s">
        <v>1</v>
      </c>
      <c r="D194" s="1"/>
      <c r="E194">
        <v>9</v>
      </c>
      <c r="F194">
        <v>28</v>
      </c>
      <c r="G194" s="82" t="s">
        <v>6</v>
      </c>
      <c r="H194">
        <v>16</v>
      </c>
      <c r="I194">
        <v>20</v>
      </c>
      <c r="J194" s="85" t="s">
        <v>17</v>
      </c>
      <c r="M194" s="82" t="s">
        <v>6</v>
      </c>
      <c r="P194" s="1"/>
      <c r="Q194" s="3">
        <v>1</v>
      </c>
      <c r="R194" s="5"/>
      <c r="S194" s="4"/>
      <c r="T194" s="10">
        <f>(I194/60+H194)-(F194/60+E194)</f>
        <v>6.8666666666666654</v>
      </c>
      <c r="U194" s="10">
        <f>(O194/60+N194)-(L194/60+K194)</f>
        <v>0</v>
      </c>
      <c r="V194" s="10"/>
      <c r="W194" s="11">
        <f>T194+U194-Q194*0.5</f>
        <v>6.3666666666666654</v>
      </c>
    </row>
    <row r="195" spans="1:35" x14ac:dyDescent="0.25">
      <c r="A195" s="51"/>
      <c r="B195" s="9"/>
      <c r="C195" s="1" t="s">
        <v>2</v>
      </c>
      <c r="D195" s="1"/>
      <c r="E195">
        <v>9</v>
      </c>
      <c r="F195">
        <v>17</v>
      </c>
      <c r="G195" s="82" t="s">
        <v>6</v>
      </c>
      <c r="H195">
        <v>19</v>
      </c>
      <c r="I195">
        <v>1</v>
      </c>
      <c r="J195" s="85" t="s">
        <v>17</v>
      </c>
      <c r="M195" s="82" t="s">
        <v>6</v>
      </c>
      <c r="P195" s="1"/>
      <c r="Q195" s="3">
        <v>1</v>
      </c>
      <c r="R195" s="5"/>
      <c r="S195" s="4"/>
      <c r="T195" s="10">
        <f>(I195/60+H195)-(F195/60+E195)</f>
        <v>9.7333333333333325</v>
      </c>
      <c r="U195" s="10">
        <f>(O195/60+N195)-(L195/60+K195)</f>
        <v>0</v>
      </c>
      <c r="V195" s="10"/>
      <c r="W195" s="11">
        <f>T195+U195-Q195*0.5</f>
        <v>9.2333333333333325</v>
      </c>
      <c r="Y195" t="s">
        <v>257</v>
      </c>
      <c r="AC195" s="7" t="s">
        <v>218</v>
      </c>
    </row>
    <row r="196" spans="1:35" x14ac:dyDescent="0.25">
      <c r="A196" s="51"/>
      <c r="B196" s="9"/>
      <c r="C196" s="1" t="s">
        <v>3</v>
      </c>
      <c r="D196" s="1"/>
      <c r="E196">
        <v>8</v>
      </c>
      <c r="F196">
        <v>56</v>
      </c>
      <c r="G196" s="82" t="s">
        <v>6</v>
      </c>
      <c r="H196">
        <v>19</v>
      </c>
      <c r="I196">
        <v>12</v>
      </c>
      <c r="J196" s="85" t="s">
        <v>17</v>
      </c>
      <c r="M196" s="82" t="s">
        <v>6</v>
      </c>
      <c r="P196" s="1"/>
      <c r="Q196" s="3"/>
      <c r="R196" s="5"/>
      <c r="S196" s="4"/>
      <c r="T196" s="10">
        <f>(I196/60+H196)-(F196/60+E196)</f>
        <v>10.266666666666666</v>
      </c>
      <c r="U196" s="10">
        <f>(O196/60+N196)-(L196/60+K196)</f>
        <v>0</v>
      </c>
      <c r="V196" s="10"/>
      <c r="W196" s="11">
        <f>T196+U196-Q196*0.5</f>
        <v>10.266666666666666</v>
      </c>
      <c r="Y196" s="75">
        <v>5</v>
      </c>
    </row>
    <row r="197" spans="1:35" x14ac:dyDescent="0.25">
      <c r="A197" s="51"/>
      <c r="B197" s="9"/>
      <c r="C197" s="1" t="s">
        <v>4</v>
      </c>
      <c r="D197" s="1"/>
      <c r="E197">
        <v>8</v>
      </c>
      <c r="F197">
        <v>28</v>
      </c>
      <c r="G197" s="82" t="s">
        <v>6</v>
      </c>
      <c r="H197">
        <v>23</v>
      </c>
      <c r="I197">
        <v>27</v>
      </c>
      <c r="J197" s="85" t="s">
        <v>17</v>
      </c>
      <c r="M197" s="82" t="s">
        <v>6</v>
      </c>
      <c r="P197" s="1"/>
      <c r="Q197" s="3">
        <v>1</v>
      </c>
      <c r="R197" s="5"/>
      <c r="S197" s="4"/>
      <c r="T197" s="10">
        <f>(I197/60+H197)-(F197/60+E197)</f>
        <v>14.983333333333333</v>
      </c>
      <c r="U197" s="10">
        <f>(O197/60+N197)-(L197/60+K197)</f>
        <v>0</v>
      </c>
      <c r="V197" s="10"/>
      <c r="W197" s="11">
        <f>T197+U197-Q197*0.5</f>
        <v>14.483333333333333</v>
      </c>
      <c r="X197" t="s">
        <v>11</v>
      </c>
      <c r="Y197" t="s">
        <v>12</v>
      </c>
      <c r="Z197" t="s">
        <v>13</v>
      </c>
      <c r="AA197" t="s">
        <v>50</v>
      </c>
    </row>
    <row r="198" spans="1:35" x14ac:dyDescent="0.25">
      <c r="A198" s="51"/>
      <c r="B198" s="9"/>
      <c r="C198" s="1" t="s">
        <v>5</v>
      </c>
      <c r="D198" s="1"/>
      <c r="E198">
        <v>9</v>
      </c>
      <c r="F198">
        <v>20</v>
      </c>
      <c r="G198" s="82" t="s">
        <v>6</v>
      </c>
      <c r="H198">
        <v>25</v>
      </c>
      <c r="I198">
        <v>0</v>
      </c>
      <c r="J198" s="85" t="s">
        <v>17</v>
      </c>
      <c r="M198" s="82" t="s">
        <v>6</v>
      </c>
      <c r="P198" s="1"/>
      <c r="Q198" s="3"/>
      <c r="R198" s="5"/>
      <c r="S198" s="4"/>
      <c r="T198" s="10">
        <f>(I198/60+H198)-(F198/60+E198)</f>
        <v>15.666666666666666</v>
      </c>
      <c r="U198" s="10">
        <f>(O198/60+N198)-(L198/60+K198)</f>
        <v>0</v>
      </c>
      <c r="V198" s="10"/>
      <c r="W198" s="11">
        <f>T198+U198-Q198*0.5</f>
        <v>15.666666666666666</v>
      </c>
      <c r="X198" s="12">
        <f>SUM(W194:W198)</f>
        <v>56.016666666666659</v>
      </c>
      <c r="Y198" s="10">
        <f>X198-(8*Y196)+SUM(R194:R198)*8+SUM(S194:S198)*8</f>
        <v>16.016666666666659</v>
      </c>
      <c r="Z198" s="10">
        <f>Z192+Y198</f>
        <v>-3.5166666666666799</v>
      </c>
      <c r="AA198" s="10">
        <f>AA192+Y198</f>
        <v>-7.0666666666666771</v>
      </c>
    </row>
    <row r="199" spans="1:35" x14ac:dyDescent="0.25">
      <c r="A199" s="51"/>
      <c r="B199" s="6" t="s">
        <v>211</v>
      </c>
      <c r="C199" s="1"/>
      <c r="D199" s="1"/>
      <c r="E199" s="1" t="s">
        <v>8</v>
      </c>
      <c r="F199" s="1"/>
      <c r="G199" s="42"/>
      <c r="H199" s="1"/>
      <c r="I199" s="1"/>
      <c r="J199" s="42"/>
      <c r="K199" s="1" t="s">
        <v>9</v>
      </c>
      <c r="L199" s="1"/>
      <c r="M199" s="42"/>
      <c r="N199" s="1"/>
      <c r="O199" s="1"/>
      <c r="P199" s="1"/>
      <c r="Q199" t="s">
        <v>18</v>
      </c>
      <c r="R199" t="s">
        <v>7</v>
      </c>
      <c r="S199" t="s">
        <v>19</v>
      </c>
      <c r="T199" t="s">
        <v>8</v>
      </c>
      <c r="U199" t="s">
        <v>9</v>
      </c>
      <c r="W199" t="s">
        <v>10</v>
      </c>
    </row>
    <row r="200" spans="1:35" x14ac:dyDescent="0.25">
      <c r="A200" s="52">
        <v>43220</v>
      </c>
      <c r="B200" s="9" t="s">
        <v>57</v>
      </c>
      <c r="C200" s="1" t="s">
        <v>1</v>
      </c>
      <c r="D200" s="1"/>
      <c r="G200" s="82" t="s">
        <v>6</v>
      </c>
      <c r="J200" s="85" t="s">
        <v>17</v>
      </c>
      <c r="M200" s="82" t="s">
        <v>6</v>
      </c>
      <c r="P200" s="1"/>
      <c r="Q200" s="3"/>
      <c r="R200" s="5"/>
      <c r="S200" s="4"/>
      <c r="T200" s="10">
        <f>(I200/60+H200)-(F200/60+E200)</f>
        <v>0</v>
      </c>
      <c r="U200" s="10">
        <f>(O200/60+N200)-(L200/60+K200)</f>
        <v>0</v>
      </c>
      <c r="V200" s="10"/>
      <c r="W200" s="11">
        <f>T200+U200-Q200*0.5</f>
        <v>0</v>
      </c>
      <c r="AC200" s="7" t="s">
        <v>296</v>
      </c>
    </row>
    <row r="201" spans="1:35" x14ac:dyDescent="0.25">
      <c r="A201" s="52">
        <v>43221</v>
      </c>
      <c r="B201" s="9" t="s">
        <v>54</v>
      </c>
      <c r="C201" s="1" t="s">
        <v>2</v>
      </c>
      <c r="D201" s="1"/>
      <c r="G201" s="82" t="s">
        <v>6</v>
      </c>
      <c r="J201" s="85" t="s">
        <v>17</v>
      </c>
      <c r="M201" s="82" t="s">
        <v>6</v>
      </c>
      <c r="P201" s="1"/>
      <c r="Q201" s="3"/>
      <c r="R201" s="5"/>
      <c r="S201" s="4"/>
      <c r="T201" s="10">
        <f>(I201/60+H201)-(F201/60+E201)</f>
        <v>0</v>
      </c>
      <c r="U201" s="10">
        <f>(O201/60+N201)-(L201/60+K201)</f>
        <v>0</v>
      </c>
      <c r="V201" s="10"/>
      <c r="W201" s="11">
        <f>T201+U201-Q201*0.5</f>
        <v>0</v>
      </c>
      <c r="Y201" t="s">
        <v>258</v>
      </c>
    </row>
    <row r="202" spans="1:35" x14ac:dyDescent="0.25">
      <c r="A202" s="52">
        <v>43222</v>
      </c>
      <c r="B202" s="9"/>
      <c r="C202" s="1" t="s">
        <v>3</v>
      </c>
      <c r="D202" s="1"/>
      <c r="E202">
        <v>9</v>
      </c>
      <c r="F202">
        <v>10</v>
      </c>
      <c r="G202" s="82" t="s">
        <v>6</v>
      </c>
      <c r="H202">
        <v>17</v>
      </c>
      <c r="I202">
        <v>20</v>
      </c>
      <c r="J202" s="85" t="s">
        <v>17</v>
      </c>
      <c r="M202" s="82" t="s">
        <v>6</v>
      </c>
      <c r="P202" s="1"/>
      <c r="Q202" s="3">
        <v>1</v>
      </c>
      <c r="R202" s="5"/>
      <c r="S202" s="4"/>
      <c r="T202" s="10">
        <f>(I202/60+H202)-(F202/60+E202)</f>
        <v>8.1666666666666661</v>
      </c>
      <c r="U202" s="10">
        <f>(O202/60+N202)-(L202/60+K202)</f>
        <v>0</v>
      </c>
      <c r="V202" s="10"/>
      <c r="W202" s="11">
        <f>T202+U202-Q202*0.5</f>
        <v>7.6666666666666661</v>
      </c>
      <c r="Y202" s="75">
        <v>2</v>
      </c>
      <c r="AC202" s="9" t="s">
        <v>246</v>
      </c>
    </row>
    <row r="203" spans="1:35" x14ac:dyDescent="0.25">
      <c r="A203" s="52">
        <v>43223</v>
      </c>
      <c r="B203" s="9"/>
      <c r="C203" s="1" t="s">
        <v>4</v>
      </c>
      <c r="D203" s="1"/>
      <c r="E203">
        <v>9</v>
      </c>
      <c r="F203">
        <v>10</v>
      </c>
      <c r="G203" s="82" t="s">
        <v>6</v>
      </c>
      <c r="H203">
        <v>17</v>
      </c>
      <c r="I203">
        <v>30</v>
      </c>
      <c r="J203" s="85" t="s">
        <v>17</v>
      </c>
      <c r="M203" s="82" t="s">
        <v>6</v>
      </c>
      <c r="P203" s="1"/>
      <c r="Q203" s="3">
        <v>1</v>
      </c>
      <c r="R203" s="5"/>
      <c r="S203" s="4"/>
      <c r="T203" s="10">
        <f>(I203/60+H203)-(F203/60+E203)</f>
        <v>8.3333333333333339</v>
      </c>
      <c r="U203" s="10">
        <f>(O203/60+N203)-(L203/60+K203)</f>
        <v>0</v>
      </c>
      <c r="V203" s="10"/>
      <c r="W203" s="11">
        <f>T203+U203-Q203*0.5</f>
        <v>7.8333333333333339</v>
      </c>
      <c r="X203" t="s">
        <v>11</v>
      </c>
      <c r="Y203" t="s">
        <v>12</v>
      </c>
      <c r="Z203" s="9" t="s">
        <v>13</v>
      </c>
      <c r="AA203" t="s">
        <v>50</v>
      </c>
      <c r="AC203" s="54" t="s">
        <v>219</v>
      </c>
      <c r="AD203" s="55" t="s">
        <v>220</v>
      </c>
      <c r="AE203" s="55" t="s">
        <v>224</v>
      </c>
      <c r="AF203" s="55" t="s">
        <v>223</v>
      </c>
      <c r="AG203" s="56" t="s">
        <v>221</v>
      </c>
      <c r="AI203" s="95" t="s">
        <v>259</v>
      </c>
    </row>
    <row r="204" spans="1:35" x14ac:dyDescent="0.25">
      <c r="A204" s="52">
        <v>43224</v>
      </c>
      <c r="B204" s="9"/>
      <c r="C204" s="1" t="s">
        <v>5</v>
      </c>
      <c r="D204" s="1"/>
      <c r="E204">
        <v>9</v>
      </c>
      <c r="F204">
        <v>0</v>
      </c>
      <c r="G204" s="82" t="s">
        <v>6</v>
      </c>
      <c r="H204">
        <v>17</v>
      </c>
      <c r="I204">
        <v>30</v>
      </c>
      <c r="J204" s="85" t="s">
        <v>17</v>
      </c>
      <c r="M204" s="82" t="s">
        <v>6</v>
      </c>
      <c r="P204" s="1"/>
      <c r="Q204" s="3">
        <v>1</v>
      </c>
      <c r="R204" s="5"/>
      <c r="S204" s="4"/>
      <c r="T204" s="10">
        <f>(I204/60+H204)-(F204/60+E204)</f>
        <v>8.5</v>
      </c>
      <c r="U204" s="10">
        <f>(O204/60+N204)-(L204/60+K204)</f>
        <v>0</v>
      </c>
      <c r="V204" s="10"/>
      <c r="W204" s="11">
        <f>T204+U204-Q204*0.5</f>
        <v>8</v>
      </c>
      <c r="X204" s="12">
        <f>SUM(W200:W204)</f>
        <v>23.5</v>
      </c>
      <c r="Y204" s="10">
        <f>X204-(8*(5-Y202))+SUM(R200:R204)*8+SUM(S200:S204)*8</f>
        <v>-0.5</v>
      </c>
      <c r="Z204" s="13">
        <f>Y204</f>
        <v>-0.5</v>
      </c>
      <c r="AA204" s="10">
        <f>AA198+Y204</f>
        <v>-7.5666666666666771</v>
      </c>
      <c r="AC204" s="57">
        <v>72</v>
      </c>
      <c r="AD204" s="76">
        <v>2</v>
      </c>
      <c r="AE204" s="59">
        <f>AC204*AD204</f>
        <v>144</v>
      </c>
      <c r="AF204" s="59">
        <v>9800</v>
      </c>
      <c r="AG204" s="60" t="s">
        <v>222</v>
      </c>
      <c r="AI204">
        <f>30*AD204</f>
        <v>60</v>
      </c>
    </row>
    <row r="205" spans="1:35" s="44" customFormat="1" x14ac:dyDescent="0.25">
      <c r="A205" s="61">
        <v>43225</v>
      </c>
      <c r="B205" s="71"/>
      <c r="C205" s="63" t="s">
        <v>216</v>
      </c>
      <c r="D205" s="63"/>
      <c r="E205" s="62"/>
      <c r="F205" s="62"/>
      <c r="G205" s="83" t="s">
        <v>6</v>
      </c>
      <c r="H205" s="62"/>
      <c r="I205" s="62"/>
      <c r="J205" s="86" t="s">
        <v>17</v>
      </c>
      <c r="K205" s="62"/>
      <c r="L205" s="62"/>
      <c r="M205" s="83" t="s">
        <v>6</v>
      </c>
      <c r="N205" s="62"/>
      <c r="O205" s="62"/>
      <c r="P205" s="63"/>
      <c r="Q205" s="64"/>
      <c r="R205" s="65"/>
      <c r="S205" s="66"/>
      <c r="T205" s="67"/>
      <c r="U205" s="67"/>
      <c r="V205" s="67"/>
      <c r="W205" s="68"/>
      <c r="X205" s="69"/>
      <c r="Y205" s="67"/>
      <c r="Z205" s="67"/>
      <c r="AA205" s="67"/>
      <c r="AB205" s="70"/>
      <c r="AC205" s="70"/>
      <c r="AD205" s="70"/>
      <c r="AE205" s="70"/>
      <c r="AF205" s="70"/>
      <c r="AG205" s="70"/>
    </row>
    <row r="206" spans="1:35" x14ac:dyDescent="0.25">
      <c r="A206" s="52">
        <v>43226</v>
      </c>
      <c r="B206" s="6" t="s">
        <v>212</v>
      </c>
      <c r="C206" s="1"/>
      <c r="D206" s="1"/>
      <c r="E206" s="1" t="s">
        <v>8</v>
      </c>
      <c r="F206" s="1"/>
      <c r="G206" s="42"/>
      <c r="H206" s="1"/>
      <c r="I206" s="1"/>
      <c r="J206" s="42"/>
      <c r="K206" s="1" t="s">
        <v>9</v>
      </c>
      <c r="L206" s="1"/>
      <c r="M206" s="42"/>
      <c r="N206" s="1"/>
      <c r="O206" s="1"/>
      <c r="P206" s="1"/>
      <c r="Q206" t="s">
        <v>18</v>
      </c>
      <c r="R206" t="s">
        <v>7</v>
      </c>
      <c r="S206" t="s">
        <v>19</v>
      </c>
      <c r="T206" t="s">
        <v>8</v>
      </c>
      <c r="U206" t="s">
        <v>9</v>
      </c>
      <c r="W206" t="s">
        <v>10</v>
      </c>
    </row>
    <row r="207" spans="1:35" x14ac:dyDescent="0.25">
      <c r="A207" s="52">
        <v>43227</v>
      </c>
      <c r="B207" s="9"/>
      <c r="C207" s="1" t="s">
        <v>1</v>
      </c>
      <c r="D207" s="1"/>
      <c r="E207">
        <v>9</v>
      </c>
      <c r="F207">
        <v>25</v>
      </c>
      <c r="G207" s="82" t="s">
        <v>6</v>
      </c>
      <c r="H207">
        <v>16</v>
      </c>
      <c r="I207">
        <v>58</v>
      </c>
      <c r="J207" s="85" t="s">
        <v>17</v>
      </c>
      <c r="M207" s="82" t="s">
        <v>6</v>
      </c>
      <c r="P207" s="1"/>
      <c r="Q207" s="3"/>
      <c r="R207" s="5"/>
      <c r="S207" s="4"/>
      <c r="T207" s="10">
        <f>(I207/60+H207)-(F207/60+E207)</f>
        <v>7.5499999999999989</v>
      </c>
      <c r="U207" s="10">
        <f>(O207/60+N207)-(L207/60+K207)</f>
        <v>0</v>
      </c>
      <c r="V207" s="10"/>
      <c r="W207" s="11">
        <f>T207+U207-Q207*0.5</f>
        <v>7.5499999999999989</v>
      </c>
    </row>
    <row r="208" spans="1:35" x14ac:dyDescent="0.25">
      <c r="A208" s="52">
        <v>43228</v>
      </c>
      <c r="B208" s="9"/>
      <c r="C208" s="1" t="s">
        <v>2</v>
      </c>
      <c r="D208" s="1"/>
      <c r="E208">
        <v>10</v>
      </c>
      <c r="F208">
        <v>0</v>
      </c>
      <c r="G208" s="82" t="s">
        <v>6</v>
      </c>
      <c r="H208">
        <v>17</v>
      </c>
      <c r="I208">
        <v>0</v>
      </c>
      <c r="J208" s="85" t="s">
        <v>17</v>
      </c>
      <c r="M208" s="82" t="s">
        <v>6</v>
      </c>
      <c r="P208" s="1"/>
      <c r="Q208" s="3"/>
      <c r="R208" s="5"/>
      <c r="S208" s="4"/>
      <c r="T208" s="10">
        <f>(I208/60+H208)-(F208/60+E208)</f>
        <v>7</v>
      </c>
      <c r="U208" s="10">
        <f>(O208/60+N208)-(L208/60+K208)</f>
        <v>0</v>
      </c>
      <c r="V208" s="10"/>
      <c r="W208" s="11">
        <f>T208+U208-Q208*0.5</f>
        <v>7</v>
      </c>
      <c r="Y208" t="s">
        <v>258</v>
      </c>
    </row>
    <row r="209" spans="1:35" x14ac:dyDescent="0.25">
      <c r="A209" s="52">
        <v>43229</v>
      </c>
      <c r="B209" s="9"/>
      <c r="C209" s="1" t="s">
        <v>3</v>
      </c>
      <c r="D209" s="1"/>
      <c r="E209">
        <v>9</v>
      </c>
      <c r="F209">
        <v>0</v>
      </c>
      <c r="G209" s="82" t="s">
        <v>6</v>
      </c>
      <c r="H209">
        <v>17</v>
      </c>
      <c r="I209">
        <v>0</v>
      </c>
      <c r="J209" s="85" t="s">
        <v>17</v>
      </c>
      <c r="M209" s="82" t="s">
        <v>6</v>
      </c>
      <c r="P209" s="1"/>
      <c r="Q209" s="3"/>
      <c r="R209" s="5"/>
      <c r="S209" s="4"/>
      <c r="T209" s="10">
        <f>(I209/60+H209)-(F209/60+E209)</f>
        <v>8</v>
      </c>
      <c r="U209" s="10">
        <f>(O209/60+N209)-(L209/60+K209)</f>
        <v>0</v>
      </c>
      <c r="V209" s="10"/>
      <c r="W209" s="11">
        <f>T209+U209-Q209*0.5</f>
        <v>8</v>
      </c>
      <c r="Y209" s="75">
        <v>2</v>
      </c>
    </row>
    <row r="210" spans="1:35" x14ac:dyDescent="0.25">
      <c r="A210" s="52">
        <v>43230</v>
      </c>
      <c r="B210" s="9" t="s">
        <v>54</v>
      </c>
      <c r="C210" s="1" t="s">
        <v>4</v>
      </c>
      <c r="D210" s="1"/>
      <c r="G210" s="82" t="s">
        <v>6</v>
      </c>
      <c r="J210" s="85" t="s">
        <v>17</v>
      </c>
      <c r="M210" s="82" t="s">
        <v>6</v>
      </c>
      <c r="P210" s="1"/>
      <c r="Q210" s="3"/>
      <c r="R210" s="5"/>
      <c r="S210" s="4"/>
      <c r="T210" s="10">
        <f>(I210/60+H210)-(F210/60+E210)</f>
        <v>0</v>
      </c>
      <c r="U210" s="10">
        <f>(O210/60+N210)-(L210/60+K210)</f>
        <v>0</v>
      </c>
      <c r="V210" s="10"/>
      <c r="W210" s="11">
        <f>T210+U210-Q210*0.5</f>
        <v>0</v>
      </c>
      <c r="X210" t="s">
        <v>11</v>
      </c>
      <c r="Y210" t="s">
        <v>12</v>
      </c>
      <c r="Z210" t="s">
        <v>13</v>
      </c>
      <c r="AA210" t="s">
        <v>50</v>
      </c>
      <c r="AC210" s="54" t="s">
        <v>219</v>
      </c>
      <c r="AD210" s="55" t="s">
        <v>220</v>
      </c>
      <c r="AE210" s="55" t="s">
        <v>224</v>
      </c>
      <c r="AF210" s="55" t="s">
        <v>223</v>
      </c>
      <c r="AG210" s="56" t="s">
        <v>221</v>
      </c>
      <c r="AI210" s="95" t="s">
        <v>259</v>
      </c>
    </row>
    <row r="211" spans="1:35" x14ac:dyDescent="0.25">
      <c r="A211" s="52">
        <v>43231</v>
      </c>
      <c r="B211" s="9" t="s">
        <v>57</v>
      </c>
      <c r="C211" s="1" t="s">
        <v>5</v>
      </c>
      <c r="D211" s="1"/>
      <c r="G211" s="82" t="s">
        <v>6</v>
      </c>
      <c r="J211" s="85" t="s">
        <v>17</v>
      </c>
      <c r="M211" s="82" t="s">
        <v>6</v>
      </c>
      <c r="P211" s="1"/>
      <c r="Q211" s="3"/>
      <c r="R211" s="5"/>
      <c r="S211" s="4"/>
      <c r="T211" s="10">
        <f>(I211/60+H211)-(F211/60+E211)</f>
        <v>0</v>
      </c>
      <c r="U211" s="10">
        <f>(O211/60+N211)-(L211/60+K211)</f>
        <v>0</v>
      </c>
      <c r="V211" s="10"/>
      <c r="W211" s="11">
        <f>T211+U211-Q211*0.5</f>
        <v>0</v>
      </c>
      <c r="X211" s="12">
        <f>SUM(W207:W211)</f>
        <v>22.549999999999997</v>
      </c>
      <c r="Y211" s="10">
        <f>X211-(8*(5-Y209))+SUM(R207:R211)*8+SUM(S207:S211)*8</f>
        <v>-1.4500000000000028</v>
      </c>
      <c r="Z211" s="10">
        <f>Z204+Y211</f>
        <v>-1.9500000000000028</v>
      </c>
      <c r="AA211" s="10">
        <f>AA204+Y211</f>
        <v>-9.0166666666666799</v>
      </c>
      <c r="AC211" s="57">
        <v>72</v>
      </c>
      <c r="AD211" s="76">
        <v>2</v>
      </c>
      <c r="AE211" s="59">
        <f>AC211*AD211</f>
        <v>144</v>
      </c>
      <c r="AF211" s="59">
        <v>9800</v>
      </c>
      <c r="AG211" s="60" t="s">
        <v>222</v>
      </c>
      <c r="AI211">
        <f>30*AD211</f>
        <v>60</v>
      </c>
    </row>
    <row r="212" spans="1:35" s="44" customFormat="1" x14ac:dyDescent="0.25">
      <c r="A212" s="61">
        <v>43232</v>
      </c>
      <c r="B212" s="62"/>
      <c r="C212" s="63" t="s">
        <v>216</v>
      </c>
      <c r="D212" s="63"/>
      <c r="E212" s="62"/>
      <c r="F212" s="62"/>
      <c r="G212" s="83" t="s">
        <v>6</v>
      </c>
      <c r="H212" s="62"/>
      <c r="I212" s="62"/>
      <c r="J212" s="86" t="s">
        <v>17</v>
      </c>
      <c r="K212" s="62"/>
      <c r="L212" s="62"/>
      <c r="M212" s="83" t="s">
        <v>6</v>
      </c>
      <c r="N212" s="62"/>
      <c r="O212" s="62"/>
      <c r="P212" s="63"/>
      <c r="Q212" s="64"/>
      <c r="R212" s="65"/>
      <c r="S212" s="66"/>
      <c r="T212" s="67"/>
      <c r="U212" s="67"/>
      <c r="V212" s="67"/>
      <c r="W212" s="68"/>
      <c r="X212" s="69"/>
      <c r="Y212" s="67"/>
      <c r="Z212" s="67"/>
      <c r="AA212" s="67"/>
      <c r="AB212" s="70"/>
      <c r="AC212" s="70"/>
      <c r="AD212" s="70"/>
      <c r="AE212" s="70"/>
      <c r="AF212" s="70"/>
      <c r="AG212" s="70"/>
    </row>
    <row r="213" spans="1:35" x14ac:dyDescent="0.25">
      <c r="A213" s="52">
        <v>43233</v>
      </c>
      <c r="B213" s="6" t="s">
        <v>213</v>
      </c>
      <c r="C213" s="1"/>
      <c r="D213" s="1"/>
      <c r="E213" s="1" t="s">
        <v>8</v>
      </c>
      <c r="F213" s="1"/>
      <c r="G213" s="42"/>
      <c r="H213" s="1"/>
      <c r="I213" s="1"/>
      <c r="J213" s="42"/>
      <c r="K213" s="1" t="s">
        <v>9</v>
      </c>
      <c r="L213" s="1"/>
      <c r="M213" s="42"/>
      <c r="N213" s="1"/>
      <c r="O213" s="1"/>
      <c r="P213" s="1"/>
      <c r="Q213" t="s">
        <v>18</v>
      </c>
      <c r="R213" t="s">
        <v>7</v>
      </c>
      <c r="S213" t="s">
        <v>19</v>
      </c>
      <c r="T213" t="s">
        <v>8</v>
      </c>
      <c r="U213" t="s">
        <v>9</v>
      </c>
      <c r="W213" t="s">
        <v>10</v>
      </c>
    </row>
    <row r="214" spans="1:35" x14ac:dyDescent="0.25">
      <c r="A214" s="52">
        <v>43234</v>
      </c>
      <c r="B214" s="9"/>
      <c r="C214" s="1" t="s">
        <v>1</v>
      </c>
      <c r="D214" s="1"/>
      <c r="E214">
        <v>10</v>
      </c>
      <c r="F214">
        <v>0</v>
      </c>
      <c r="G214" s="82" t="s">
        <v>6</v>
      </c>
      <c r="H214">
        <v>17</v>
      </c>
      <c r="I214">
        <v>40</v>
      </c>
      <c r="J214" s="85" t="s">
        <v>17</v>
      </c>
      <c r="M214" s="82" t="s">
        <v>6</v>
      </c>
      <c r="P214" s="1"/>
      <c r="Q214" s="3"/>
      <c r="R214" s="5"/>
      <c r="S214" s="4"/>
      <c r="T214" s="10">
        <f>(I214/60+H214)-(F214/60+E214)</f>
        <v>7.6666666666666679</v>
      </c>
      <c r="U214" s="10">
        <f>(O214/60+N214)-(L214/60+K214)</f>
        <v>0</v>
      </c>
      <c r="V214" s="10"/>
      <c r="W214" s="11">
        <f>T214+U214-Q214*0.5</f>
        <v>7.6666666666666679</v>
      </c>
    </row>
    <row r="215" spans="1:35" x14ac:dyDescent="0.25">
      <c r="A215" s="52">
        <v>43235</v>
      </c>
      <c r="B215" s="9"/>
      <c r="C215" s="1" t="s">
        <v>2</v>
      </c>
      <c r="D215" s="1"/>
      <c r="E215">
        <v>9</v>
      </c>
      <c r="F215">
        <v>10</v>
      </c>
      <c r="G215" s="82" t="s">
        <v>6</v>
      </c>
      <c r="H215">
        <v>17</v>
      </c>
      <c r="I215">
        <v>51</v>
      </c>
      <c r="J215" s="85" t="s">
        <v>17</v>
      </c>
      <c r="M215" s="82" t="s">
        <v>6</v>
      </c>
      <c r="P215" s="1"/>
      <c r="Q215" s="3"/>
      <c r="R215" s="5"/>
      <c r="S215" s="4"/>
      <c r="T215" s="10">
        <f>(I215/60+H215)-(F215/60+E215)</f>
        <v>8.6833333333333353</v>
      </c>
      <c r="U215" s="10">
        <f>(O215/60+N215)-(L215/60+K215)</f>
        <v>0</v>
      </c>
      <c r="V215" s="10"/>
      <c r="W215" s="11">
        <f>T215+U215-Q215*0.5</f>
        <v>8.6833333333333353</v>
      </c>
      <c r="Y215" t="s">
        <v>258</v>
      </c>
    </row>
    <row r="216" spans="1:35" x14ac:dyDescent="0.25">
      <c r="A216" s="52">
        <v>43236</v>
      </c>
      <c r="B216" s="9"/>
      <c r="C216" s="1" t="s">
        <v>3</v>
      </c>
      <c r="D216" s="1"/>
      <c r="E216">
        <v>11</v>
      </c>
      <c r="F216">
        <v>18</v>
      </c>
      <c r="G216" s="82" t="s">
        <v>6</v>
      </c>
      <c r="H216">
        <v>17</v>
      </c>
      <c r="I216">
        <v>50</v>
      </c>
      <c r="J216" s="85" t="s">
        <v>17</v>
      </c>
      <c r="M216" s="82" t="s">
        <v>6</v>
      </c>
      <c r="P216" s="1"/>
      <c r="Q216" s="3"/>
      <c r="R216" s="5"/>
      <c r="S216" s="4"/>
      <c r="T216" s="10">
        <f>(I216/60+H216)-(F216/60+E216)</f>
        <v>6.5333333333333314</v>
      </c>
      <c r="U216" s="10">
        <f>(O216/60+N216)-(L216/60+K216)</f>
        <v>0</v>
      </c>
      <c r="V216" s="10"/>
      <c r="W216" s="11">
        <f>T216+U216-Q216*0.5</f>
        <v>6.5333333333333314</v>
      </c>
      <c r="Y216" s="74">
        <v>1</v>
      </c>
    </row>
    <row r="217" spans="1:35" x14ac:dyDescent="0.25">
      <c r="A217" s="52">
        <v>43237</v>
      </c>
      <c r="B217" s="9"/>
      <c r="C217" s="1" t="s">
        <v>4</v>
      </c>
      <c r="D217" s="1"/>
      <c r="E217">
        <v>9</v>
      </c>
      <c r="F217">
        <v>0</v>
      </c>
      <c r="G217" s="82" t="s">
        <v>6</v>
      </c>
      <c r="H217">
        <v>16</v>
      </c>
      <c r="I217">
        <v>9</v>
      </c>
      <c r="J217" s="85" t="s">
        <v>17</v>
      </c>
      <c r="M217" s="82" t="s">
        <v>6</v>
      </c>
      <c r="P217" s="1"/>
      <c r="Q217" s="3"/>
      <c r="R217" s="5"/>
      <c r="S217" s="4"/>
      <c r="T217" s="10">
        <f>(I217/60+H217)-(F217/60+E217)</f>
        <v>7.1499999999999986</v>
      </c>
      <c r="U217" s="10">
        <f>(O217/60+N217)-(L217/60+K217)</f>
        <v>0</v>
      </c>
      <c r="V217" s="10"/>
      <c r="W217" s="11">
        <f>T217+U217-Q217*0.5</f>
        <v>7.1499999999999986</v>
      </c>
      <c r="X217" t="s">
        <v>11</v>
      </c>
      <c r="Y217" t="s">
        <v>12</v>
      </c>
      <c r="Z217" t="s">
        <v>13</v>
      </c>
      <c r="AA217" t="s">
        <v>50</v>
      </c>
      <c r="AC217" s="54" t="s">
        <v>219</v>
      </c>
      <c r="AD217" s="55" t="s">
        <v>220</v>
      </c>
      <c r="AE217" s="55" t="s">
        <v>224</v>
      </c>
      <c r="AF217" s="55" t="s">
        <v>223</v>
      </c>
      <c r="AG217" s="56" t="s">
        <v>221</v>
      </c>
      <c r="AI217" s="95" t="s">
        <v>259</v>
      </c>
    </row>
    <row r="218" spans="1:35" x14ac:dyDescent="0.25">
      <c r="A218" s="52">
        <v>43238</v>
      </c>
      <c r="B218" s="9" t="s">
        <v>217</v>
      </c>
      <c r="C218" s="1" t="s">
        <v>5</v>
      </c>
      <c r="D218" s="1"/>
      <c r="G218" s="82" t="s">
        <v>6</v>
      </c>
      <c r="J218" s="85" t="s">
        <v>17</v>
      </c>
      <c r="M218" s="82" t="s">
        <v>6</v>
      </c>
      <c r="P218" s="1"/>
      <c r="Q218" s="3"/>
      <c r="R218" s="5"/>
      <c r="S218" s="4"/>
      <c r="T218" s="10">
        <f>(I218/60+H218)-(F218/60+E218)</f>
        <v>0</v>
      </c>
      <c r="U218" s="10">
        <f>(O218/60+N218)-(L218/60+K218)</f>
        <v>0</v>
      </c>
      <c r="V218" s="10"/>
      <c r="W218" s="11">
        <f>T218+U218-Q218*0.5</f>
        <v>0</v>
      </c>
      <c r="X218" s="12">
        <f>SUM(W214:W218)</f>
        <v>30.033333333333331</v>
      </c>
      <c r="Y218" s="10">
        <f>X218-(8*(5-Y216))+SUM(R214:R218)*8+SUM(S214:S218)*8</f>
        <v>-1.9666666666666686</v>
      </c>
      <c r="Z218" s="10">
        <f>Z211+Y218</f>
        <v>-3.9166666666666714</v>
      </c>
      <c r="AA218" s="10">
        <f>AA211+Y218</f>
        <v>-10.983333333333348</v>
      </c>
      <c r="AC218" s="57">
        <v>72</v>
      </c>
      <c r="AD218" s="76">
        <v>4</v>
      </c>
      <c r="AE218" s="59">
        <f>AC218*AD218</f>
        <v>288</v>
      </c>
      <c r="AF218" s="59">
        <v>9800</v>
      </c>
      <c r="AG218" s="60" t="s">
        <v>222</v>
      </c>
      <c r="AI218">
        <f>30*AD218</f>
        <v>120</v>
      </c>
    </row>
    <row r="219" spans="1:35" s="44" customFormat="1" x14ac:dyDescent="0.25">
      <c r="A219" s="61">
        <v>43239</v>
      </c>
      <c r="B219" s="62"/>
      <c r="C219" s="63" t="s">
        <v>216</v>
      </c>
      <c r="D219" s="63"/>
      <c r="E219" s="62"/>
      <c r="F219" s="62"/>
      <c r="G219" s="83" t="s">
        <v>6</v>
      </c>
      <c r="H219" s="62"/>
      <c r="I219" s="62"/>
      <c r="J219" s="86" t="s">
        <v>17</v>
      </c>
      <c r="K219" s="62"/>
      <c r="L219" s="62"/>
      <c r="M219" s="83" t="s">
        <v>6</v>
      </c>
      <c r="N219" s="62"/>
      <c r="O219" s="62"/>
      <c r="P219" s="63"/>
      <c r="Q219" s="64"/>
      <c r="R219" s="65"/>
      <c r="S219" s="66"/>
      <c r="T219" s="67"/>
      <c r="U219" s="67"/>
      <c r="V219" s="67"/>
      <c r="W219" s="68"/>
      <c r="X219" s="69"/>
      <c r="Y219" s="67"/>
      <c r="Z219" s="67"/>
      <c r="AA219" s="67"/>
      <c r="AB219" s="70"/>
      <c r="AC219" s="70"/>
      <c r="AD219" s="70"/>
      <c r="AE219" s="70"/>
      <c r="AF219" s="70"/>
      <c r="AG219" s="70"/>
    </row>
    <row r="220" spans="1:35" x14ac:dyDescent="0.25">
      <c r="A220" s="52">
        <v>43240</v>
      </c>
      <c r="B220" s="6" t="s">
        <v>225</v>
      </c>
      <c r="C220" s="1"/>
      <c r="D220" s="1"/>
      <c r="E220" s="1" t="s">
        <v>8</v>
      </c>
      <c r="F220" s="1"/>
      <c r="G220" s="42"/>
      <c r="H220" s="1"/>
      <c r="I220" s="1"/>
      <c r="J220" s="42"/>
      <c r="K220" s="1" t="s">
        <v>9</v>
      </c>
      <c r="L220" s="1"/>
      <c r="M220" s="42"/>
      <c r="N220" s="1"/>
      <c r="O220" s="1"/>
      <c r="P220" s="1"/>
      <c r="Q220" t="s">
        <v>18</v>
      </c>
      <c r="R220" t="s">
        <v>7</v>
      </c>
      <c r="S220" t="s">
        <v>19</v>
      </c>
      <c r="T220" t="s">
        <v>8</v>
      </c>
      <c r="U220" t="s">
        <v>9</v>
      </c>
      <c r="W220" t="s">
        <v>10</v>
      </c>
    </row>
    <row r="221" spans="1:35" x14ac:dyDescent="0.25">
      <c r="A221" s="52">
        <v>43241</v>
      </c>
      <c r="B221" s="9"/>
      <c r="C221" s="1" t="s">
        <v>1</v>
      </c>
      <c r="D221" s="1"/>
      <c r="E221">
        <v>10</v>
      </c>
      <c r="F221">
        <v>5</v>
      </c>
      <c r="G221" s="82" t="s">
        <v>6</v>
      </c>
      <c r="H221">
        <v>17</v>
      </c>
      <c r="I221">
        <v>42</v>
      </c>
      <c r="J221" s="85" t="s">
        <v>17</v>
      </c>
      <c r="M221" s="82" t="s">
        <v>6</v>
      </c>
      <c r="P221" s="1"/>
      <c r="Q221" s="3"/>
      <c r="R221" s="5"/>
      <c r="S221" s="4"/>
      <c r="T221" s="10">
        <f>(I221/60+H221)-(F221/60+E221)</f>
        <v>7.6166666666666654</v>
      </c>
      <c r="U221" s="10">
        <f>(O221/60+N221)-(L221/60+K221)</f>
        <v>0</v>
      </c>
      <c r="V221" s="10"/>
      <c r="W221" s="11">
        <f>T221+U221-Q221*0.5</f>
        <v>7.6166666666666654</v>
      </c>
    </row>
    <row r="222" spans="1:35" x14ac:dyDescent="0.25">
      <c r="A222" s="52">
        <v>43242</v>
      </c>
      <c r="B222" s="9"/>
      <c r="C222" s="1" t="s">
        <v>2</v>
      </c>
      <c r="D222" s="1"/>
      <c r="E222">
        <v>9</v>
      </c>
      <c r="F222">
        <v>0</v>
      </c>
      <c r="G222" s="82" t="s">
        <v>6</v>
      </c>
      <c r="H222">
        <v>16</v>
      </c>
      <c r="I222">
        <v>23</v>
      </c>
      <c r="J222" s="85" t="s">
        <v>17</v>
      </c>
      <c r="M222" s="82" t="s">
        <v>6</v>
      </c>
      <c r="P222" s="1"/>
      <c r="Q222" s="3"/>
      <c r="R222" s="5"/>
      <c r="S222" s="4"/>
      <c r="T222" s="10">
        <f>(I222/60+H222)-(F222/60+E222)</f>
        <v>7.3833333333333329</v>
      </c>
      <c r="U222" s="10">
        <f>(O222/60+N222)-(L222/60+K222)</f>
        <v>0</v>
      </c>
      <c r="V222" s="10"/>
      <c r="W222" s="11">
        <f>T222+U222-Q222*0.5</f>
        <v>7.3833333333333329</v>
      </c>
      <c r="Y222" t="s">
        <v>258</v>
      </c>
    </row>
    <row r="223" spans="1:35" x14ac:dyDescent="0.25">
      <c r="A223" s="52">
        <v>43243</v>
      </c>
      <c r="B223" s="9"/>
      <c r="C223" s="1" t="s">
        <v>3</v>
      </c>
      <c r="D223" s="1"/>
      <c r="E223">
        <v>9</v>
      </c>
      <c r="F223">
        <v>50</v>
      </c>
      <c r="G223" s="82" t="s">
        <v>6</v>
      </c>
      <c r="H223">
        <v>17</v>
      </c>
      <c r="I223">
        <v>35</v>
      </c>
      <c r="J223" s="85" t="s">
        <v>17</v>
      </c>
      <c r="M223" s="82" t="s">
        <v>6</v>
      </c>
      <c r="P223" s="1"/>
      <c r="Q223" s="3"/>
      <c r="R223" s="5"/>
      <c r="S223" s="4"/>
      <c r="T223" s="10">
        <f>(I223/60+H223)-(F223/60+E223)</f>
        <v>7.7499999999999982</v>
      </c>
      <c r="U223" s="10">
        <f>(O223/60+N223)-(L223/60+K223)</f>
        <v>0</v>
      </c>
      <c r="V223" s="10"/>
      <c r="W223" s="11">
        <f>T223+U223-Q223*0.5</f>
        <v>7.7499999999999982</v>
      </c>
      <c r="Y223" s="75">
        <v>1</v>
      </c>
    </row>
    <row r="224" spans="1:35" x14ac:dyDescent="0.25">
      <c r="A224" s="52">
        <v>43244</v>
      </c>
      <c r="B224" s="9"/>
      <c r="C224" s="1" t="s">
        <v>4</v>
      </c>
      <c r="D224" s="1"/>
      <c r="E224">
        <v>8</v>
      </c>
      <c r="F224">
        <v>40</v>
      </c>
      <c r="G224" s="82" t="s">
        <v>6</v>
      </c>
      <c r="H224">
        <v>17</v>
      </c>
      <c r="I224">
        <v>0</v>
      </c>
      <c r="J224" s="85" t="s">
        <v>17</v>
      </c>
      <c r="M224" s="82" t="s">
        <v>6</v>
      </c>
      <c r="P224" s="1"/>
      <c r="Q224" s="3"/>
      <c r="R224" s="5"/>
      <c r="S224" s="4"/>
      <c r="T224" s="10">
        <f>(I224/60+H224)-(F224/60+E224)</f>
        <v>8.3333333333333339</v>
      </c>
      <c r="U224" s="10">
        <f>(O224/60+N224)-(L224/60+K224)</f>
        <v>0</v>
      </c>
      <c r="V224" s="10"/>
      <c r="W224" s="11">
        <f>T224+U224-Q224*0.5</f>
        <v>8.3333333333333339</v>
      </c>
      <c r="X224" t="s">
        <v>11</v>
      </c>
      <c r="Y224" t="s">
        <v>12</v>
      </c>
      <c r="Z224" t="s">
        <v>13</v>
      </c>
      <c r="AA224" t="s">
        <v>50</v>
      </c>
      <c r="AC224" s="54" t="s">
        <v>219</v>
      </c>
      <c r="AD224" s="55" t="s">
        <v>220</v>
      </c>
      <c r="AE224" s="55" t="s">
        <v>224</v>
      </c>
      <c r="AF224" s="55" t="s">
        <v>223</v>
      </c>
      <c r="AG224" s="56" t="s">
        <v>221</v>
      </c>
      <c r="AI224" s="95" t="s">
        <v>259</v>
      </c>
    </row>
    <row r="225" spans="1:35" x14ac:dyDescent="0.25">
      <c r="A225" s="52">
        <v>43245</v>
      </c>
      <c r="B225" s="9" t="s">
        <v>217</v>
      </c>
      <c r="C225" s="1" t="s">
        <v>5</v>
      </c>
      <c r="D225" s="1"/>
      <c r="G225" s="82" t="s">
        <v>6</v>
      </c>
      <c r="J225" s="85" t="s">
        <v>17</v>
      </c>
      <c r="M225" s="82" t="s">
        <v>6</v>
      </c>
      <c r="P225" s="1"/>
      <c r="Q225" s="3"/>
      <c r="R225" s="5"/>
      <c r="S225" s="4"/>
      <c r="T225" s="10">
        <f>(I225/60+H225)-(F225/60+E225)</f>
        <v>0</v>
      </c>
      <c r="U225" s="10">
        <f>(O225/60+N225)-(L225/60+K225)</f>
        <v>0</v>
      </c>
      <c r="V225" s="10"/>
      <c r="W225" s="11">
        <f>T225+U225-Q225*0.5</f>
        <v>0</v>
      </c>
      <c r="X225" s="12">
        <f>SUM(W221:W225)</f>
        <v>31.083333333333329</v>
      </c>
      <c r="Y225" s="10">
        <f>X225-(8*(5-Y223))+SUM(R221:R225)*8+SUM(S221:S225)*8</f>
        <v>-0.9166666666666714</v>
      </c>
      <c r="Z225" s="10">
        <f>Z218+Y225</f>
        <v>-4.8333333333333428</v>
      </c>
      <c r="AA225" s="10">
        <f>AA218+Y225</f>
        <v>-11.90000000000002</v>
      </c>
      <c r="AC225" s="57">
        <v>72</v>
      </c>
      <c r="AD225" s="76">
        <v>4</v>
      </c>
      <c r="AE225" s="59">
        <f>AC225*AD225</f>
        <v>288</v>
      </c>
      <c r="AF225" s="59">
        <v>9800</v>
      </c>
      <c r="AG225" s="60" t="s">
        <v>222</v>
      </c>
      <c r="AI225">
        <f>30*AD225</f>
        <v>120</v>
      </c>
    </row>
    <row r="226" spans="1:35" s="44" customFormat="1" x14ac:dyDescent="0.25">
      <c r="A226" s="61">
        <v>43246</v>
      </c>
      <c r="B226" s="62"/>
      <c r="C226" s="63" t="s">
        <v>216</v>
      </c>
      <c r="D226" s="63"/>
      <c r="E226" s="62"/>
      <c r="F226" s="62"/>
      <c r="G226" s="83" t="s">
        <v>6</v>
      </c>
      <c r="H226" s="62"/>
      <c r="I226" s="62"/>
      <c r="J226" s="86" t="s">
        <v>17</v>
      </c>
      <c r="K226" s="62"/>
      <c r="L226" s="62"/>
      <c r="M226" s="83" t="s">
        <v>6</v>
      </c>
      <c r="N226" s="62"/>
      <c r="O226" s="62"/>
      <c r="P226" s="63"/>
      <c r="Q226" s="64"/>
      <c r="R226" s="65"/>
      <c r="S226" s="66"/>
      <c r="T226" s="67"/>
      <c r="U226" s="67"/>
      <c r="V226" s="67"/>
      <c r="W226" s="68"/>
      <c r="X226" s="69"/>
      <c r="Y226" s="67"/>
      <c r="Z226" s="67"/>
      <c r="AA226" s="67"/>
      <c r="AB226" s="70"/>
      <c r="AC226" s="70"/>
      <c r="AD226" s="70"/>
      <c r="AE226" s="70"/>
      <c r="AF226" s="70"/>
      <c r="AG226" s="70"/>
    </row>
    <row r="227" spans="1:35" x14ac:dyDescent="0.25">
      <c r="A227" s="52">
        <v>43247</v>
      </c>
      <c r="B227" s="6" t="s">
        <v>226</v>
      </c>
      <c r="C227" s="1"/>
      <c r="D227" s="1"/>
      <c r="E227" s="1" t="s">
        <v>8</v>
      </c>
      <c r="F227" s="1"/>
      <c r="G227" s="42"/>
      <c r="H227" s="1"/>
      <c r="I227" s="1"/>
      <c r="J227" s="42"/>
      <c r="K227" s="1" t="s">
        <v>9</v>
      </c>
      <c r="L227" s="1"/>
      <c r="M227" s="42"/>
      <c r="N227" s="1"/>
      <c r="O227" s="1"/>
      <c r="P227" s="1"/>
      <c r="Q227" t="s">
        <v>18</v>
      </c>
      <c r="R227" t="s">
        <v>7</v>
      </c>
      <c r="S227" t="s">
        <v>19</v>
      </c>
      <c r="T227" t="s">
        <v>8</v>
      </c>
      <c r="U227" t="s">
        <v>9</v>
      </c>
      <c r="W227" t="s">
        <v>10</v>
      </c>
    </row>
    <row r="228" spans="1:35" x14ac:dyDescent="0.25">
      <c r="A228" s="52">
        <v>43248</v>
      </c>
      <c r="B228" s="9"/>
      <c r="C228" s="1" t="s">
        <v>1</v>
      </c>
      <c r="D228" s="1"/>
      <c r="E228">
        <v>9</v>
      </c>
      <c r="F228">
        <v>44</v>
      </c>
      <c r="G228" s="82" t="s">
        <v>6</v>
      </c>
      <c r="H228">
        <v>18</v>
      </c>
      <c r="I228">
        <v>35</v>
      </c>
      <c r="J228" s="85" t="s">
        <v>17</v>
      </c>
      <c r="M228" s="82" t="s">
        <v>6</v>
      </c>
      <c r="P228" s="1"/>
      <c r="Q228" s="3"/>
      <c r="R228" s="5"/>
      <c r="S228" s="4"/>
      <c r="T228" s="10">
        <f>(I228/60+H228)-(F228/60+E228)</f>
        <v>8.85</v>
      </c>
      <c r="U228" s="10">
        <f>(O228/60+N228)-(L228/60+K228)</f>
        <v>0</v>
      </c>
      <c r="V228" s="10"/>
      <c r="W228" s="11">
        <f>T228+U228-Q228*0.5+8</f>
        <v>16.850000000000001</v>
      </c>
      <c r="AC228" s="9" t="s">
        <v>227</v>
      </c>
    </row>
    <row r="229" spans="1:35" x14ac:dyDescent="0.25">
      <c r="A229" s="52">
        <v>43249</v>
      </c>
      <c r="B229" s="9"/>
      <c r="C229" s="1" t="s">
        <v>2</v>
      </c>
      <c r="D229" s="1"/>
      <c r="E229">
        <v>9</v>
      </c>
      <c r="F229">
        <v>22</v>
      </c>
      <c r="G229" s="82" t="s">
        <v>6</v>
      </c>
      <c r="H229">
        <v>17</v>
      </c>
      <c r="I229">
        <v>7</v>
      </c>
      <c r="J229" s="85" t="s">
        <v>17</v>
      </c>
      <c r="M229" s="82" t="s">
        <v>6</v>
      </c>
      <c r="P229" s="1"/>
      <c r="Q229" s="3"/>
      <c r="R229" s="5"/>
      <c r="S229" s="4"/>
      <c r="T229" s="10">
        <f>(I229/60+H229)-(F229/60+E229)</f>
        <v>7.75</v>
      </c>
      <c r="U229" s="10">
        <f>(O229/60+N229)-(L229/60+K229)</f>
        <v>0</v>
      </c>
      <c r="V229" s="10"/>
      <c r="W229" s="11">
        <f>T229+U229-Q229*0.5</f>
        <v>7.75</v>
      </c>
      <c r="Y229" t="s">
        <v>258</v>
      </c>
    </row>
    <row r="230" spans="1:35" x14ac:dyDescent="0.25">
      <c r="A230" s="52">
        <v>43250</v>
      </c>
      <c r="B230" s="9" t="s">
        <v>228</v>
      </c>
      <c r="C230" s="1" t="s">
        <v>3</v>
      </c>
      <c r="D230" s="1"/>
      <c r="G230" s="82" t="s">
        <v>6</v>
      </c>
      <c r="J230" s="85" t="s">
        <v>17</v>
      </c>
      <c r="M230" s="82" t="s">
        <v>6</v>
      </c>
      <c r="P230" s="1"/>
      <c r="Q230" s="3"/>
      <c r="R230" s="5"/>
      <c r="S230" s="4"/>
      <c r="T230" s="10">
        <f>(I230/60+H230)-(F230/60+E230)</f>
        <v>0</v>
      </c>
      <c r="U230" s="10">
        <f>(O230/60+N230)-(L230/60+K230)</f>
        <v>0</v>
      </c>
      <c r="V230" s="10"/>
      <c r="W230" s="11">
        <f>T230+U230-Q230*0.5</f>
        <v>0</v>
      </c>
      <c r="Y230" s="75">
        <v>3</v>
      </c>
    </row>
    <row r="231" spans="1:35" x14ac:dyDescent="0.25">
      <c r="A231" s="52">
        <v>43251</v>
      </c>
      <c r="B231" s="9" t="s">
        <v>228</v>
      </c>
      <c r="C231" s="1" t="s">
        <v>4</v>
      </c>
      <c r="D231" s="1"/>
      <c r="G231" s="82" t="s">
        <v>6</v>
      </c>
      <c r="J231" s="85" t="s">
        <v>17</v>
      </c>
      <c r="M231" s="82" t="s">
        <v>6</v>
      </c>
      <c r="P231" s="1"/>
      <c r="Q231" s="3"/>
      <c r="R231" s="5"/>
      <c r="S231" s="4"/>
      <c r="T231" s="10">
        <f>(I231/60+H231)-(F231/60+E231)</f>
        <v>0</v>
      </c>
      <c r="U231" s="10">
        <f>(O231/60+N231)-(L231/60+K231)</f>
        <v>0</v>
      </c>
      <c r="V231" s="10"/>
      <c r="W231" s="11">
        <f>T231+U231-Q231*0.5</f>
        <v>0</v>
      </c>
      <c r="X231" t="s">
        <v>11</v>
      </c>
      <c r="Y231" t="s">
        <v>12</v>
      </c>
      <c r="Z231" t="s">
        <v>13</v>
      </c>
      <c r="AA231" t="s">
        <v>50</v>
      </c>
      <c r="AC231" s="54" t="s">
        <v>219</v>
      </c>
      <c r="AD231" s="55" t="s">
        <v>220</v>
      </c>
      <c r="AE231" s="55" t="s">
        <v>224</v>
      </c>
      <c r="AF231" s="55" t="s">
        <v>223</v>
      </c>
      <c r="AG231" s="56" t="s">
        <v>221</v>
      </c>
      <c r="AI231" s="95" t="s">
        <v>259</v>
      </c>
    </row>
    <row r="232" spans="1:35" x14ac:dyDescent="0.25">
      <c r="A232" s="52">
        <v>43252</v>
      </c>
      <c r="B232" s="9" t="s">
        <v>228</v>
      </c>
      <c r="C232" s="1" t="s">
        <v>5</v>
      </c>
      <c r="D232" s="1"/>
      <c r="G232" s="82" t="s">
        <v>6</v>
      </c>
      <c r="J232" s="85" t="s">
        <v>17</v>
      </c>
      <c r="M232" s="82" t="s">
        <v>6</v>
      </c>
      <c r="P232" s="1"/>
      <c r="Q232" s="3"/>
      <c r="R232" s="5"/>
      <c r="S232" s="4"/>
      <c r="T232" s="10">
        <f>(I232/60+H232)-(F232/60+E232)</f>
        <v>0</v>
      </c>
      <c r="U232" s="10">
        <f>(O232/60+N232)-(L232/60+K232)</f>
        <v>0</v>
      </c>
      <c r="V232" s="10"/>
      <c r="W232" s="11">
        <f>T232+U232-Q232*0.5</f>
        <v>0</v>
      </c>
      <c r="X232" s="12">
        <f>SUM(W228:W232)</f>
        <v>24.6</v>
      </c>
      <c r="Y232" s="10">
        <f>X232-(8*(5-Y230))+SUM(R228:R232)*8+SUM(S228:S232)*8</f>
        <v>8.6000000000000014</v>
      </c>
      <c r="Z232" s="10">
        <f>Z225+Y232</f>
        <v>3.7666666666666586</v>
      </c>
      <c r="AA232" s="10">
        <f>AA225+Y232</f>
        <v>-3.3000000000000185</v>
      </c>
      <c r="AC232" s="57">
        <v>72</v>
      </c>
      <c r="AD232" s="76">
        <v>2</v>
      </c>
      <c r="AE232" s="59">
        <f>AC232*AD232</f>
        <v>144</v>
      </c>
      <c r="AF232" s="59">
        <v>9800</v>
      </c>
      <c r="AG232" s="60" t="s">
        <v>222</v>
      </c>
      <c r="AI232">
        <f>30*AD232</f>
        <v>60</v>
      </c>
    </row>
    <row r="233" spans="1:35" x14ac:dyDescent="0.25">
      <c r="A233" s="61">
        <v>43253</v>
      </c>
      <c r="B233" s="62"/>
      <c r="C233" s="63" t="s">
        <v>216</v>
      </c>
      <c r="D233" s="63"/>
      <c r="E233" s="62"/>
      <c r="F233" s="62"/>
      <c r="G233" s="83" t="s">
        <v>6</v>
      </c>
      <c r="H233" s="62"/>
      <c r="I233" s="62"/>
      <c r="J233" s="86" t="s">
        <v>17</v>
      </c>
      <c r="K233" s="62"/>
      <c r="L233" s="62"/>
      <c r="M233" s="83" t="s">
        <v>6</v>
      </c>
      <c r="N233" s="62"/>
      <c r="O233" s="62"/>
      <c r="P233" s="63"/>
      <c r="Q233" s="64"/>
      <c r="R233" s="65"/>
      <c r="S233" s="66"/>
      <c r="T233" s="67"/>
      <c r="U233" s="67"/>
      <c r="V233" s="67"/>
      <c r="W233" s="68"/>
      <c r="X233" s="69"/>
      <c r="Y233" s="67"/>
      <c r="Z233" s="67"/>
      <c r="AA233" s="67"/>
      <c r="AB233" s="70"/>
      <c r="AC233" s="70"/>
      <c r="AD233" s="59"/>
      <c r="AE233" s="59"/>
      <c r="AF233" s="59"/>
      <c r="AG233" s="59"/>
    </row>
    <row r="234" spans="1:35" x14ac:dyDescent="0.25">
      <c r="A234" s="52">
        <v>43254</v>
      </c>
      <c r="B234" s="6" t="s">
        <v>229</v>
      </c>
      <c r="C234" s="1"/>
      <c r="D234" s="1"/>
      <c r="E234" s="1" t="s">
        <v>8</v>
      </c>
      <c r="F234" s="1"/>
      <c r="G234" s="42"/>
      <c r="H234" s="1"/>
      <c r="I234" s="1"/>
      <c r="J234" s="42"/>
      <c r="K234" s="1" t="s">
        <v>9</v>
      </c>
      <c r="L234" s="1"/>
      <c r="M234" s="42"/>
      <c r="N234" s="1"/>
      <c r="O234" s="1"/>
      <c r="P234" s="1"/>
      <c r="Q234" t="s">
        <v>18</v>
      </c>
      <c r="R234" t="s">
        <v>7</v>
      </c>
      <c r="S234" t="s">
        <v>19</v>
      </c>
      <c r="T234" t="s">
        <v>8</v>
      </c>
      <c r="U234" t="s">
        <v>9</v>
      </c>
      <c r="W234" t="s">
        <v>10</v>
      </c>
    </row>
    <row r="235" spans="1:35" x14ac:dyDescent="0.25">
      <c r="A235" s="52">
        <v>43255</v>
      </c>
      <c r="B235" s="9"/>
      <c r="C235" s="1" t="s">
        <v>1</v>
      </c>
      <c r="D235" s="1"/>
      <c r="E235">
        <v>9</v>
      </c>
      <c r="F235">
        <v>30</v>
      </c>
      <c r="G235" s="82" t="s">
        <v>6</v>
      </c>
      <c r="H235">
        <v>18</v>
      </c>
      <c r="I235">
        <v>11</v>
      </c>
      <c r="J235" s="85" t="s">
        <v>17</v>
      </c>
      <c r="M235" s="82" t="s">
        <v>6</v>
      </c>
      <c r="P235" s="1"/>
      <c r="Q235" s="3"/>
      <c r="R235" s="5"/>
      <c r="S235" s="4"/>
      <c r="T235" s="10">
        <f>(I235/60+H235)-(F235/60+E235)</f>
        <v>8.6833333333333336</v>
      </c>
      <c r="U235" s="10">
        <f>(O235/60+N235)-(L235/60+K235)</f>
        <v>0</v>
      </c>
      <c r="V235" s="10"/>
      <c r="W235" s="11">
        <f>T235+U235-Q235*0.5</f>
        <v>8.6833333333333336</v>
      </c>
    </row>
    <row r="236" spans="1:35" x14ac:dyDescent="0.25">
      <c r="A236" s="52">
        <v>43256</v>
      </c>
      <c r="B236" s="9"/>
      <c r="C236" s="1" t="s">
        <v>2</v>
      </c>
      <c r="D236" s="1"/>
      <c r="E236">
        <v>9</v>
      </c>
      <c r="F236">
        <v>15</v>
      </c>
      <c r="G236" s="82" t="s">
        <v>6</v>
      </c>
      <c r="H236">
        <v>14</v>
      </c>
      <c r="I236">
        <v>0</v>
      </c>
      <c r="J236" s="85" t="s">
        <v>17</v>
      </c>
      <c r="M236" s="82" t="s">
        <v>6</v>
      </c>
      <c r="P236" s="1"/>
      <c r="Q236" s="3"/>
      <c r="R236" s="5"/>
      <c r="S236" s="4"/>
      <c r="T236" s="10">
        <f>(I236/60+H236)-(F236/60+E236)</f>
        <v>4.75</v>
      </c>
      <c r="U236" s="10">
        <f>(O236/60+N236)-(L236/60+K236)</f>
        <v>0</v>
      </c>
      <c r="V236" s="10"/>
      <c r="W236" s="11">
        <f>T236+U236-Q236*0.5</f>
        <v>4.75</v>
      </c>
      <c r="Y236" t="s">
        <v>258</v>
      </c>
    </row>
    <row r="237" spans="1:35" x14ac:dyDescent="0.25">
      <c r="A237" s="52">
        <v>43257</v>
      </c>
      <c r="B237" s="9" t="s">
        <v>54</v>
      </c>
      <c r="C237" s="1" t="s">
        <v>3</v>
      </c>
      <c r="D237" s="1"/>
      <c r="G237" s="82" t="s">
        <v>6</v>
      </c>
      <c r="J237" s="85" t="s">
        <v>17</v>
      </c>
      <c r="M237" s="82" t="s">
        <v>6</v>
      </c>
      <c r="P237" s="1"/>
      <c r="Q237" s="3"/>
      <c r="R237" s="5"/>
      <c r="S237" s="4"/>
      <c r="T237" s="10">
        <f>(I237/60+H237)-(F237/60+E237)</f>
        <v>0</v>
      </c>
      <c r="U237" s="10">
        <f>(O237/60+N237)-(L237/60+K237)</f>
        <v>0</v>
      </c>
      <c r="V237" s="10"/>
      <c r="W237" s="11">
        <f>T237+U237-Q237*0.5</f>
        <v>0</v>
      </c>
      <c r="Y237" s="75">
        <v>1</v>
      </c>
    </row>
    <row r="238" spans="1:35" x14ac:dyDescent="0.25">
      <c r="A238" s="52">
        <v>43258</v>
      </c>
      <c r="B238" s="9"/>
      <c r="C238" s="1" t="s">
        <v>4</v>
      </c>
      <c r="D238" s="1"/>
      <c r="E238">
        <v>10</v>
      </c>
      <c r="F238">
        <v>22</v>
      </c>
      <c r="G238" s="82" t="s">
        <v>6</v>
      </c>
      <c r="H238">
        <v>18</v>
      </c>
      <c r="I238">
        <v>0</v>
      </c>
      <c r="J238" s="85" t="s">
        <v>17</v>
      </c>
      <c r="M238" s="82" t="s">
        <v>6</v>
      </c>
      <c r="P238" s="1"/>
      <c r="Q238" s="3"/>
      <c r="R238" s="5"/>
      <c r="S238" s="4"/>
      <c r="T238" s="10">
        <f>(I238/60+H238)-(F238/60+E238)</f>
        <v>7.6333333333333329</v>
      </c>
      <c r="U238" s="10">
        <f>(O238/60+N238)-(L238/60+K238)</f>
        <v>0</v>
      </c>
      <c r="V238" s="10"/>
      <c r="W238" s="11">
        <f>T238+U238-Q238*0.5</f>
        <v>7.6333333333333329</v>
      </c>
      <c r="X238" t="s">
        <v>11</v>
      </c>
      <c r="Y238" t="s">
        <v>12</v>
      </c>
      <c r="Z238" t="s">
        <v>13</v>
      </c>
      <c r="AA238" t="s">
        <v>50</v>
      </c>
      <c r="AC238" s="54" t="s">
        <v>219</v>
      </c>
      <c r="AD238" s="55" t="s">
        <v>220</v>
      </c>
      <c r="AE238" s="55" t="s">
        <v>224</v>
      </c>
      <c r="AF238" s="55" t="s">
        <v>223</v>
      </c>
      <c r="AG238" s="56" t="s">
        <v>221</v>
      </c>
      <c r="AI238" s="95" t="s">
        <v>259</v>
      </c>
    </row>
    <row r="239" spans="1:35" x14ac:dyDescent="0.25">
      <c r="A239" s="52">
        <v>43259</v>
      </c>
      <c r="B239" s="9"/>
      <c r="C239" s="1" t="s">
        <v>5</v>
      </c>
      <c r="D239" s="1"/>
      <c r="E239">
        <v>10</v>
      </c>
      <c r="F239">
        <v>27</v>
      </c>
      <c r="G239" s="82" t="s">
        <v>6</v>
      </c>
      <c r="H239">
        <v>14</v>
      </c>
      <c r="I239">
        <v>15</v>
      </c>
      <c r="J239" s="85" t="s">
        <v>17</v>
      </c>
      <c r="M239" s="82" t="s">
        <v>6</v>
      </c>
      <c r="P239" s="1"/>
      <c r="Q239" s="3"/>
      <c r="R239" s="5"/>
      <c r="S239" s="4"/>
      <c r="T239" s="10">
        <f>(I239/60+H239)-(F239/60+E239)</f>
        <v>3.8000000000000007</v>
      </c>
      <c r="U239" s="10">
        <f>(O239/60+N239)-(L239/60+K239)</f>
        <v>0</v>
      </c>
      <c r="V239" s="10"/>
      <c r="W239" s="11">
        <f>T239+U239-Q239*0.5</f>
        <v>3.8000000000000007</v>
      </c>
      <c r="X239" s="12">
        <f>SUM(W235:W239)</f>
        <v>24.866666666666667</v>
      </c>
      <c r="Y239" s="10">
        <f>X239-(8*(5-Y237))+SUM(R235:R239)*8+SUM(S235:S239)*8</f>
        <v>-7.1333333333333329</v>
      </c>
      <c r="Z239" s="10">
        <f>Z232+Y239</f>
        <v>-3.3666666666666742</v>
      </c>
      <c r="AA239" s="10">
        <f>AA232+Y239</f>
        <v>-10.433333333333351</v>
      </c>
      <c r="AC239" s="57">
        <v>72</v>
      </c>
      <c r="AD239" s="76">
        <v>3</v>
      </c>
      <c r="AE239" s="59">
        <f>AC239*AD239</f>
        <v>216</v>
      </c>
      <c r="AF239" s="59">
        <v>9800</v>
      </c>
      <c r="AG239" s="60" t="s">
        <v>222</v>
      </c>
      <c r="AI239">
        <f>30*AD239</f>
        <v>90</v>
      </c>
    </row>
    <row r="240" spans="1:35" x14ac:dyDescent="0.25">
      <c r="A240" s="61">
        <v>43260</v>
      </c>
      <c r="B240" s="62"/>
      <c r="C240" s="63" t="s">
        <v>216</v>
      </c>
      <c r="D240" s="63"/>
      <c r="E240" s="62"/>
      <c r="F240" s="62"/>
      <c r="G240" s="83" t="s">
        <v>6</v>
      </c>
      <c r="H240" s="62"/>
      <c r="I240" s="62"/>
      <c r="J240" s="86" t="s">
        <v>17</v>
      </c>
      <c r="K240" s="62"/>
      <c r="L240" s="62"/>
      <c r="M240" s="83" t="s">
        <v>6</v>
      </c>
      <c r="N240" s="62"/>
      <c r="O240" s="62"/>
      <c r="P240" s="63"/>
      <c r="Q240" s="64"/>
      <c r="R240" s="65"/>
      <c r="S240" s="66"/>
      <c r="T240" s="72"/>
      <c r="U240" s="72"/>
      <c r="V240" s="72"/>
      <c r="W240" s="73"/>
      <c r="X240" s="69"/>
      <c r="Y240" s="67"/>
      <c r="Z240" s="67"/>
      <c r="AA240" s="67"/>
      <c r="AB240" s="70"/>
      <c r="AC240" s="70"/>
      <c r="AD240" s="59"/>
      <c r="AE240" s="59"/>
      <c r="AF240" s="59"/>
      <c r="AG240" s="59"/>
    </row>
    <row r="241" spans="1:35" x14ac:dyDescent="0.25">
      <c r="A241" s="52">
        <v>43261</v>
      </c>
      <c r="B241" s="6" t="s">
        <v>230</v>
      </c>
      <c r="C241" s="1"/>
      <c r="D241" s="1"/>
      <c r="E241" s="1" t="s">
        <v>8</v>
      </c>
      <c r="F241" s="1"/>
      <c r="G241" s="42"/>
      <c r="H241" s="1"/>
      <c r="I241" s="1"/>
      <c r="J241" s="42"/>
      <c r="K241" s="1" t="s">
        <v>9</v>
      </c>
      <c r="L241" s="1"/>
      <c r="M241" s="42"/>
      <c r="N241" s="1"/>
      <c r="O241" s="1"/>
      <c r="P241" s="1"/>
      <c r="Q241" s="1" t="s">
        <v>18</v>
      </c>
      <c r="R241" s="1" t="s">
        <v>7</v>
      </c>
      <c r="S241" s="1" t="s">
        <v>19</v>
      </c>
      <c r="T241" s="1" t="s">
        <v>8</v>
      </c>
      <c r="U241" s="1" t="s">
        <v>9</v>
      </c>
      <c r="V241" s="1"/>
      <c r="W241" s="1" t="s">
        <v>10</v>
      </c>
    </row>
    <row r="242" spans="1:35" x14ac:dyDescent="0.25">
      <c r="A242" s="52">
        <v>43262</v>
      </c>
      <c r="B242" s="9"/>
      <c r="C242" s="1" t="s">
        <v>1</v>
      </c>
      <c r="D242" s="1"/>
      <c r="E242">
        <v>8</v>
      </c>
      <c r="F242">
        <v>32</v>
      </c>
      <c r="G242" s="82" t="s">
        <v>6</v>
      </c>
      <c r="H242">
        <v>17</v>
      </c>
      <c r="I242">
        <v>50</v>
      </c>
      <c r="J242" s="85" t="s">
        <v>17</v>
      </c>
      <c r="M242" s="82" t="s">
        <v>6</v>
      </c>
      <c r="P242" s="1"/>
      <c r="Q242" s="3">
        <v>1</v>
      </c>
      <c r="R242" s="5"/>
      <c r="S242" s="4"/>
      <c r="T242" s="10">
        <f>(I242/60+H242)-(F242/60+E242)</f>
        <v>9.2999999999999989</v>
      </c>
      <c r="U242" s="10">
        <f>(O242/60+N242)-(L242/60+K242)</f>
        <v>0</v>
      </c>
      <c r="V242" s="10"/>
      <c r="W242" s="11">
        <f>T242+U242-Q242*0.5</f>
        <v>8.7999999999999989</v>
      </c>
    </row>
    <row r="243" spans="1:35" x14ac:dyDescent="0.25">
      <c r="A243" s="52">
        <v>43263</v>
      </c>
      <c r="B243" s="9"/>
      <c r="C243" s="1" t="s">
        <v>2</v>
      </c>
      <c r="D243" s="1"/>
      <c r="E243">
        <v>9</v>
      </c>
      <c r="F243">
        <v>0</v>
      </c>
      <c r="G243" s="82" t="s">
        <v>6</v>
      </c>
      <c r="H243">
        <v>14</v>
      </c>
      <c r="I243">
        <v>30</v>
      </c>
      <c r="J243" s="85" t="s">
        <v>17</v>
      </c>
      <c r="M243" s="82" t="s">
        <v>6</v>
      </c>
      <c r="P243" s="1"/>
      <c r="Q243" s="3"/>
      <c r="R243" s="5"/>
      <c r="S243" s="4"/>
      <c r="T243" s="10">
        <f>(I243/60+H243)-(F243/60+E243)</f>
        <v>5.5</v>
      </c>
      <c r="U243" s="10">
        <f>(O243/60+N243)-(L243/60+K243)</f>
        <v>0</v>
      </c>
      <c r="V243" s="10"/>
      <c r="W243" s="11">
        <f>T243+U243-Q243*0.5</f>
        <v>5.5</v>
      </c>
      <c r="Y243" t="s">
        <v>258</v>
      </c>
    </row>
    <row r="244" spans="1:35" x14ac:dyDescent="0.25">
      <c r="A244" s="52">
        <v>43264</v>
      </c>
      <c r="B244" s="9"/>
      <c r="C244" s="1" t="s">
        <v>3</v>
      </c>
      <c r="D244" s="1"/>
      <c r="E244">
        <v>11</v>
      </c>
      <c r="F244">
        <v>0</v>
      </c>
      <c r="G244" s="82" t="s">
        <v>6</v>
      </c>
      <c r="H244">
        <v>18</v>
      </c>
      <c r="I244">
        <v>50</v>
      </c>
      <c r="J244" s="85" t="s">
        <v>17</v>
      </c>
      <c r="M244" s="82" t="s">
        <v>6</v>
      </c>
      <c r="P244" s="1"/>
      <c r="Q244" s="3">
        <v>1</v>
      </c>
      <c r="R244" s="5"/>
      <c r="S244" s="4"/>
      <c r="T244" s="10">
        <f>(I244/60+H244)-(F244/60+E244)</f>
        <v>7.8333333333333321</v>
      </c>
      <c r="U244" s="10">
        <f>(O244/60+N244)-(L244/60+K244)</f>
        <v>0</v>
      </c>
      <c r="V244" s="10"/>
      <c r="W244" s="11">
        <f>T244+U244-Q244*0.5</f>
        <v>7.3333333333333321</v>
      </c>
      <c r="Y244" s="75">
        <v>0</v>
      </c>
    </row>
    <row r="245" spans="1:35" x14ac:dyDescent="0.25">
      <c r="A245" s="52">
        <v>43265</v>
      </c>
      <c r="B245" s="9"/>
      <c r="C245" s="1" t="s">
        <v>4</v>
      </c>
      <c r="D245" s="1"/>
      <c r="E245">
        <v>10</v>
      </c>
      <c r="F245">
        <v>20</v>
      </c>
      <c r="G245" s="82" t="s">
        <v>6</v>
      </c>
      <c r="H245">
        <v>19</v>
      </c>
      <c r="I245">
        <v>0</v>
      </c>
      <c r="J245" s="85" t="s">
        <v>17</v>
      </c>
      <c r="M245" s="82" t="s">
        <v>6</v>
      </c>
      <c r="P245" s="1"/>
      <c r="Q245" s="3"/>
      <c r="R245" s="5"/>
      <c r="S245" s="4"/>
      <c r="T245" s="10">
        <f>(I245/60+H245)-(F245/60+E245)</f>
        <v>8.6666666666666661</v>
      </c>
      <c r="U245" s="10">
        <f>(O245/60+N245)-(L245/60+K245)</f>
        <v>0</v>
      </c>
      <c r="V245" s="10"/>
      <c r="W245" s="11">
        <f>T245+U245-Q245*0.5</f>
        <v>8.6666666666666661</v>
      </c>
      <c r="X245" t="s">
        <v>11</v>
      </c>
      <c r="Y245" t="s">
        <v>12</v>
      </c>
      <c r="Z245" t="s">
        <v>13</v>
      </c>
      <c r="AA245" t="s">
        <v>50</v>
      </c>
      <c r="AC245" s="54" t="s">
        <v>219</v>
      </c>
      <c r="AD245" s="55" t="s">
        <v>220</v>
      </c>
      <c r="AE245" s="55" t="s">
        <v>224</v>
      </c>
      <c r="AF245" s="55" t="s">
        <v>223</v>
      </c>
      <c r="AG245" s="56" t="s">
        <v>221</v>
      </c>
      <c r="AI245" s="95" t="s">
        <v>259</v>
      </c>
    </row>
    <row r="246" spans="1:35" x14ac:dyDescent="0.25">
      <c r="A246" s="52">
        <v>43266</v>
      </c>
      <c r="B246" s="9"/>
      <c r="C246" s="1" t="s">
        <v>5</v>
      </c>
      <c r="D246" s="1"/>
      <c r="E246">
        <v>10</v>
      </c>
      <c r="F246">
        <v>15</v>
      </c>
      <c r="G246" s="82" t="s">
        <v>6</v>
      </c>
      <c r="H246">
        <v>14</v>
      </c>
      <c r="I246">
        <v>30</v>
      </c>
      <c r="J246" s="85" t="s">
        <v>17</v>
      </c>
      <c r="M246" s="82" t="s">
        <v>6</v>
      </c>
      <c r="P246" s="1"/>
      <c r="Q246" s="3"/>
      <c r="R246" s="5"/>
      <c r="S246" s="4"/>
      <c r="T246" s="10">
        <f>(I246/60+H246)-(F246/60+E246)</f>
        <v>4.25</v>
      </c>
      <c r="U246" s="10">
        <f>(O246/60+N246)-(L246/60+K246)</f>
        <v>0</v>
      </c>
      <c r="V246" s="10"/>
      <c r="W246" s="11">
        <f>T246+U246-Q246*0.5</f>
        <v>4.25</v>
      </c>
      <c r="X246" s="12">
        <f>SUM(W242:W246)</f>
        <v>34.549999999999997</v>
      </c>
      <c r="Y246" s="10">
        <f>X246-(8*(5-Y244))+SUM(R242:R246)*8+SUM(S242:S246)*8</f>
        <v>-5.4500000000000028</v>
      </c>
      <c r="Z246" s="10">
        <f>Z239+Y246</f>
        <v>-8.8166666666666771</v>
      </c>
      <c r="AA246" s="10">
        <f>AA239+Y246</f>
        <v>-15.883333333333354</v>
      </c>
      <c r="AC246" s="57">
        <v>72</v>
      </c>
      <c r="AD246" s="76">
        <v>3</v>
      </c>
      <c r="AE246" s="59">
        <f>AC246*AD246</f>
        <v>216</v>
      </c>
      <c r="AF246" s="59">
        <v>9800</v>
      </c>
      <c r="AG246" s="60" t="s">
        <v>222</v>
      </c>
      <c r="AI246">
        <f>30*AD246</f>
        <v>90</v>
      </c>
    </row>
    <row r="247" spans="1:35" x14ac:dyDescent="0.25">
      <c r="A247" s="61">
        <v>43267</v>
      </c>
      <c r="B247" s="62"/>
      <c r="C247" s="63" t="s">
        <v>216</v>
      </c>
      <c r="D247" s="63"/>
      <c r="E247" s="62"/>
      <c r="F247" s="62"/>
      <c r="G247" s="83" t="s">
        <v>6</v>
      </c>
      <c r="H247" s="62"/>
      <c r="I247" s="62"/>
      <c r="J247" s="86" t="s">
        <v>17</v>
      </c>
      <c r="K247" s="62"/>
      <c r="L247" s="62"/>
      <c r="M247" s="83" t="s">
        <v>6</v>
      </c>
      <c r="N247" s="62"/>
      <c r="O247" s="62"/>
      <c r="P247" s="63"/>
      <c r="Q247" s="64"/>
      <c r="R247" s="65"/>
      <c r="S247" s="66"/>
      <c r="T247" s="72"/>
      <c r="U247" s="72"/>
      <c r="V247" s="72"/>
      <c r="W247" s="73"/>
      <c r="X247" s="69"/>
      <c r="Y247" s="67"/>
      <c r="Z247" s="67"/>
      <c r="AA247" s="67"/>
      <c r="AB247" s="70"/>
      <c r="AC247" s="70"/>
      <c r="AD247" s="59"/>
      <c r="AE247" s="59"/>
      <c r="AF247" s="59"/>
      <c r="AG247" s="59"/>
    </row>
    <row r="248" spans="1:35" x14ac:dyDescent="0.25">
      <c r="A248" s="52">
        <v>43268</v>
      </c>
      <c r="B248" s="6" t="s">
        <v>231</v>
      </c>
      <c r="C248" s="1"/>
      <c r="D248" s="1"/>
      <c r="E248" s="1" t="s">
        <v>8</v>
      </c>
      <c r="F248" s="1"/>
      <c r="G248" s="42"/>
      <c r="H248" s="1"/>
      <c r="I248" s="1"/>
      <c r="J248" s="42"/>
      <c r="K248" s="1" t="s">
        <v>9</v>
      </c>
      <c r="L248" s="1"/>
      <c r="M248" s="42"/>
      <c r="N248" s="1"/>
      <c r="O248" s="1"/>
      <c r="P248" s="1"/>
      <c r="Q248" s="1" t="s">
        <v>18</v>
      </c>
      <c r="R248" s="1" t="s">
        <v>7</v>
      </c>
      <c r="S248" s="1" t="s">
        <v>19</v>
      </c>
      <c r="T248" s="1" t="s">
        <v>8</v>
      </c>
      <c r="U248" s="1" t="s">
        <v>9</v>
      </c>
      <c r="V248" s="1"/>
      <c r="W248" s="1" t="s">
        <v>10</v>
      </c>
    </row>
    <row r="249" spans="1:35" x14ac:dyDescent="0.25">
      <c r="A249" s="52">
        <v>43269</v>
      </c>
      <c r="B249" s="9"/>
      <c r="C249" s="1" t="s">
        <v>1</v>
      </c>
      <c r="D249" s="1"/>
      <c r="E249">
        <v>9</v>
      </c>
      <c r="F249">
        <v>0</v>
      </c>
      <c r="G249" s="82" t="s">
        <v>6</v>
      </c>
      <c r="H249">
        <v>18</v>
      </c>
      <c r="I249">
        <v>1</v>
      </c>
      <c r="J249" s="85" t="s">
        <v>17</v>
      </c>
      <c r="M249" s="82" t="s">
        <v>6</v>
      </c>
      <c r="P249" s="1"/>
      <c r="Q249" s="3"/>
      <c r="R249" s="5"/>
      <c r="S249" s="4"/>
      <c r="T249" s="10">
        <f>(I249/60+H249)-(F249/60+E249)</f>
        <v>9.0166666666666657</v>
      </c>
      <c r="U249" s="10">
        <f>(O249/60+N249)-(L249/60+K249)</f>
        <v>0</v>
      </c>
      <c r="V249" s="10"/>
      <c r="W249" s="11">
        <f>T249+U249-Q249*0.5</f>
        <v>9.0166666666666657</v>
      </c>
    </row>
    <row r="250" spans="1:35" x14ac:dyDescent="0.25">
      <c r="A250" s="52">
        <v>43270</v>
      </c>
      <c r="B250" s="9"/>
      <c r="C250" s="1" t="s">
        <v>2</v>
      </c>
      <c r="D250" s="1"/>
      <c r="E250">
        <v>9</v>
      </c>
      <c r="F250">
        <v>56</v>
      </c>
      <c r="G250" s="82" t="s">
        <v>6</v>
      </c>
      <c r="H250">
        <v>17</v>
      </c>
      <c r="I250">
        <v>30</v>
      </c>
      <c r="J250" s="85" t="s">
        <v>17</v>
      </c>
      <c r="M250" s="82" t="s">
        <v>6</v>
      </c>
      <c r="P250" s="1"/>
      <c r="Q250" s="3">
        <v>1</v>
      </c>
      <c r="R250" s="5"/>
      <c r="S250" s="4"/>
      <c r="T250" s="10">
        <f>(I250/60+H250)-(F250/60+E250)</f>
        <v>7.5666666666666664</v>
      </c>
      <c r="U250" s="10">
        <f>(O250/60+N250)-(L250/60+K250)</f>
        <v>0</v>
      </c>
      <c r="V250" s="10"/>
      <c r="W250" s="11">
        <f>T250+U250-Q250*0.5</f>
        <v>7.0666666666666664</v>
      </c>
      <c r="Y250" t="s">
        <v>258</v>
      </c>
    </row>
    <row r="251" spans="1:35" x14ac:dyDescent="0.25">
      <c r="A251" s="52">
        <v>43271</v>
      </c>
      <c r="B251" s="9"/>
      <c r="C251" s="1" t="s">
        <v>3</v>
      </c>
      <c r="D251" s="1"/>
      <c r="E251">
        <v>10</v>
      </c>
      <c r="F251">
        <v>18</v>
      </c>
      <c r="G251" s="82" t="s">
        <v>6</v>
      </c>
      <c r="H251">
        <v>18</v>
      </c>
      <c r="I251">
        <v>0</v>
      </c>
      <c r="J251" s="85" t="s">
        <v>17</v>
      </c>
      <c r="M251" s="82" t="s">
        <v>6</v>
      </c>
      <c r="P251" s="1"/>
      <c r="Q251" s="3"/>
      <c r="R251" s="5"/>
      <c r="S251" s="4"/>
      <c r="T251" s="10">
        <f>(I251/60+H251)-(F251/60+E251)</f>
        <v>7.6999999999999993</v>
      </c>
      <c r="U251" s="10">
        <f>(O251/60+N251)-(L251/60+K251)</f>
        <v>0</v>
      </c>
      <c r="V251" s="10"/>
      <c r="W251" s="11">
        <f>T251+U251-Q251*0.5</f>
        <v>7.6999999999999993</v>
      </c>
      <c r="Y251" s="75">
        <v>1</v>
      </c>
    </row>
    <row r="252" spans="1:35" x14ac:dyDescent="0.25">
      <c r="A252" s="52">
        <v>43272</v>
      </c>
      <c r="B252" s="9"/>
      <c r="C252" s="1" t="s">
        <v>4</v>
      </c>
      <c r="D252" s="1"/>
      <c r="E252">
        <v>11</v>
      </c>
      <c r="F252">
        <v>8</v>
      </c>
      <c r="G252" s="82" t="s">
        <v>6</v>
      </c>
      <c r="H252">
        <v>17</v>
      </c>
      <c r="I252">
        <v>30</v>
      </c>
      <c r="J252" s="85" t="s">
        <v>17</v>
      </c>
      <c r="M252" s="82" t="s">
        <v>6</v>
      </c>
      <c r="P252" s="1"/>
      <c r="Q252" s="3"/>
      <c r="R252" s="5"/>
      <c r="S252" s="4"/>
      <c r="T252" s="10">
        <f>(I252/60+H252)-(F252/60+E252)</f>
        <v>6.3666666666666671</v>
      </c>
      <c r="U252" s="10">
        <f>(O252/60+N252)-(L252/60+K252)</f>
        <v>0</v>
      </c>
      <c r="V252" s="10"/>
      <c r="W252" s="11">
        <f>T252+U252-Q252*0.5</f>
        <v>6.3666666666666671</v>
      </c>
      <c r="X252" t="s">
        <v>11</v>
      </c>
      <c r="Y252" t="s">
        <v>12</v>
      </c>
      <c r="Z252" t="s">
        <v>13</v>
      </c>
      <c r="AA252" t="s">
        <v>50</v>
      </c>
      <c r="AC252" s="54" t="s">
        <v>219</v>
      </c>
      <c r="AD252" s="55" t="s">
        <v>220</v>
      </c>
      <c r="AE252" s="55" t="s">
        <v>224</v>
      </c>
      <c r="AF252" s="55" t="s">
        <v>223</v>
      </c>
      <c r="AG252" s="56" t="s">
        <v>221</v>
      </c>
      <c r="AI252" s="95" t="s">
        <v>259</v>
      </c>
    </row>
    <row r="253" spans="1:35" x14ac:dyDescent="0.25">
      <c r="A253" s="52">
        <v>43273</v>
      </c>
      <c r="B253" s="9" t="s">
        <v>54</v>
      </c>
      <c r="C253" s="1" t="s">
        <v>5</v>
      </c>
      <c r="D253" s="1"/>
      <c r="G253" s="82" t="s">
        <v>6</v>
      </c>
      <c r="J253" s="85" t="s">
        <v>17</v>
      </c>
      <c r="M253" s="82" t="s">
        <v>6</v>
      </c>
      <c r="P253" s="1"/>
      <c r="Q253" s="3"/>
      <c r="R253" s="5"/>
      <c r="S253" s="4"/>
      <c r="T253" s="10">
        <f>(I253/60+H253)-(F253/60+E253)</f>
        <v>0</v>
      </c>
      <c r="U253" s="10">
        <f>(O253/60+N253)-(L253/60+K253)</f>
        <v>0</v>
      </c>
      <c r="V253" s="10"/>
      <c r="W253" s="11">
        <f>T253+U253-Q253*0.5</f>
        <v>0</v>
      </c>
      <c r="X253" s="12">
        <f>SUM(W249:W253)</f>
        <v>30.15</v>
      </c>
      <c r="Y253" s="10">
        <f>X253-(8*(5-Y251))+SUM(R249:R253)*8+SUM(S249:S253)*8</f>
        <v>-1.8500000000000014</v>
      </c>
      <c r="Z253" s="10">
        <f>Z246+Y253</f>
        <v>-10.666666666666679</v>
      </c>
      <c r="AA253" s="10">
        <f>AA246+Y253</f>
        <v>-17.733333333333356</v>
      </c>
      <c r="AC253" s="57">
        <v>72</v>
      </c>
      <c r="AD253" s="76">
        <v>4</v>
      </c>
      <c r="AE253" s="59">
        <f>AC253*AD253</f>
        <v>288</v>
      </c>
      <c r="AF253" s="59">
        <v>9800</v>
      </c>
      <c r="AG253" s="60" t="s">
        <v>222</v>
      </c>
      <c r="AI253">
        <f>30*AD253</f>
        <v>120</v>
      </c>
    </row>
    <row r="254" spans="1:35" x14ac:dyDescent="0.25">
      <c r="A254" s="61">
        <v>43274</v>
      </c>
      <c r="B254" s="62"/>
      <c r="C254" s="63" t="s">
        <v>216</v>
      </c>
      <c r="D254" s="63"/>
      <c r="E254" s="62"/>
      <c r="F254" s="62"/>
      <c r="G254" s="83" t="s">
        <v>6</v>
      </c>
      <c r="H254" s="62"/>
      <c r="I254" s="62"/>
      <c r="J254" s="86" t="s">
        <v>17</v>
      </c>
      <c r="K254" s="62"/>
      <c r="L254" s="62"/>
      <c r="M254" s="83" t="s">
        <v>6</v>
      </c>
      <c r="N254" s="62"/>
      <c r="O254" s="62"/>
      <c r="P254" s="63"/>
      <c r="Q254" s="64"/>
      <c r="R254" s="65"/>
      <c r="S254" s="66"/>
      <c r="T254" s="72"/>
      <c r="U254" s="72"/>
      <c r="V254" s="72"/>
      <c r="W254" s="73"/>
      <c r="X254" s="69"/>
      <c r="Y254" s="67"/>
      <c r="Z254" s="67"/>
      <c r="AA254" s="67"/>
      <c r="AB254" s="70"/>
      <c r="AC254" s="70"/>
      <c r="AD254" s="59"/>
      <c r="AE254" s="59"/>
      <c r="AF254" s="59"/>
      <c r="AG254" s="59"/>
    </row>
    <row r="255" spans="1:35" x14ac:dyDescent="0.25">
      <c r="A255" s="52">
        <v>43275</v>
      </c>
      <c r="B255" s="6" t="s">
        <v>232</v>
      </c>
      <c r="C255" s="1"/>
      <c r="D255" s="1"/>
      <c r="E255" s="1" t="s">
        <v>8</v>
      </c>
      <c r="F255" s="1"/>
      <c r="G255" s="42"/>
      <c r="H255" s="1"/>
      <c r="I255" s="1"/>
      <c r="J255" s="42"/>
      <c r="K255" s="1" t="s">
        <v>9</v>
      </c>
      <c r="L255" s="1"/>
      <c r="M255" s="42"/>
      <c r="N255" s="1"/>
      <c r="O255" s="1"/>
      <c r="P255" s="1"/>
      <c r="Q255" s="1" t="s">
        <v>18</v>
      </c>
      <c r="R255" s="1" t="s">
        <v>7</v>
      </c>
      <c r="S255" s="1" t="s">
        <v>19</v>
      </c>
      <c r="T255" s="1" t="s">
        <v>8</v>
      </c>
      <c r="U255" s="1" t="s">
        <v>9</v>
      </c>
      <c r="V255" s="1"/>
      <c r="W255" s="1" t="s">
        <v>10</v>
      </c>
    </row>
    <row r="256" spans="1:35" x14ac:dyDescent="0.25">
      <c r="A256" s="52">
        <v>43276</v>
      </c>
      <c r="B256" s="9"/>
      <c r="C256" s="1" t="s">
        <v>1</v>
      </c>
      <c r="D256" s="1"/>
      <c r="E256">
        <v>10</v>
      </c>
      <c r="F256">
        <v>52</v>
      </c>
      <c r="G256" s="82" t="s">
        <v>6</v>
      </c>
      <c r="H256">
        <v>18</v>
      </c>
      <c r="I256">
        <v>45</v>
      </c>
      <c r="J256" s="85" t="s">
        <v>17</v>
      </c>
      <c r="M256" s="82" t="s">
        <v>6</v>
      </c>
      <c r="P256" s="1"/>
      <c r="Q256" s="3">
        <v>1</v>
      </c>
      <c r="R256" s="5"/>
      <c r="S256" s="4"/>
      <c r="T256" s="10">
        <f>(I256/60+H256)-(F256/60+E256)</f>
        <v>7.8833333333333329</v>
      </c>
      <c r="U256" s="10">
        <f>(O256/60+N256)-(L256/60+K256)</f>
        <v>0</v>
      </c>
      <c r="V256" s="10"/>
      <c r="W256" s="11">
        <f>T256+U256-Q256*0.5</f>
        <v>7.3833333333333329</v>
      </c>
    </row>
    <row r="257" spans="1:35" x14ac:dyDescent="0.25">
      <c r="A257" s="52">
        <v>43277</v>
      </c>
      <c r="B257" s="9"/>
      <c r="C257" s="1" t="s">
        <v>2</v>
      </c>
      <c r="D257" s="1"/>
      <c r="E257">
        <v>10</v>
      </c>
      <c r="F257">
        <v>42</v>
      </c>
      <c r="G257" s="82" t="s">
        <v>6</v>
      </c>
      <c r="H257">
        <v>17</v>
      </c>
      <c r="I257">
        <v>30</v>
      </c>
      <c r="J257" s="85" t="s">
        <v>17</v>
      </c>
      <c r="M257" s="82" t="s">
        <v>6</v>
      </c>
      <c r="P257" s="1"/>
      <c r="Q257" s="3"/>
      <c r="R257" s="5"/>
      <c r="S257" s="4"/>
      <c r="T257" s="10">
        <f>(I257/60+H257)-(F257/60+E257)</f>
        <v>6.8000000000000007</v>
      </c>
      <c r="U257" s="10">
        <f>(O257/60+N257)-(L257/60+K257)</f>
        <v>0</v>
      </c>
      <c r="V257" s="10"/>
      <c r="W257" s="11">
        <f>T257+U257-Q257*0.5</f>
        <v>6.8000000000000007</v>
      </c>
      <c r="Y257" t="s">
        <v>258</v>
      </c>
    </row>
    <row r="258" spans="1:35" x14ac:dyDescent="0.25">
      <c r="A258" s="52">
        <v>43278</v>
      </c>
      <c r="B258" s="9"/>
      <c r="C258" s="1" t="s">
        <v>3</v>
      </c>
      <c r="D258" s="1"/>
      <c r="E258">
        <v>9</v>
      </c>
      <c r="F258">
        <v>17</v>
      </c>
      <c r="G258" s="82" t="s">
        <v>6</v>
      </c>
      <c r="H258">
        <v>18</v>
      </c>
      <c r="I258">
        <v>46</v>
      </c>
      <c r="J258" s="85" t="s">
        <v>17</v>
      </c>
      <c r="M258" s="82" t="s">
        <v>6</v>
      </c>
      <c r="P258" s="1"/>
      <c r="Q258" s="3">
        <v>1</v>
      </c>
      <c r="R258" s="5"/>
      <c r="S258" s="4"/>
      <c r="T258" s="10">
        <f>(I258/60+H258)-(F258/60+E258)</f>
        <v>9.4833333333333325</v>
      </c>
      <c r="U258" s="10">
        <f>(O258/60+N258)-(L258/60+K258)</f>
        <v>0</v>
      </c>
      <c r="V258" s="10"/>
      <c r="W258" s="11">
        <f>T258+U258-Q258*0.5</f>
        <v>8.9833333333333325</v>
      </c>
      <c r="Y258" s="75">
        <v>0</v>
      </c>
    </row>
    <row r="259" spans="1:35" x14ac:dyDescent="0.25">
      <c r="A259" s="52">
        <v>43279</v>
      </c>
      <c r="B259" s="9"/>
      <c r="C259" s="1" t="s">
        <v>4</v>
      </c>
      <c r="D259" s="1"/>
      <c r="E259">
        <v>10</v>
      </c>
      <c r="F259">
        <v>54</v>
      </c>
      <c r="G259" s="82" t="s">
        <v>6</v>
      </c>
      <c r="H259">
        <v>16</v>
      </c>
      <c r="I259">
        <v>47</v>
      </c>
      <c r="J259" s="85" t="s">
        <v>17</v>
      </c>
      <c r="M259" s="82" t="s">
        <v>6</v>
      </c>
      <c r="P259" s="1"/>
      <c r="Q259" s="3">
        <v>1</v>
      </c>
      <c r="R259" s="5"/>
      <c r="S259" s="4"/>
      <c r="T259" s="10">
        <f>(I259/60+H259)-(F259/60+E259)</f>
        <v>5.8833333333333346</v>
      </c>
      <c r="U259" s="10">
        <f>(O259/60+N259)-(L259/60+K259)</f>
        <v>0</v>
      </c>
      <c r="V259" s="10"/>
      <c r="W259" s="11">
        <f>T259+U259-Q259*0.5</f>
        <v>5.3833333333333346</v>
      </c>
      <c r="X259" t="s">
        <v>11</v>
      </c>
      <c r="Y259" t="s">
        <v>12</v>
      </c>
      <c r="Z259" t="s">
        <v>13</v>
      </c>
      <c r="AA259" t="s">
        <v>50</v>
      </c>
      <c r="AC259" s="54" t="s">
        <v>219</v>
      </c>
      <c r="AD259" s="55" t="s">
        <v>220</v>
      </c>
      <c r="AE259" s="55" t="s">
        <v>224</v>
      </c>
      <c r="AF259" s="55" t="s">
        <v>223</v>
      </c>
      <c r="AG259" s="56" t="s">
        <v>221</v>
      </c>
      <c r="AI259" s="95" t="s">
        <v>259</v>
      </c>
    </row>
    <row r="260" spans="1:35" x14ac:dyDescent="0.25">
      <c r="A260" s="52">
        <v>43280</v>
      </c>
      <c r="B260" s="9"/>
      <c r="C260" s="1" t="s">
        <v>5</v>
      </c>
      <c r="D260" s="1"/>
      <c r="E260">
        <v>8</v>
      </c>
      <c r="F260">
        <v>48</v>
      </c>
      <c r="G260" s="82" t="s">
        <v>6</v>
      </c>
      <c r="H260">
        <v>17</v>
      </c>
      <c r="I260">
        <v>30</v>
      </c>
      <c r="J260" s="85" t="s">
        <v>17</v>
      </c>
      <c r="M260" s="82" t="s">
        <v>6</v>
      </c>
      <c r="P260" s="1"/>
      <c r="Q260" s="3">
        <v>1</v>
      </c>
      <c r="R260" s="5"/>
      <c r="S260" s="4"/>
      <c r="T260" s="10">
        <f>(I260/60+H260)-(F260/60+E260)</f>
        <v>8.6999999999999993</v>
      </c>
      <c r="U260" s="10">
        <f>(O260/60+N260)-(L260/60+K260)</f>
        <v>0</v>
      </c>
      <c r="V260" s="10"/>
      <c r="W260" s="11">
        <f>T260+U260-Q260*0.5</f>
        <v>8.1999999999999993</v>
      </c>
      <c r="X260" s="12">
        <f>SUM(W256:W260)</f>
        <v>36.75</v>
      </c>
      <c r="Y260" s="10">
        <f>X260-(8*(5-Y258))+SUM(R256:R260)*8+SUM(S256:S260)*8</f>
        <v>-3.25</v>
      </c>
      <c r="Z260" s="10">
        <f>Z253+Y260</f>
        <v>-13.916666666666679</v>
      </c>
      <c r="AA260" s="10">
        <f>AA253+Y260</f>
        <v>-20.983333333333356</v>
      </c>
      <c r="AC260" s="57">
        <v>72</v>
      </c>
      <c r="AD260" s="76">
        <v>4</v>
      </c>
      <c r="AE260" s="59">
        <f>AC260*AD260</f>
        <v>288</v>
      </c>
      <c r="AF260" s="59">
        <v>9800</v>
      </c>
      <c r="AG260" s="60" t="s">
        <v>222</v>
      </c>
      <c r="AI260">
        <f>30*AD260</f>
        <v>120</v>
      </c>
    </row>
    <row r="261" spans="1:35" x14ac:dyDescent="0.25">
      <c r="A261" s="61">
        <v>43281</v>
      </c>
      <c r="B261" s="62"/>
      <c r="C261" s="63" t="s">
        <v>216</v>
      </c>
      <c r="D261" s="63"/>
      <c r="E261" s="62"/>
      <c r="F261" s="62"/>
      <c r="G261" s="83" t="s">
        <v>6</v>
      </c>
      <c r="H261" s="62"/>
      <c r="I261" s="62"/>
      <c r="J261" s="86" t="s">
        <v>17</v>
      </c>
      <c r="K261" s="62"/>
      <c r="L261" s="62"/>
      <c r="M261" s="83" t="s">
        <v>6</v>
      </c>
      <c r="N261" s="62"/>
      <c r="O261" s="62"/>
      <c r="P261" s="63"/>
      <c r="Q261" s="64"/>
      <c r="R261" s="65"/>
      <c r="S261" s="66"/>
      <c r="T261" s="72"/>
      <c r="U261" s="72"/>
      <c r="V261" s="72"/>
      <c r="W261" s="73"/>
      <c r="X261" s="69"/>
      <c r="Y261" s="67"/>
      <c r="Z261" s="67"/>
      <c r="AA261" s="67"/>
      <c r="AB261" s="70"/>
      <c r="AC261" s="70"/>
      <c r="AD261" s="59"/>
      <c r="AE261" s="59"/>
      <c r="AF261" s="59"/>
      <c r="AG261" s="59"/>
    </row>
    <row r="262" spans="1:35" x14ac:dyDescent="0.25">
      <c r="A262" s="52">
        <v>43282</v>
      </c>
      <c r="B262" s="6" t="s">
        <v>233</v>
      </c>
      <c r="C262" s="1"/>
      <c r="D262" s="1"/>
      <c r="E262" s="124" t="s">
        <v>251</v>
      </c>
      <c r="F262" s="124"/>
      <c r="G262" s="124"/>
      <c r="H262" s="124"/>
      <c r="I262" s="124"/>
      <c r="J262" s="42"/>
      <c r="K262" s="124" t="s">
        <v>252</v>
      </c>
      <c r="L262" s="124"/>
      <c r="M262" s="124"/>
      <c r="N262" s="124"/>
      <c r="O262" s="124"/>
      <c r="P262" s="1"/>
      <c r="Q262" s="96" t="s">
        <v>18</v>
      </c>
      <c r="R262" s="96" t="s">
        <v>7</v>
      </c>
      <c r="S262" s="96" t="s">
        <v>19</v>
      </c>
      <c r="T262" s="96" t="s">
        <v>8</v>
      </c>
      <c r="U262" s="96" t="s">
        <v>9</v>
      </c>
      <c r="V262" s="96"/>
      <c r="W262" s="96" t="s">
        <v>10</v>
      </c>
    </row>
    <row r="263" spans="1:35" x14ac:dyDescent="0.25">
      <c r="A263" s="52">
        <v>43283</v>
      </c>
      <c r="B263" s="9"/>
      <c r="C263" s="1" t="s">
        <v>1</v>
      </c>
      <c r="D263" s="1"/>
      <c r="E263">
        <v>9</v>
      </c>
      <c r="F263">
        <v>33</v>
      </c>
      <c r="G263" s="82" t="s">
        <v>6</v>
      </c>
      <c r="H263">
        <v>17</v>
      </c>
      <c r="I263">
        <v>0</v>
      </c>
      <c r="J263" s="85" t="s">
        <v>17</v>
      </c>
      <c r="M263" s="82" t="s">
        <v>6</v>
      </c>
      <c r="P263" s="1"/>
      <c r="Q263" s="3"/>
      <c r="R263" s="5"/>
      <c r="S263" s="4"/>
      <c r="T263" s="10">
        <f>(I263/60+H263)-(F263/60+E263)</f>
        <v>7.4499999999999993</v>
      </c>
      <c r="U263" s="10">
        <f>(O263/60+N263)-(L263/60+K263)</f>
        <v>0</v>
      </c>
      <c r="V263" s="10"/>
      <c r="W263" s="11">
        <f>T263+U263-Q263*0.5+7.5</f>
        <v>14.95</v>
      </c>
      <c r="AC263" s="9" t="s">
        <v>235</v>
      </c>
    </row>
    <row r="264" spans="1:35" x14ac:dyDescent="0.25">
      <c r="A264" s="52">
        <v>43284</v>
      </c>
      <c r="B264" s="9"/>
      <c r="C264" s="1" t="s">
        <v>2</v>
      </c>
      <c r="D264" s="1"/>
      <c r="E264">
        <v>10</v>
      </c>
      <c r="F264">
        <v>0</v>
      </c>
      <c r="G264" s="82" t="s">
        <v>6</v>
      </c>
      <c r="H264">
        <v>16</v>
      </c>
      <c r="I264">
        <v>30</v>
      </c>
      <c r="J264" s="85" t="s">
        <v>17</v>
      </c>
      <c r="M264" s="82" t="s">
        <v>6</v>
      </c>
      <c r="P264" s="1"/>
      <c r="Q264" s="3"/>
      <c r="R264" s="5"/>
      <c r="S264" s="4"/>
      <c r="T264" s="10">
        <f>(I264/60+H264)-(F264/60+E264)</f>
        <v>6.5</v>
      </c>
      <c r="U264" s="10">
        <f>(O264/60+N264)-(L264/60+K264)</f>
        <v>0</v>
      </c>
      <c r="V264" s="10"/>
      <c r="W264" s="11">
        <f>T264+U264-Q264*0.5</f>
        <v>6.5</v>
      </c>
      <c r="Y264" t="s">
        <v>258</v>
      </c>
    </row>
    <row r="265" spans="1:35" x14ac:dyDescent="0.25">
      <c r="A265" s="52">
        <v>43285</v>
      </c>
      <c r="B265" s="9"/>
      <c r="C265" s="1" t="s">
        <v>3</v>
      </c>
      <c r="D265" s="1"/>
      <c r="E265">
        <v>9</v>
      </c>
      <c r="F265">
        <v>51</v>
      </c>
      <c r="G265" s="82" t="s">
        <v>6</v>
      </c>
      <c r="H265">
        <v>17</v>
      </c>
      <c r="I265">
        <v>21</v>
      </c>
      <c r="J265" s="85" t="s">
        <v>17</v>
      </c>
      <c r="M265" s="82" t="s">
        <v>6</v>
      </c>
      <c r="P265" s="1"/>
      <c r="Q265" s="3"/>
      <c r="R265" s="5"/>
      <c r="S265" s="4"/>
      <c r="T265" s="10">
        <f>(I265/60+H265)-(F265/60+E265)</f>
        <v>7.5000000000000018</v>
      </c>
      <c r="U265" s="10">
        <f>(O265/60+N265)-(L265/60+K265)</f>
        <v>0</v>
      </c>
      <c r="V265" s="10"/>
      <c r="W265" s="11">
        <f>T265+U265-Q265*0.5</f>
        <v>7.5000000000000018</v>
      </c>
      <c r="Y265" s="75">
        <v>0</v>
      </c>
      <c r="AC265" s="54" t="s">
        <v>219</v>
      </c>
      <c r="AD265" s="55" t="s">
        <v>220</v>
      </c>
      <c r="AE265" s="55" t="s">
        <v>224</v>
      </c>
      <c r="AF265" s="55" t="s">
        <v>223</v>
      </c>
      <c r="AG265" s="56" t="s">
        <v>221</v>
      </c>
      <c r="AI265" s="95" t="s">
        <v>259</v>
      </c>
    </row>
    <row r="266" spans="1:35" x14ac:dyDescent="0.25">
      <c r="A266" s="52">
        <v>43286</v>
      </c>
      <c r="B266" s="9"/>
      <c r="C266" s="1" t="s">
        <v>4</v>
      </c>
      <c r="D266" s="1"/>
      <c r="E266">
        <v>8</v>
      </c>
      <c r="F266">
        <v>35</v>
      </c>
      <c r="G266" s="82" t="s">
        <v>6</v>
      </c>
      <c r="H266">
        <v>18</v>
      </c>
      <c r="I266">
        <v>40</v>
      </c>
      <c r="J266" s="85" t="s">
        <v>17</v>
      </c>
      <c r="M266" s="82" t="s">
        <v>6</v>
      </c>
      <c r="P266" s="1"/>
      <c r="Q266" s="3">
        <v>1</v>
      </c>
      <c r="R266" s="5"/>
      <c r="S266" s="4"/>
      <c r="T266" s="10">
        <f>(I266/60+H266)-(F266/60+E266)</f>
        <v>10.083333333333334</v>
      </c>
      <c r="U266" s="10">
        <f>(O266/60+N266)-(L266/60+K266)</f>
        <v>0</v>
      </c>
      <c r="V266" s="10"/>
      <c r="W266" s="11">
        <f>T266+U266-Q266*0.5</f>
        <v>9.5833333333333339</v>
      </c>
      <c r="X266" t="s">
        <v>11</v>
      </c>
      <c r="Y266" t="s">
        <v>12</v>
      </c>
      <c r="Z266" t="s">
        <v>13</v>
      </c>
      <c r="AA266" t="s">
        <v>50</v>
      </c>
      <c r="AC266" s="57">
        <v>72</v>
      </c>
      <c r="AD266" s="76">
        <v>4</v>
      </c>
      <c r="AE266" s="59">
        <f>AC266*AD266</f>
        <v>288</v>
      </c>
      <c r="AF266" s="59">
        <v>9800</v>
      </c>
      <c r="AG266" s="60" t="s">
        <v>222</v>
      </c>
      <c r="AI266">
        <f>30*AD266</f>
        <v>120</v>
      </c>
    </row>
    <row r="267" spans="1:35" x14ac:dyDescent="0.25">
      <c r="A267" s="52">
        <v>43287</v>
      </c>
      <c r="B267" s="9"/>
      <c r="C267" s="1" t="s">
        <v>5</v>
      </c>
      <c r="D267" s="1"/>
      <c r="E267">
        <v>9</v>
      </c>
      <c r="F267">
        <v>10</v>
      </c>
      <c r="G267" s="82" t="s">
        <v>6</v>
      </c>
      <c r="H267">
        <v>12</v>
      </c>
      <c r="I267">
        <v>46</v>
      </c>
      <c r="J267" s="85" t="s">
        <v>17</v>
      </c>
      <c r="K267">
        <v>13</v>
      </c>
      <c r="L267">
        <v>20</v>
      </c>
      <c r="M267" s="82" t="s">
        <v>6</v>
      </c>
      <c r="N267">
        <v>17</v>
      </c>
      <c r="O267">
        <v>30</v>
      </c>
      <c r="P267" s="1"/>
      <c r="Q267" s="3"/>
      <c r="R267" s="5"/>
      <c r="S267" s="4"/>
      <c r="T267" s="13">
        <f>(I267/60+H267)-(F267/60+E267)</f>
        <v>3.6000000000000014</v>
      </c>
      <c r="U267" s="13">
        <f>(O267/60+N267)-(L267/60+K267)</f>
        <v>4.1666666666666661</v>
      </c>
      <c r="V267" s="13"/>
      <c r="W267" s="53">
        <f>T267+U267-Q267*0.5</f>
        <v>7.7666666666666675</v>
      </c>
      <c r="X267" s="12">
        <f>SUM(W263:W267)</f>
        <v>46.300000000000004</v>
      </c>
      <c r="Y267" s="10">
        <f>X267-(8*(5-Y265))+SUM(R263:R267)*8+SUM(S263:S267)*8</f>
        <v>6.3000000000000043</v>
      </c>
      <c r="Z267" s="10">
        <f>Z260+Y267</f>
        <v>-7.6166666666666742</v>
      </c>
      <c r="AA267" s="10">
        <f>AA260+Y267</f>
        <v>-14.683333333333351</v>
      </c>
      <c r="AC267" s="8" t="s">
        <v>236</v>
      </c>
      <c r="AD267" s="6"/>
    </row>
    <row r="268" spans="1:35" x14ac:dyDescent="0.25">
      <c r="A268" s="61">
        <v>43288</v>
      </c>
      <c r="B268" s="62"/>
      <c r="C268" s="63" t="s">
        <v>216</v>
      </c>
      <c r="D268" s="63"/>
      <c r="E268" s="62"/>
      <c r="F268" s="62"/>
      <c r="G268" s="83" t="s">
        <v>6</v>
      </c>
      <c r="H268" s="62"/>
      <c r="I268" s="62"/>
      <c r="J268" s="86" t="s">
        <v>17</v>
      </c>
      <c r="K268" s="62"/>
      <c r="L268" s="62"/>
      <c r="M268" s="83" t="s">
        <v>6</v>
      </c>
      <c r="N268" s="62"/>
      <c r="O268" s="62"/>
      <c r="P268" s="63"/>
      <c r="Q268" s="64"/>
      <c r="R268" s="65"/>
      <c r="S268" s="66"/>
      <c r="T268" s="72"/>
      <c r="U268" s="72"/>
      <c r="V268" s="72"/>
      <c r="W268" s="73"/>
      <c r="X268" s="69"/>
      <c r="Y268" s="67"/>
      <c r="Z268" s="67"/>
      <c r="AA268" s="67"/>
      <c r="AB268" s="70"/>
      <c r="AC268" s="77"/>
      <c r="AD268" s="78" t="s">
        <v>243</v>
      </c>
      <c r="AE268" s="59"/>
      <c r="AF268" s="59"/>
      <c r="AG268" s="59"/>
    </row>
    <row r="269" spans="1:35" x14ac:dyDescent="0.25">
      <c r="A269" s="52">
        <v>43289</v>
      </c>
      <c r="B269" s="6" t="s">
        <v>234</v>
      </c>
      <c r="C269" s="1"/>
      <c r="D269" s="1"/>
      <c r="E269" s="124" t="s">
        <v>251</v>
      </c>
      <c r="F269" s="124"/>
      <c r="G269" s="124"/>
      <c r="H269" s="124"/>
      <c r="I269" s="124"/>
      <c r="J269" s="42"/>
      <c r="K269" s="124" t="s">
        <v>252</v>
      </c>
      <c r="L269" s="124"/>
      <c r="M269" s="124"/>
      <c r="N269" s="124"/>
      <c r="O269" s="124"/>
      <c r="P269" s="1"/>
      <c r="Q269" s="96" t="s">
        <v>18</v>
      </c>
      <c r="R269" s="96" t="s">
        <v>7</v>
      </c>
      <c r="S269" s="96" t="s">
        <v>19</v>
      </c>
      <c r="T269" s="96" t="s">
        <v>8</v>
      </c>
      <c r="U269" s="96" t="s">
        <v>9</v>
      </c>
      <c r="V269" s="96"/>
      <c r="W269" s="96" t="s">
        <v>10</v>
      </c>
    </row>
    <row r="270" spans="1:35" x14ac:dyDescent="0.25">
      <c r="A270" s="52">
        <v>43290</v>
      </c>
      <c r="B270" s="9"/>
      <c r="C270" s="1" t="s">
        <v>1</v>
      </c>
      <c r="D270" s="1"/>
      <c r="E270">
        <v>10</v>
      </c>
      <c r="F270">
        <v>46</v>
      </c>
      <c r="G270" s="82" t="s">
        <v>6</v>
      </c>
      <c r="H270">
        <v>19</v>
      </c>
      <c r="I270">
        <v>42</v>
      </c>
      <c r="J270" s="85" t="s">
        <v>17</v>
      </c>
      <c r="M270" s="82" t="s">
        <v>6</v>
      </c>
      <c r="P270" s="1"/>
      <c r="Q270" s="3"/>
      <c r="R270" s="5"/>
      <c r="S270" s="4"/>
      <c r="T270" s="10">
        <f>(I270/60+H270)-(F270/60+E270)</f>
        <v>8.9333333333333318</v>
      </c>
      <c r="U270" s="10">
        <f>(O270/60+N270)-(L270/60+K270)</f>
        <v>0</v>
      </c>
      <c r="V270" s="10"/>
      <c r="W270" s="11">
        <f>T270+U270-Q270*0.5</f>
        <v>8.9333333333333318</v>
      </c>
      <c r="AD270" t="s">
        <v>237</v>
      </c>
    </row>
    <row r="271" spans="1:35" x14ac:dyDescent="0.25">
      <c r="A271" s="52">
        <v>43291</v>
      </c>
      <c r="B271" s="9"/>
      <c r="C271" s="1" t="s">
        <v>2</v>
      </c>
      <c r="D271" s="1"/>
      <c r="E271">
        <v>8</v>
      </c>
      <c r="F271">
        <v>30</v>
      </c>
      <c r="G271" s="82" t="s">
        <v>6</v>
      </c>
      <c r="H271">
        <v>18</v>
      </c>
      <c r="I271">
        <v>34</v>
      </c>
      <c r="J271" s="85" t="s">
        <v>17</v>
      </c>
      <c r="M271" s="82" t="s">
        <v>6</v>
      </c>
      <c r="P271" s="1"/>
      <c r="Q271" s="3"/>
      <c r="R271" s="5"/>
      <c r="S271" s="4"/>
      <c r="T271" s="10">
        <f>(I271/60+H271)-(F271/60+E271)</f>
        <v>10.066666666666666</v>
      </c>
      <c r="U271" s="10">
        <f>(O271/60+N271)-(L271/60+K271)</f>
        <v>0</v>
      </c>
      <c r="V271" s="10"/>
      <c r="W271" s="11">
        <f>T271+U271-Q271*0.5</f>
        <v>10.066666666666666</v>
      </c>
      <c r="Y271" t="s">
        <v>258</v>
      </c>
    </row>
    <row r="272" spans="1:35" x14ac:dyDescent="0.25">
      <c r="A272" s="52">
        <v>43292</v>
      </c>
      <c r="B272" s="9"/>
      <c r="C272" s="1" t="s">
        <v>3</v>
      </c>
      <c r="D272" s="1"/>
      <c r="E272">
        <v>8</v>
      </c>
      <c r="F272">
        <v>40</v>
      </c>
      <c r="G272" s="82" t="s">
        <v>6</v>
      </c>
      <c r="H272">
        <v>18</v>
      </c>
      <c r="I272">
        <v>35</v>
      </c>
      <c r="J272" s="85" t="s">
        <v>17</v>
      </c>
      <c r="M272" s="82" t="s">
        <v>6</v>
      </c>
      <c r="P272" s="1"/>
      <c r="Q272" s="3">
        <v>1</v>
      </c>
      <c r="R272" s="5"/>
      <c r="S272" s="4"/>
      <c r="T272" s="10">
        <f>(I272/60+H272)-(F272/60+E272)</f>
        <v>9.9166666666666661</v>
      </c>
      <c r="U272" s="10">
        <f>(O272/60+N272)-(L272/60+K272)</f>
        <v>0</v>
      </c>
      <c r="V272" s="10"/>
      <c r="W272" s="11">
        <f>T272+U272-Q272*0.5</f>
        <v>9.4166666666666661</v>
      </c>
      <c r="Y272" s="75">
        <v>0</v>
      </c>
      <c r="AC272" s="54" t="s">
        <v>219</v>
      </c>
      <c r="AD272" s="55" t="s">
        <v>220</v>
      </c>
      <c r="AE272" s="55" t="s">
        <v>224</v>
      </c>
      <c r="AF272" s="55" t="s">
        <v>223</v>
      </c>
      <c r="AG272" s="56" t="s">
        <v>221</v>
      </c>
      <c r="AI272" s="95" t="s">
        <v>259</v>
      </c>
    </row>
    <row r="273" spans="1:35" x14ac:dyDescent="0.25">
      <c r="A273" s="52">
        <v>43293</v>
      </c>
      <c r="B273" s="9"/>
      <c r="C273" s="1" t="s">
        <v>4</v>
      </c>
      <c r="D273" s="1"/>
      <c r="E273">
        <v>9</v>
      </c>
      <c r="F273">
        <v>36</v>
      </c>
      <c r="G273" s="82" t="s">
        <v>6</v>
      </c>
      <c r="H273">
        <v>19</v>
      </c>
      <c r="I273">
        <v>5</v>
      </c>
      <c r="J273" s="85" t="s">
        <v>17</v>
      </c>
      <c r="M273" s="82" t="s">
        <v>6</v>
      </c>
      <c r="P273" s="1"/>
      <c r="Q273" s="3"/>
      <c r="R273" s="5"/>
      <c r="S273" s="4"/>
      <c r="T273" s="10">
        <f>(I273/60+H273)-(F273/60+E273)</f>
        <v>9.4833333333333325</v>
      </c>
      <c r="U273" s="10">
        <f>(O273/60+N273)-(L273/60+K273)</f>
        <v>0</v>
      </c>
      <c r="V273" s="10"/>
      <c r="W273" s="11">
        <f>T273+U273-Q273*0.5</f>
        <v>9.4833333333333325</v>
      </c>
      <c r="X273" t="s">
        <v>11</v>
      </c>
      <c r="Y273" t="s">
        <v>12</v>
      </c>
      <c r="Z273" t="s">
        <v>13</v>
      </c>
      <c r="AA273" t="s">
        <v>50</v>
      </c>
      <c r="AC273" s="57">
        <v>72</v>
      </c>
      <c r="AD273" s="58">
        <v>4</v>
      </c>
      <c r="AE273" s="59">
        <f>AC273*AD273</f>
        <v>288</v>
      </c>
      <c r="AF273" s="59">
        <v>9800</v>
      </c>
      <c r="AG273" s="60" t="s">
        <v>222</v>
      </c>
      <c r="AI273">
        <f>30*AD273</f>
        <v>120</v>
      </c>
    </row>
    <row r="274" spans="1:35" x14ac:dyDescent="0.25">
      <c r="A274" s="52">
        <v>43294</v>
      </c>
      <c r="B274" s="9"/>
      <c r="C274" s="1" t="s">
        <v>5</v>
      </c>
      <c r="D274" s="1"/>
      <c r="E274">
        <v>10</v>
      </c>
      <c r="F274">
        <v>28</v>
      </c>
      <c r="G274" s="82" t="s">
        <v>6</v>
      </c>
      <c r="H274">
        <v>18</v>
      </c>
      <c r="I274">
        <v>50</v>
      </c>
      <c r="J274" s="85" t="s">
        <v>17</v>
      </c>
      <c r="M274" s="82" t="s">
        <v>6</v>
      </c>
      <c r="P274" s="1"/>
      <c r="Q274" s="3"/>
      <c r="R274" s="5"/>
      <c r="S274" s="4"/>
      <c r="T274" s="10">
        <f>(I274/60+H274)-(F274/60+E274)</f>
        <v>8.3666666666666654</v>
      </c>
      <c r="U274" s="10">
        <f>(O274/60+N274)-(L274/60+K274)</f>
        <v>0</v>
      </c>
      <c r="V274" s="10"/>
      <c r="W274" s="11">
        <f>T274+U274-Q274*0.5+3.5</f>
        <v>11.866666666666665</v>
      </c>
      <c r="X274" s="12">
        <f>SUM(W270:W274)</f>
        <v>49.766666666666666</v>
      </c>
      <c r="Y274" s="10">
        <f>X274-(8*(5-Y272))+SUM(R270:R274)*8+SUM(S270:S274)*8</f>
        <v>9.7666666666666657</v>
      </c>
      <c r="Z274" s="10">
        <f>Z267+Y274</f>
        <v>2.1499999999999915</v>
      </c>
      <c r="AA274" s="10">
        <f>AA267+Y274</f>
        <v>-4.9166666666666856</v>
      </c>
      <c r="AC274" s="9" t="s">
        <v>238</v>
      </c>
    </row>
    <row r="275" spans="1:35" x14ac:dyDescent="0.25">
      <c r="A275" s="61">
        <v>43295</v>
      </c>
      <c r="B275" s="62"/>
      <c r="C275" s="63" t="s">
        <v>216</v>
      </c>
      <c r="D275" s="63"/>
      <c r="E275" s="62"/>
      <c r="F275" s="62"/>
      <c r="G275" s="83" t="s">
        <v>6</v>
      </c>
      <c r="H275" s="62"/>
      <c r="I275" s="62"/>
      <c r="J275" s="86" t="s">
        <v>17</v>
      </c>
      <c r="K275" s="62"/>
      <c r="L275" s="62"/>
      <c r="M275" s="83" t="s">
        <v>6</v>
      </c>
      <c r="N275" s="62"/>
      <c r="O275" s="62"/>
      <c r="P275" s="63"/>
      <c r="Q275" s="64"/>
      <c r="R275" s="65"/>
      <c r="S275" s="66"/>
      <c r="T275" s="72"/>
      <c r="U275" s="72"/>
      <c r="V275" s="72"/>
      <c r="W275" s="73"/>
      <c r="X275" s="69"/>
      <c r="Y275" s="67"/>
      <c r="Z275" s="67"/>
      <c r="AA275" s="67"/>
      <c r="AB275" s="70"/>
      <c r="AC275" s="70"/>
      <c r="AD275" s="59"/>
      <c r="AE275" s="59"/>
      <c r="AF275" s="59"/>
      <c r="AG275" s="59"/>
    </row>
    <row r="276" spans="1:35" x14ac:dyDescent="0.25">
      <c r="A276" s="52">
        <v>43296</v>
      </c>
      <c r="B276" s="6" t="s">
        <v>239</v>
      </c>
      <c r="C276" s="1"/>
      <c r="D276" s="1"/>
      <c r="E276" s="124" t="s">
        <v>251</v>
      </c>
      <c r="F276" s="124"/>
      <c r="G276" s="124"/>
      <c r="H276" s="124"/>
      <c r="I276" s="124"/>
      <c r="J276" s="42"/>
      <c r="K276" s="124" t="s">
        <v>252</v>
      </c>
      <c r="L276" s="124"/>
      <c r="M276" s="124"/>
      <c r="N276" s="124"/>
      <c r="O276" s="124"/>
      <c r="P276" s="1"/>
      <c r="Q276" s="96" t="s">
        <v>18</v>
      </c>
      <c r="R276" s="96" t="s">
        <v>7</v>
      </c>
      <c r="S276" s="96" t="s">
        <v>19</v>
      </c>
      <c r="T276" s="96" t="s">
        <v>8</v>
      </c>
      <c r="U276" s="96" t="s">
        <v>9</v>
      </c>
      <c r="V276" s="96"/>
      <c r="W276" s="96" t="s">
        <v>10</v>
      </c>
    </row>
    <row r="277" spans="1:35" x14ac:dyDescent="0.25">
      <c r="A277" s="52">
        <v>43297</v>
      </c>
      <c r="B277" s="9"/>
      <c r="C277" s="1" t="s">
        <v>1</v>
      </c>
      <c r="D277" s="1"/>
      <c r="E277">
        <v>8</v>
      </c>
      <c r="F277">
        <v>43</v>
      </c>
      <c r="G277" s="82" t="s">
        <v>6</v>
      </c>
      <c r="H277">
        <v>19</v>
      </c>
      <c r="I277">
        <v>6</v>
      </c>
      <c r="J277" s="85" t="s">
        <v>17</v>
      </c>
      <c r="M277" s="82" t="s">
        <v>6</v>
      </c>
      <c r="P277" s="1"/>
      <c r="Q277" s="3"/>
      <c r="R277" s="5"/>
      <c r="S277" s="4"/>
      <c r="T277" s="10">
        <f>(I277/60+H277)-(F277/60+E277)</f>
        <v>10.383333333333335</v>
      </c>
      <c r="U277" s="10">
        <f>(O277/60+N277)-(L277/60+K277)</f>
        <v>0</v>
      </c>
      <c r="V277" s="10"/>
      <c r="W277" s="11">
        <f>T277+U277-Q277*0.5+(6+5)</f>
        <v>21.383333333333333</v>
      </c>
      <c r="AC277" s="9" t="s">
        <v>244</v>
      </c>
    </row>
    <row r="278" spans="1:35" x14ac:dyDescent="0.25">
      <c r="A278" s="52">
        <v>43298</v>
      </c>
      <c r="B278" s="9"/>
      <c r="C278" s="1" t="s">
        <v>2</v>
      </c>
      <c r="D278" s="1"/>
      <c r="E278">
        <v>9</v>
      </c>
      <c r="F278">
        <v>6</v>
      </c>
      <c r="G278" s="82" t="s">
        <v>6</v>
      </c>
      <c r="H278">
        <v>19</v>
      </c>
      <c r="I278">
        <v>17</v>
      </c>
      <c r="J278" s="85" t="s">
        <v>17</v>
      </c>
      <c r="M278" s="82" t="s">
        <v>6</v>
      </c>
      <c r="P278" s="1"/>
      <c r="Q278" s="3"/>
      <c r="R278" s="5"/>
      <c r="S278" s="4"/>
      <c r="T278" s="10">
        <f>(I278/60+H278)-(F278/60+E278)</f>
        <v>10.183333333333335</v>
      </c>
      <c r="U278" s="10">
        <f>(O278/60+N278)-(L278/60+K278)</f>
        <v>0</v>
      </c>
      <c r="V278" s="10"/>
      <c r="W278" s="11">
        <f>T278+U278-Q278*0.5</f>
        <v>10.183333333333335</v>
      </c>
      <c r="Y278" t="s">
        <v>258</v>
      </c>
    </row>
    <row r="279" spans="1:35" x14ac:dyDescent="0.25">
      <c r="A279" s="52">
        <v>43299</v>
      </c>
      <c r="B279" s="9"/>
      <c r="C279" s="1" t="s">
        <v>3</v>
      </c>
      <c r="D279" s="1"/>
      <c r="E279">
        <v>8</v>
      </c>
      <c r="F279">
        <v>0</v>
      </c>
      <c r="G279" s="82" t="s">
        <v>6</v>
      </c>
      <c r="H279">
        <v>13</v>
      </c>
      <c r="I279">
        <v>0</v>
      </c>
      <c r="J279" s="85" t="s">
        <v>17</v>
      </c>
      <c r="M279" s="82" t="s">
        <v>6</v>
      </c>
      <c r="P279" s="1"/>
      <c r="Q279" s="3"/>
      <c r="R279" s="5"/>
      <c r="S279" s="4"/>
      <c r="T279" s="10">
        <f>(I279/60+H279)-(F279/60+E279)</f>
        <v>5</v>
      </c>
      <c r="U279" s="10">
        <f>(O279/60+N279)-(L279/60+K279)</f>
        <v>0</v>
      </c>
      <c r="V279" s="10"/>
      <c r="W279" s="11">
        <f>T279+U279-Q279*0.5</f>
        <v>5</v>
      </c>
      <c r="Y279" s="75">
        <v>2</v>
      </c>
      <c r="AC279" s="9" t="s">
        <v>245</v>
      </c>
    </row>
    <row r="280" spans="1:35" x14ac:dyDescent="0.25">
      <c r="A280" s="52">
        <v>43300</v>
      </c>
      <c r="B280" s="9" t="s">
        <v>228</v>
      </c>
      <c r="C280" s="1" t="s">
        <v>4</v>
      </c>
      <c r="D280" s="1"/>
      <c r="G280" s="82" t="s">
        <v>6</v>
      </c>
      <c r="J280" s="85" t="s">
        <v>17</v>
      </c>
      <c r="M280" s="82" t="s">
        <v>6</v>
      </c>
      <c r="P280" s="1"/>
      <c r="Q280" s="3"/>
      <c r="R280" s="5"/>
      <c r="S280" s="4"/>
      <c r="T280" s="10">
        <f>(I280/60+H280)-(F280/60+E280)</f>
        <v>0</v>
      </c>
      <c r="U280" s="10">
        <f>(O280/60+N280)-(L280/60+K280)</f>
        <v>0</v>
      </c>
      <c r="V280" s="10"/>
      <c r="W280" s="11">
        <f>T280+U280-Q280*0.5</f>
        <v>0</v>
      </c>
      <c r="X280" t="s">
        <v>11</v>
      </c>
      <c r="Y280" t="s">
        <v>12</v>
      </c>
      <c r="Z280" t="s">
        <v>13</v>
      </c>
      <c r="AA280" t="s">
        <v>50</v>
      </c>
      <c r="AC280" s="54" t="s">
        <v>219</v>
      </c>
      <c r="AD280" s="55" t="s">
        <v>220</v>
      </c>
      <c r="AE280" s="55" t="s">
        <v>224</v>
      </c>
      <c r="AF280" s="55" t="s">
        <v>223</v>
      </c>
      <c r="AG280" s="56" t="s">
        <v>221</v>
      </c>
      <c r="AI280" s="95" t="s">
        <v>259</v>
      </c>
    </row>
    <row r="281" spans="1:35" x14ac:dyDescent="0.25">
      <c r="A281" s="52">
        <v>43301</v>
      </c>
      <c r="B281" s="9" t="s">
        <v>228</v>
      </c>
      <c r="C281" s="1" t="s">
        <v>5</v>
      </c>
      <c r="D281" s="1"/>
      <c r="G281" s="82" t="s">
        <v>6</v>
      </c>
      <c r="J281" s="85" t="s">
        <v>17</v>
      </c>
      <c r="M281" s="82" t="s">
        <v>6</v>
      </c>
      <c r="P281" s="1"/>
      <c r="Q281" s="3"/>
      <c r="R281" s="5"/>
      <c r="S281" s="4"/>
      <c r="T281" s="10">
        <f>(I281/60+H281)-(F281/60+E281)</f>
        <v>0</v>
      </c>
      <c r="U281" s="10">
        <f>(O281/60+N281)-(L281/60+K281)</f>
        <v>0</v>
      </c>
      <c r="V281" s="10"/>
      <c r="W281" s="11">
        <f>T281+U281-Q281*0.5</f>
        <v>0</v>
      </c>
      <c r="X281" s="12">
        <f>SUM(W277:W281)</f>
        <v>36.56666666666667</v>
      </c>
      <c r="Y281" s="10">
        <f>X281-(8*(5-Y279))+SUM(R277:R281)*8+SUM(S277:S281)*8</f>
        <v>12.56666666666667</v>
      </c>
      <c r="Z281" s="10">
        <f>Z274+Y281</f>
        <v>14.716666666666661</v>
      </c>
      <c r="AA281" s="10">
        <f>AA274+Y281</f>
        <v>7.6499999999999844</v>
      </c>
      <c r="AC281" s="57">
        <v>72</v>
      </c>
      <c r="AD281" s="76">
        <v>2</v>
      </c>
      <c r="AE281" s="59">
        <f>AC281*AD281</f>
        <v>144</v>
      </c>
      <c r="AF281" s="59">
        <v>9800</v>
      </c>
      <c r="AG281" s="60" t="s">
        <v>222</v>
      </c>
      <c r="AI281">
        <f>30*AD281</f>
        <v>60</v>
      </c>
    </row>
    <row r="282" spans="1:35" x14ac:dyDescent="0.25">
      <c r="A282" s="61">
        <v>43302</v>
      </c>
      <c r="B282" s="62"/>
      <c r="C282" s="63" t="s">
        <v>216</v>
      </c>
      <c r="D282" s="63"/>
      <c r="E282" s="62"/>
      <c r="F282" s="62"/>
      <c r="G282" s="83" t="s">
        <v>6</v>
      </c>
      <c r="H282" s="62"/>
      <c r="I282" s="62"/>
      <c r="J282" s="86" t="s">
        <v>17</v>
      </c>
      <c r="K282" s="62"/>
      <c r="L282" s="62"/>
      <c r="M282" s="83" t="s">
        <v>6</v>
      </c>
      <c r="N282" s="62"/>
      <c r="O282" s="62"/>
      <c r="P282" s="63"/>
      <c r="Q282" s="64"/>
      <c r="R282" s="65"/>
      <c r="S282" s="66"/>
      <c r="T282" s="72"/>
      <c r="U282" s="72"/>
      <c r="V282" s="72"/>
      <c r="W282" s="73"/>
      <c r="X282" s="69"/>
      <c r="Y282" s="67"/>
      <c r="Z282" s="67"/>
      <c r="AA282" s="67"/>
      <c r="AB282" s="70"/>
      <c r="AC282" s="70"/>
      <c r="AD282" s="59"/>
      <c r="AE282" s="59"/>
      <c r="AF282" s="59"/>
      <c r="AG282" s="59"/>
    </row>
    <row r="283" spans="1:35" x14ac:dyDescent="0.25">
      <c r="A283" s="52">
        <v>43303</v>
      </c>
      <c r="B283" s="6" t="s">
        <v>240</v>
      </c>
      <c r="C283" s="1"/>
      <c r="D283" s="1"/>
      <c r="E283" s="124" t="s">
        <v>251</v>
      </c>
      <c r="F283" s="124"/>
      <c r="G283" s="124"/>
      <c r="H283" s="124"/>
      <c r="I283" s="124"/>
      <c r="J283" s="42"/>
      <c r="K283" s="124" t="s">
        <v>252</v>
      </c>
      <c r="L283" s="124"/>
      <c r="M283" s="124"/>
      <c r="N283" s="124"/>
      <c r="O283" s="124"/>
      <c r="P283" s="1"/>
      <c r="Q283" s="96" t="s">
        <v>18</v>
      </c>
      <c r="R283" s="96" t="s">
        <v>7</v>
      </c>
      <c r="S283" s="96" t="s">
        <v>19</v>
      </c>
      <c r="T283" s="96" t="s">
        <v>8</v>
      </c>
      <c r="U283" s="96" t="s">
        <v>9</v>
      </c>
      <c r="V283" s="96"/>
      <c r="W283" s="96" t="s">
        <v>10</v>
      </c>
    </row>
    <row r="284" spans="1:35" x14ac:dyDescent="0.25">
      <c r="A284" s="52">
        <v>43304</v>
      </c>
      <c r="B284" s="9" t="s">
        <v>228</v>
      </c>
      <c r="C284" s="1" t="s">
        <v>1</v>
      </c>
      <c r="D284" s="1"/>
      <c r="G284" s="82" t="s">
        <v>6</v>
      </c>
      <c r="J284" s="85" t="s">
        <v>17</v>
      </c>
      <c r="M284" s="82" t="s">
        <v>6</v>
      </c>
      <c r="P284" s="1"/>
      <c r="Q284" s="3"/>
      <c r="R284" s="5"/>
      <c r="S284" s="4"/>
      <c r="T284" s="10">
        <f>(I284/60+H284)-(F284/60+E284)</f>
        <v>0</v>
      </c>
      <c r="U284" s="10">
        <f>(O284/60+N284)-(L284/60+K284)</f>
        <v>0</v>
      </c>
      <c r="V284" s="10"/>
      <c r="W284" s="11">
        <f>T284+U284-Q284*0.5</f>
        <v>0</v>
      </c>
    </row>
    <row r="285" spans="1:35" x14ac:dyDescent="0.25">
      <c r="A285" s="52">
        <v>43305</v>
      </c>
      <c r="B285" s="9" t="s">
        <v>228</v>
      </c>
      <c r="C285" s="1" t="s">
        <v>2</v>
      </c>
      <c r="D285" s="1"/>
      <c r="G285" s="82" t="s">
        <v>6</v>
      </c>
      <c r="J285" s="85" t="s">
        <v>17</v>
      </c>
      <c r="M285" s="82" t="s">
        <v>6</v>
      </c>
      <c r="P285" s="1"/>
      <c r="Q285" s="3"/>
      <c r="R285" s="5"/>
      <c r="S285" s="4"/>
      <c r="T285" s="10">
        <f>(I285/60+H285)-(F285/60+E285)</f>
        <v>0</v>
      </c>
      <c r="U285" s="10">
        <f>(O285/60+N285)-(L285/60+K285)</f>
        <v>0</v>
      </c>
      <c r="V285" s="10"/>
      <c r="W285" s="11">
        <f>T285+U285-Q285*0.5</f>
        <v>0</v>
      </c>
      <c r="Y285" t="s">
        <v>258</v>
      </c>
    </row>
    <row r="286" spans="1:35" x14ac:dyDescent="0.25">
      <c r="A286" s="52">
        <v>43306</v>
      </c>
      <c r="B286" s="9" t="s">
        <v>228</v>
      </c>
      <c r="C286" s="1" t="s">
        <v>3</v>
      </c>
      <c r="D286" s="1"/>
      <c r="G286" s="82" t="s">
        <v>6</v>
      </c>
      <c r="J286" s="85" t="s">
        <v>17</v>
      </c>
      <c r="M286" s="82" t="s">
        <v>6</v>
      </c>
      <c r="P286" s="1"/>
      <c r="Q286" s="3"/>
      <c r="R286" s="5"/>
      <c r="S286" s="4"/>
      <c r="T286" s="10">
        <f>(I286/60+H286)-(F286/60+E286)</f>
        <v>0</v>
      </c>
      <c r="U286" s="10">
        <f>(O286/60+N286)-(L286/60+K286)</f>
        <v>0</v>
      </c>
      <c r="V286" s="10"/>
      <c r="W286" s="11">
        <f>T286+U286-Q286*0.5</f>
        <v>0</v>
      </c>
      <c r="Y286" s="75">
        <v>5</v>
      </c>
    </row>
    <row r="287" spans="1:35" x14ac:dyDescent="0.25">
      <c r="A287" s="52">
        <v>43307</v>
      </c>
      <c r="B287" s="9" t="s">
        <v>228</v>
      </c>
      <c r="C287" s="1" t="s">
        <v>4</v>
      </c>
      <c r="D287" s="1"/>
      <c r="G287" s="82" t="s">
        <v>6</v>
      </c>
      <c r="J287" s="85" t="s">
        <v>17</v>
      </c>
      <c r="M287" s="82" t="s">
        <v>6</v>
      </c>
      <c r="P287" s="1"/>
      <c r="Q287" s="3"/>
      <c r="R287" s="5"/>
      <c r="S287" s="4"/>
      <c r="T287" s="10">
        <f>(I287/60+H287)-(F287/60+E287)</f>
        <v>0</v>
      </c>
      <c r="U287" s="10">
        <f>(O287/60+N287)-(L287/60+K287)</f>
        <v>0</v>
      </c>
      <c r="V287" s="10"/>
      <c r="W287" s="11">
        <f>T287+U287-Q287*0.5</f>
        <v>0</v>
      </c>
      <c r="X287" t="s">
        <v>11</v>
      </c>
      <c r="Y287" t="s">
        <v>12</v>
      </c>
      <c r="Z287" t="s">
        <v>13</v>
      </c>
      <c r="AA287" t="s">
        <v>50</v>
      </c>
      <c r="AC287" s="54" t="s">
        <v>219</v>
      </c>
      <c r="AD287" s="55" t="s">
        <v>220</v>
      </c>
      <c r="AE287" s="55" t="s">
        <v>224</v>
      </c>
      <c r="AF287" s="55" t="s">
        <v>223</v>
      </c>
      <c r="AG287" s="56" t="s">
        <v>221</v>
      </c>
      <c r="AI287" s="95" t="s">
        <v>259</v>
      </c>
    </row>
    <row r="288" spans="1:35" x14ac:dyDescent="0.25">
      <c r="A288" s="52">
        <v>43308</v>
      </c>
      <c r="B288" s="9" t="s">
        <v>228</v>
      </c>
      <c r="C288" s="1" t="s">
        <v>5</v>
      </c>
      <c r="D288" s="1"/>
      <c r="G288" s="82" t="s">
        <v>6</v>
      </c>
      <c r="J288" s="85" t="s">
        <v>17</v>
      </c>
      <c r="M288" s="82" t="s">
        <v>6</v>
      </c>
      <c r="P288" s="1"/>
      <c r="Q288" s="3"/>
      <c r="R288" s="5"/>
      <c r="S288" s="4"/>
      <c r="T288" s="10">
        <f>(I288/60+H288)-(F288/60+E288)</f>
        <v>0</v>
      </c>
      <c r="U288" s="10">
        <f>(O288/60+N288)-(L288/60+K288)</f>
        <v>0</v>
      </c>
      <c r="V288" s="10"/>
      <c r="W288" s="11">
        <f>T288+U288-Q288*0.5</f>
        <v>0</v>
      </c>
      <c r="X288" s="12">
        <f>SUM(W284:W288)</f>
        <v>0</v>
      </c>
      <c r="Y288" s="10">
        <f>X288-(8*(5-Y286))+SUM(R284:R288)*8+SUM(S284:S288)*8</f>
        <v>0</v>
      </c>
      <c r="Z288" s="10">
        <f>Z281+Y288</f>
        <v>14.716666666666661</v>
      </c>
      <c r="AA288" s="10">
        <f>AA281+Y288</f>
        <v>7.6499999999999844</v>
      </c>
      <c r="AC288" s="57">
        <v>72</v>
      </c>
      <c r="AD288" s="76">
        <v>0</v>
      </c>
      <c r="AE288" s="59">
        <f>AC288*AD288</f>
        <v>0</v>
      </c>
      <c r="AF288" s="59">
        <v>9800</v>
      </c>
      <c r="AG288" s="60" t="s">
        <v>222</v>
      </c>
      <c r="AI288">
        <f>30*AD288</f>
        <v>0</v>
      </c>
    </row>
    <row r="289" spans="1:37" x14ac:dyDescent="0.25">
      <c r="A289" s="61">
        <v>43309</v>
      </c>
      <c r="B289" s="62"/>
      <c r="C289" s="63" t="s">
        <v>216</v>
      </c>
      <c r="D289" s="63"/>
      <c r="E289" s="62"/>
      <c r="F289" s="62"/>
      <c r="G289" s="83" t="s">
        <v>6</v>
      </c>
      <c r="H289" s="62"/>
      <c r="I289" s="62"/>
      <c r="J289" s="86" t="s">
        <v>17</v>
      </c>
      <c r="K289" s="62"/>
      <c r="L289" s="62"/>
      <c r="M289" s="83" t="s">
        <v>6</v>
      </c>
      <c r="N289" s="62"/>
      <c r="O289" s="62"/>
      <c r="P289" s="63"/>
      <c r="Q289" s="64"/>
      <c r="R289" s="65"/>
      <c r="S289" s="66"/>
      <c r="T289" s="72"/>
      <c r="U289" s="72"/>
      <c r="V289" s="72"/>
      <c r="W289" s="73"/>
      <c r="X289" s="69"/>
      <c r="Y289" s="67"/>
      <c r="Z289" s="67"/>
      <c r="AA289" s="67"/>
      <c r="AB289" s="70"/>
      <c r="AC289" s="70"/>
      <c r="AD289" s="59"/>
      <c r="AE289" s="59"/>
      <c r="AF289" s="59"/>
      <c r="AG289" s="59"/>
    </row>
    <row r="290" spans="1:37" x14ac:dyDescent="0.25">
      <c r="A290" s="52">
        <v>43310</v>
      </c>
      <c r="B290" s="6" t="s">
        <v>241</v>
      </c>
      <c r="C290" s="1"/>
      <c r="D290" s="1"/>
      <c r="E290" s="124" t="s">
        <v>251</v>
      </c>
      <c r="F290" s="124"/>
      <c r="G290" s="124"/>
      <c r="H290" s="124"/>
      <c r="I290" s="124"/>
      <c r="J290" s="42"/>
      <c r="K290" s="124" t="s">
        <v>252</v>
      </c>
      <c r="L290" s="124"/>
      <c r="M290" s="124"/>
      <c r="N290" s="124"/>
      <c r="O290" s="124"/>
      <c r="P290" s="1"/>
      <c r="Q290" s="96" t="s">
        <v>18</v>
      </c>
      <c r="R290" s="96" t="s">
        <v>7</v>
      </c>
      <c r="S290" s="96" t="s">
        <v>19</v>
      </c>
      <c r="T290" s="96" t="s">
        <v>8</v>
      </c>
      <c r="U290" s="96" t="s">
        <v>9</v>
      </c>
      <c r="V290" s="96"/>
      <c r="W290" s="96" t="s">
        <v>10</v>
      </c>
    </row>
    <row r="291" spans="1:37" x14ac:dyDescent="0.25">
      <c r="A291" s="52">
        <v>43311</v>
      </c>
      <c r="B291" s="9" t="s">
        <v>228</v>
      </c>
      <c r="C291" s="1" t="s">
        <v>1</v>
      </c>
      <c r="D291" s="1"/>
      <c r="G291" s="82" t="s">
        <v>6</v>
      </c>
      <c r="J291" s="85" t="s">
        <v>17</v>
      </c>
      <c r="M291" s="82" t="s">
        <v>6</v>
      </c>
      <c r="P291" s="1"/>
      <c r="Q291" s="3"/>
      <c r="R291" s="5"/>
      <c r="S291" s="4"/>
      <c r="T291" s="10">
        <f>(I291/60+H291)-(F291/60+E291)</f>
        <v>0</v>
      </c>
      <c r="U291" s="10">
        <f>(O291/60+N291)-(L291/60+K291)</f>
        <v>0</v>
      </c>
      <c r="V291" s="10"/>
      <c r="W291" s="11">
        <f>T291+U291-Q291*0.5</f>
        <v>0</v>
      </c>
    </row>
    <row r="292" spans="1:37" x14ac:dyDescent="0.25">
      <c r="A292" s="52">
        <v>43312</v>
      </c>
      <c r="B292" s="9" t="s">
        <v>228</v>
      </c>
      <c r="C292" s="1" t="s">
        <v>2</v>
      </c>
      <c r="D292" s="1"/>
      <c r="G292" s="82" t="s">
        <v>6</v>
      </c>
      <c r="J292" s="85" t="s">
        <v>17</v>
      </c>
      <c r="M292" s="82" t="s">
        <v>6</v>
      </c>
      <c r="P292" s="1"/>
      <c r="Q292" s="3"/>
      <c r="R292" s="5"/>
      <c r="S292" s="4"/>
      <c r="T292" s="10">
        <f>(I292/60+H292)-(F292/60+E292)</f>
        <v>0</v>
      </c>
      <c r="U292" s="10">
        <f>(O292/60+N292)-(L292/60+K292)</f>
        <v>0</v>
      </c>
      <c r="V292" s="10"/>
      <c r="W292" s="11">
        <f>T292+U292-Q292*0.5</f>
        <v>0</v>
      </c>
      <c r="Y292" t="s">
        <v>258</v>
      </c>
    </row>
    <row r="293" spans="1:37" x14ac:dyDescent="0.25">
      <c r="A293" s="52">
        <v>43313</v>
      </c>
      <c r="B293" s="9" t="s">
        <v>228</v>
      </c>
      <c r="C293" s="1" t="s">
        <v>3</v>
      </c>
      <c r="D293" s="1"/>
      <c r="G293" s="82" t="s">
        <v>6</v>
      </c>
      <c r="J293" s="85" t="s">
        <v>17</v>
      </c>
      <c r="M293" s="82" t="s">
        <v>6</v>
      </c>
      <c r="P293" s="1"/>
      <c r="Q293" s="3"/>
      <c r="R293" s="5"/>
      <c r="S293" s="4"/>
      <c r="T293" s="10">
        <f>(I293/60+H293)-(F293/60+E293)</f>
        <v>0</v>
      </c>
      <c r="U293" s="10">
        <f>(O293/60+N293)-(L293/60+K293)</f>
        <v>0</v>
      </c>
      <c r="V293" s="10"/>
      <c r="W293" s="11">
        <f>T293+U293-Q293*0.5</f>
        <v>0</v>
      </c>
      <c r="Y293" s="75">
        <v>5</v>
      </c>
    </row>
    <row r="294" spans="1:37" x14ac:dyDescent="0.25">
      <c r="A294" s="52">
        <v>43314</v>
      </c>
      <c r="B294" s="9" t="s">
        <v>228</v>
      </c>
      <c r="C294" s="1" t="s">
        <v>4</v>
      </c>
      <c r="D294" s="1"/>
      <c r="G294" s="82" t="s">
        <v>6</v>
      </c>
      <c r="J294" s="85" t="s">
        <v>17</v>
      </c>
      <c r="M294" s="82" t="s">
        <v>6</v>
      </c>
      <c r="P294" s="1"/>
      <c r="Q294" s="3"/>
      <c r="R294" s="5"/>
      <c r="S294" s="4"/>
      <c r="T294" s="10">
        <f>(I294/60+H294)-(F294/60+E294)</f>
        <v>0</v>
      </c>
      <c r="U294" s="10">
        <f>(O294/60+N294)-(L294/60+K294)</f>
        <v>0</v>
      </c>
      <c r="V294" s="10"/>
      <c r="W294" s="11">
        <f>T294+U294-Q294*0.5</f>
        <v>0</v>
      </c>
      <c r="X294" t="s">
        <v>11</v>
      </c>
      <c r="Y294" t="s">
        <v>12</v>
      </c>
      <c r="Z294" t="s">
        <v>13</v>
      </c>
      <c r="AA294" t="s">
        <v>50</v>
      </c>
      <c r="AC294" s="54" t="s">
        <v>219</v>
      </c>
      <c r="AD294" s="55" t="s">
        <v>220</v>
      </c>
      <c r="AE294" s="55" t="s">
        <v>224</v>
      </c>
      <c r="AF294" s="55" t="s">
        <v>223</v>
      </c>
      <c r="AG294" s="56" t="s">
        <v>221</v>
      </c>
      <c r="AI294" s="95" t="s">
        <v>259</v>
      </c>
    </row>
    <row r="295" spans="1:37" x14ac:dyDescent="0.25">
      <c r="A295" s="52">
        <v>43315</v>
      </c>
      <c r="B295" s="9" t="s">
        <v>228</v>
      </c>
      <c r="C295" s="1" t="s">
        <v>5</v>
      </c>
      <c r="D295" s="1"/>
      <c r="G295" s="82" t="s">
        <v>6</v>
      </c>
      <c r="J295" s="85" t="s">
        <v>17</v>
      </c>
      <c r="M295" s="82" t="s">
        <v>6</v>
      </c>
      <c r="P295" s="1"/>
      <c r="Q295" s="3"/>
      <c r="R295" s="5"/>
      <c r="S295" s="4"/>
      <c r="T295" s="10">
        <f>(I295/60+H295)-(F295/60+E295)</f>
        <v>0</v>
      </c>
      <c r="U295" s="10">
        <f>(O295/60+N295)-(L295/60+K295)</f>
        <v>0</v>
      </c>
      <c r="V295" s="10"/>
      <c r="W295" s="11">
        <f>T295+U295-Q295*0.5</f>
        <v>0</v>
      </c>
      <c r="X295" s="12">
        <f>SUM(W291:W295)</f>
        <v>0</v>
      </c>
      <c r="Y295" s="10">
        <f>X295-(8*(5-Y293))+SUM(R291:R295)*8+SUM(S291:S295)*8</f>
        <v>0</v>
      </c>
      <c r="Z295" s="10">
        <f>Z288+Y295</f>
        <v>14.716666666666661</v>
      </c>
      <c r="AA295" s="10">
        <f>AA288+Y295</f>
        <v>7.6499999999999844</v>
      </c>
      <c r="AC295" s="57">
        <v>72</v>
      </c>
      <c r="AD295" s="76">
        <v>0</v>
      </c>
      <c r="AE295" s="59">
        <f>AC295*AD295</f>
        <v>0</v>
      </c>
      <c r="AF295" s="59">
        <v>9800</v>
      </c>
      <c r="AG295" s="60" t="s">
        <v>222</v>
      </c>
      <c r="AI295">
        <f>30*AD295</f>
        <v>0</v>
      </c>
      <c r="AJ295">
        <f>-SUM(AI204:AI295)</f>
        <v>-1140</v>
      </c>
      <c r="AK295" s="9" t="s">
        <v>260</v>
      </c>
    </row>
    <row r="296" spans="1:37" x14ac:dyDescent="0.25">
      <c r="A296" s="61">
        <v>43316</v>
      </c>
      <c r="B296" s="62"/>
      <c r="C296" s="63" t="s">
        <v>216</v>
      </c>
      <c r="D296" s="63"/>
      <c r="E296" s="62"/>
      <c r="F296" s="62"/>
      <c r="G296" s="83" t="s">
        <v>6</v>
      </c>
      <c r="H296" s="62"/>
      <c r="I296" s="62"/>
      <c r="J296" s="86" t="s">
        <v>17</v>
      </c>
      <c r="K296" s="62"/>
      <c r="L296" s="62"/>
      <c r="M296" s="83" t="s">
        <v>6</v>
      </c>
      <c r="N296" s="62"/>
      <c r="O296" s="62"/>
      <c r="P296" s="63"/>
      <c r="Q296" s="64"/>
      <c r="R296" s="65"/>
      <c r="S296" s="66"/>
      <c r="T296" s="72"/>
      <c r="U296" s="72"/>
      <c r="V296" s="72"/>
      <c r="W296" s="73"/>
      <c r="X296" s="69"/>
      <c r="Y296" s="67"/>
      <c r="Z296" s="67"/>
      <c r="AA296" s="67"/>
      <c r="AB296" s="70"/>
      <c r="AC296" s="70"/>
      <c r="AD296" s="59"/>
      <c r="AE296" s="59"/>
      <c r="AF296" s="59"/>
      <c r="AG296" s="59"/>
    </row>
    <row r="297" spans="1:37" x14ac:dyDescent="0.25">
      <c r="A297" s="52">
        <v>43317</v>
      </c>
      <c r="B297" s="6" t="s">
        <v>242</v>
      </c>
      <c r="C297" s="1"/>
      <c r="D297" s="1"/>
      <c r="E297" s="124" t="s">
        <v>251</v>
      </c>
      <c r="F297" s="124"/>
      <c r="G297" s="124"/>
      <c r="H297" s="124"/>
      <c r="I297" s="124"/>
      <c r="J297" s="42"/>
      <c r="K297" s="124" t="s">
        <v>252</v>
      </c>
      <c r="L297" s="124"/>
      <c r="M297" s="124"/>
      <c r="N297" s="124"/>
      <c r="O297" s="124"/>
      <c r="P297" s="1"/>
      <c r="Q297" s="96" t="s">
        <v>18</v>
      </c>
      <c r="R297" s="96" t="s">
        <v>7</v>
      </c>
      <c r="S297" s="96" t="s">
        <v>19</v>
      </c>
      <c r="T297" s="96" t="s">
        <v>8</v>
      </c>
      <c r="U297" s="96" t="s">
        <v>9</v>
      </c>
      <c r="V297" s="96"/>
      <c r="W297" s="96" t="s">
        <v>10</v>
      </c>
    </row>
    <row r="298" spans="1:37" x14ac:dyDescent="0.25">
      <c r="A298" s="52">
        <v>43318</v>
      </c>
      <c r="B298" s="9"/>
      <c r="C298" s="1" t="s">
        <v>1</v>
      </c>
      <c r="D298" s="1"/>
      <c r="E298">
        <v>8</v>
      </c>
      <c r="F298">
        <v>26</v>
      </c>
      <c r="G298" s="82" t="s">
        <v>6</v>
      </c>
      <c r="H298">
        <v>17</v>
      </c>
      <c r="I298">
        <v>0</v>
      </c>
      <c r="J298" s="85" t="s">
        <v>17</v>
      </c>
      <c r="M298" s="82" t="s">
        <v>6</v>
      </c>
      <c r="P298" s="1"/>
      <c r="Q298" s="3">
        <v>1</v>
      </c>
      <c r="R298" s="5"/>
      <c r="S298" s="4"/>
      <c r="T298" s="10">
        <f>(I298/60+H298)-(F298/60+E298)</f>
        <v>8.5666666666666664</v>
      </c>
      <c r="U298" s="10">
        <f>(O298/60+N298)-(L298/60+K298)</f>
        <v>0</v>
      </c>
      <c r="V298" s="10"/>
      <c r="W298" s="11">
        <f>T298+U298-Q298*0.5</f>
        <v>8.0666666666666664</v>
      </c>
    </row>
    <row r="299" spans="1:37" x14ac:dyDescent="0.25">
      <c r="A299" s="52">
        <v>43319</v>
      </c>
      <c r="B299" s="9"/>
      <c r="C299" s="1" t="s">
        <v>2</v>
      </c>
      <c r="D299" s="1"/>
      <c r="E299">
        <v>9</v>
      </c>
      <c r="F299">
        <v>0</v>
      </c>
      <c r="G299" s="82" t="s">
        <v>6</v>
      </c>
      <c r="H299">
        <v>16</v>
      </c>
      <c r="I299">
        <v>17</v>
      </c>
      <c r="J299" s="85" t="s">
        <v>17</v>
      </c>
      <c r="M299" s="82" t="s">
        <v>6</v>
      </c>
      <c r="P299" s="1"/>
      <c r="Q299" s="3"/>
      <c r="R299" s="5"/>
      <c r="S299" s="4"/>
      <c r="T299" s="10">
        <f>(I299/60+H299)-(F299/60+E299)</f>
        <v>7.283333333333335</v>
      </c>
      <c r="U299" s="10">
        <f>(O299/60+N299)-(L299/60+K299)</f>
        <v>0</v>
      </c>
      <c r="V299" s="10"/>
      <c r="W299" s="11">
        <f>T299+U299-Q299*0.5</f>
        <v>7.283333333333335</v>
      </c>
      <c r="Y299" t="s">
        <v>258</v>
      </c>
    </row>
    <row r="300" spans="1:37" x14ac:dyDescent="0.25">
      <c r="A300" s="52">
        <v>43320</v>
      </c>
      <c r="B300" s="9"/>
      <c r="C300" s="1" t="s">
        <v>3</v>
      </c>
      <c r="D300" s="1"/>
      <c r="E300">
        <v>8</v>
      </c>
      <c r="F300">
        <v>29</v>
      </c>
      <c r="G300" s="82" t="s">
        <v>6</v>
      </c>
      <c r="H300">
        <v>16</v>
      </c>
      <c r="I300">
        <v>32</v>
      </c>
      <c r="J300" s="85" t="s">
        <v>17</v>
      </c>
      <c r="M300" s="82" t="s">
        <v>6</v>
      </c>
      <c r="P300" s="1"/>
      <c r="Q300" s="3">
        <v>1</v>
      </c>
      <c r="R300" s="5"/>
      <c r="S300" s="4"/>
      <c r="T300" s="10">
        <f>(I300/60+H300)-(F300/60+E300)</f>
        <v>8.0500000000000025</v>
      </c>
      <c r="U300" s="10">
        <f>(O300/60+N300)-(L300/60+K300)</f>
        <v>0</v>
      </c>
      <c r="V300" s="10"/>
      <c r="W300" s="11">
        <f>T300+U300-Q300*0.5</f>
        <v>7.5500000000000025</v>
      </c>
      <c r="Y300" s="75">
        <v>0</v>
      </c>
    </row>
    <row r="301" spans="1:37" x14ac:dyDescent="0.25">
      <c r="A301" s="52">
        <v>43321</v>
      </c>
      <c r="B301" s="9"/>
      <c r="C301" s="1" t="s">
        <v>4</v>
      </c>
      <c r="D301" s="1"/>
      <c r="E301">
        <v>9</v>
      </c>
      <c r="F301">
        <v>38</v>
      </c>
      <c r="G301" s="82" t="s">
        <v>6</v>
      </c>
      <c r="H301">
        <v>16</v>
      </c>
      <c r="I301">
        <v>3</v>
      </c>
      <c r="J301" s="85" t="s">
        <v>17</v>
      </c>
      <c r="M301" s="82" t="s">
        <v>6</v>
      </c>
      <c r="P301" s="1"/>
      <c r="Q301" s="3">
        <v>1</v>
      </c>
      <c r="R301" s="5"/>
      <c r="S301" s="4"/>
      <c r="T301" s="10">
        <f>(I301/60+H301)-(F301/60+E301)</f>
        <v>6.4166666666666679</v>
      </c>
      <c r="U301" s="10">
        <f>(O301/60+N301)-(L301/60+K301)</f>
        <v>0</v>
      </c>
      <c r="V301" s="10"/>
      <c r="W301" s="11">
        <f>T301+U301-Q301*0.5</f>
        <v>5.9166666666666679</v>
      </c>
      <c r="X301" t="s">
        <v>11</v>
      </c>
      <c r="Y301" t="s">
        <v>12</v>
      </c>
      <c r="Z301" t="s">
        <v>13</v>
      </c>
      <c r="AA301" t="s">
        <v>50</v>
      </c>
      <c r="AC301" s="54" t="s">
        <v>219</v>
      </c>
      <c r="AD301" s="55" t="s">
        <v>220</v>
      </c>
      <c r="AE301" s="55" t="s">
        <v>224</v>
      </c>
      <c r="AF301" s="55" t="s">
        <v>223</v>
      </c>
      <c r="AG301" s="56" t="s">
        <v>221</v>
      </c>
      <c r="AJ301" s="95" t="s">
        <v>261</v>
      </c>
    </row>
    <row r="302" spans="1:37" x14ac:dyDescent="0.25">
      <c r="A302" s="52">
        <v>43322</v>
      </c>
      <c r="B302" s="9"/>
      <c r="C302" s="1" t="s">
        <v>5</v>
      </c>
      <c r="D302" s="1"/>
      <c r="E302">
        <v>7</v>
      </c>
      <c r="F302">
        <v>57</v>
      </c>
      <c r="G302" s="82" t="s">
        <v>6</v>
      </c>
      <c r="H302">
        <v>16</v>
      </c>
      <c r="I302">
        <v>30</v>
      </c>
      <c r="J302" s="85" t="s">
        <v>17</v>
      </c>
      <c r="M302" s="82" t="s">
        <v>6</v>
      </c>
      <c r="P302" s="1"/>
      <c r="Q302" s="3"/>
      <c r="R302" s="5"/>
      <c r="S302" s="4"/>
      <c r="T302" s="10">
        <f>(I302/60+H302)-(F302/60+E302)</f>
        <v>8.5500000000000007</v>
      </c>
      <c r="U302" s="10">
        <f>(O302/60+N302)-(L302/60+K302)</f>
        <v>0</v>
      </c>
      <c r="V302" s="10"/>
      <c r="W302" s="11">
        <f>T302+U302-Q302*0.5</f>
        <v>8.5500000000000007</v>
      </c>
      <c r="X302" s="12">
        <f>SUM(W298:W302)</f>
        <v>37.366666666666674</v>
      </c>
      <c r="Y302" s="10">
        <f>X302-(8*(5-Y300))+SUM(R298:R302)*8+SUM(S298:S302)*8</f>
        <v>-2.6333333333333258</v>
      </c>
      <c r="Z302" s="10">
        <f>Z295+Y302</f>
        <v>12.083333333333336</v>
      </c>
      <c r="AA302" s="10">
        <f>AA295+Y302</f>
        <v>5.0166666666666586</v>
      </c>
      <c r="AC302" s="57">
        <v>72</v>
      </c>
      <c r="AD302" s="76">
        <v>5</v>
      </c>
      <c r="AE302" s="59">
        <f>AC302*AD302</f>
        <v>360</v>
      </c>
      <c r="AF302" s="59">
        <v>9800</v>
      </c>
      <c r="AG302" s="60" t="s">
        <v>222</v>
      </c>
      <c r="AI302">
        <f>AE302</f>
        <v>360</v>
      </c>
      <c r="AJ302">
        <f>AJ295+AI302</f>
        <v>-780</v>
      </c>
      <c r="AK302" s="9" t="s">
        <v>265</v>
      </c>
    </row>
    <row r="303" spans="1:37" x14ac:dyDescent="0.25">
      <c r="A303" s="61">
        <v>43323</v>
      </c>
      <c r="B303" s="62"/>
      <c r="C303" s="63" t="s">
        <v>216</v>
      </c>
      <c r="D303" s="63"/>
      <c r="E303" s="62"/>
      <c r="F303" s="62"/>
      <c r="G303" s="83" t="s">
        <v>6</v>
      </c>
      <c r="H303" s="62"/>
      <c r="I303" s="62"/>
      <c r="J303" s="86" t="s">
        <v>17</v>
      </c>
      <c r="K303" s="62"/>
      <c r="L303" s="62"/>
      <c r="M303" s="83" t="s">
        <v>6</v>
      </c>
      <c r="N303" s="62"/>
      <c r="O303" s="62"/>
      <c r="P303" s="63"/>
      <c r="Q303" s="64"/>
      <c r="R303" s="65"/>
      <c r="S303" s="66"/>
      <c r="T303" s="72"/>
      <c r="U303" s="72"/>
      <c r="V303" s="72"/>
      <c r="W303" s="73"/>
      <c r="X303" s="69"/>
      <c r="Y303" s="67"/>
      <c r="Z303" s="67"/>
      <c r="AA303" s="67"/>
      <c r="AB303" s="70"/>
      <c r="AC303" s="70"/>
      <c r="AD303" s="59"/>
      <c r="AE303" s="59"/>
      <c r="AF303" s="59"/>
      <c r="AG303" s="59"/>
    </row>
    <row r="304" spans="1:37" x14ac:dyDescent="0.25">
      <c r="A304" s="52">
        <v>43324</v>
      </c>
      <c r="B304" s="6" t="s">
        <v>263</v>
      </c>
      <c r="C304" s="1"/>
      <c r="D304" s="1"/>
      <c r="E304" s="124" t="s">
        <v>251</v>
      </c>
      <c r="F304" s="124"/>
      <c r="G304" s="124"/>
      <c r="H304" s="124"/>
      <c r="I304" s="124"/>
      <c r="J304" s="42"/>
      <c r="K304" s="124" t="s">
        <v>252</v>
      </c>
      <c r="L304" s="124"/>
      <c r="M304" s="124"/>
      <c r="N304" s="124"/>
      <c r="O304" s="124"/>
      <c r="P304" s="1"/>
      <c r="Q304" s="96" t="s">
        <v>18</v>
      </c>
      <c r="R304" s="96" t="s">
        <v>7</v>
      </c>
      <c r="S304" s="96" t="s">
        <v>19</v>
      </c>
      <c r="T304" s="96" t="s">
        <v>8</v>
      </c>
      <c r="U304" s="96" t="s">
        <v>9</v>
      </c>
      <c r="V304" s="96"/>
      <c r="W304" s="96" t="s">
        <v>10</v>
      </c>
    </row>
    <row r="305" spans="1:37" x14ac:dyDescent="0.25">
      <c r="A305" s="52">
        <v>43325</v>
      </c>
      <c r="B305" s="9"/>
      <c r="C305" s="1" t="s">
        <v>1</v>
      </c>
      <c r="D305" s="1"/>
      <c r="E305">
        <v>7</v>
      </c>
      <c r="F305">
        <v>33</v>
      </c>
      <c r="G305" s="82" t="s">
        <v>6</v>
      </c>
      <c r="H305">
        <v>16</v>
      </c>
      <c r="I305">
        <v>55</v>
      </c>
      <c r="J305" s="85" t="s">
        <v>17</v>
      </c>
      <c r="M305" s="82" t="s">
        <v>6</v>
      </c>
      <c r="P305" s="1"/>
      <c r="Q305" s="3"/>
      <c r="R305" s="5"/>
      <c r="S305" s="4"/>
      <c r="T305" s="10">
        <f>(I305/60+H305)-(F305/60+E305)</f>
        <v>9.3666666666666671</v>
      </c>
      <c r="U305" s="10">
        <f>(O305/60+N305)-(L305/60+K305)</f>
        <v>0</v>
      </c>
      <c r="V305" s="10"/>
      <c r="W305" s="11">
        <f>T305+U305-Q305*0.5</f>
        <v>9.3666666666666671</v>
      </c>
    </row>
    <row r="306" spans="1:37" x14ac:dyDescent="0.25">
      <c r="A306" s="52">
        <v>43326</v>
      </c>
      <c r="B306" s="9"/>
      <c r="C306" s="1" t="s">
        <v>2</v>
      </c>
      <c r="D306" s="1"/>
      <c r="E306">
        <v>7</v>
      </c>
      <c r="F306">
        <v>48</v>
      </c>
      <c r="G306" s="82" t="s">
        <v>6</v>
      </c>
      <c r="H306">
        <v>16</v>
      </c>
      <c r="I306">
        <v>31</v>
      </c>
      <c r="J306" s="85" t="s">
        <v>17</v>
      </c>
      <c r="M306" s="82" t="s">
        <v>6</v>
      </c>
      <c r="P306" s="1"/>
      <c r="Q306" s="3">
        <v>1</v>
      </c>
      <c r="R306" s="5"/>
      <c r="S306" s="4"/>
      <c r="T306" s="10">
        <f>(I306/60+H306)-(F306/60+E306)</f>
        <v>8.716666666666665</v>
      </c>
      <c r="U306" s="10">
        <f>(O306/60+N306)-(L306/60+K306)</f>
        <v>0</v>
      </c>
      <c r="V306" s="10"/>
      <c r="W306" s="11">
        <f>T306+U306-Q306*0.5</f>
        <v>8.216666666666665</v>
      </c>
      <c r="Y306" t="s">
        <v>258</v>
      </c>
    </row>
    <row r="307" spans="1:37" x14ac:dyDescent="0.25">
      <c r="A307" s="52">
        <v>43327</v>
      </c>
      <c r="B307" s="9"/>
      <c r="C307" s="1" t="s">
        <v>3</v>
      </c>
      <c r="D307" s="1"/>
      <c r="E307">
        <v>8</v>
      </c>
      <c r="F307">
        <v>5</v>
      </c>
      <c r="G307" s="82" t="s">
        <v>6</v>
      </c>
      <c r="H307">
        <v>17</v>
      </c>
      <c r="I307">
        <v>25</v>
      </c>
      <c r="J307" s="85" t="s">
        <v>17</v>
      </c>
      <c r="M307" s="82" t="s">
        <v>6</v>
      </c>
      <c r="P307" s="1"/>
      <c r="Q307" s="3">
        <v>1</v>
      </c>
      <c r="R307" s="5"/>
      <c r="S307" s="4"/>
      <c r="T307" s="10">
        <f>(I307/60+H307)-(F307/60+E307)</f>
        <v>9.3333333333333339</v>
      </c>
      <c r="U307" s="10">
        <f>(O307/60+N307)-(L307/60+K307)</f>
        <v>0</v>
      </c>
      <c r="V307" s="10"/>
      <c r="W307" s="11">
        <f>T307+U307-Q307*0.5</f>
        <v>8.8333333333333339</v>
      </c>
      <c r="Y307" s="75">
        <v>1</v>
      </c>
    </row>
    <row r="308" spans="1:37" x14ac:dyDescent="0.25">
      <c r="A308" s="52">
        <v>43328</v>
      </c>
      <c r="B308" s="9"/>
      <c r="C308" s="1" t="s">
        <v>4</v>
      </c>
      <c r="D308" s="1"/>
      <c r="E308">
        <v>9</v>
      </c>
      <c r="F308">
        <v>55</v>
      </c>
      <c r="G308" s="82" t="s">
        <v>6</v>
      </c>
      <c r="H308">
        <v>16</v>
      </c>
      <c r="I308">
        <v>55</v>
      </c>
      <c r="J308" s="85" t="s">
        <v>17</v>
      </c>
      <c r="M308" s="82" t="s">
        <v>6</v>
      </c>
      <c r="P308" s="1"/>
      <c r="Q308" s="3">
        <v>1</v>
      </c>
      <c r="R308" s="5"/>
      <c r="S308" s="4"/>
      <c r="T308" s="10">
        <f>(I308/60+H308)-(F308/60+E308)</f>
        <v>7.0000000000000018</v>
      </c>
      <c r="U308" s="10">
        <f>(O308/60+N308)-(L308/60+K308)</f>
        <v>0</v>
      </c>
      <c r="V308" s="10"/>
      <c r="W308" s="11">
        <f>T308+U308-Q308*0.5</f>
        <v>6.5000000000000018</v>
      </c>
      <c r="X308" t="s">
        <v>11</v>
      </c>
      <c r="Y308" t="s">
        <v>12</v>
      </c>
      <c r="Z308" t="s">
        <v>13</v>
      </c>
      <c r="AA308" t="s">
        <v>50</v>
      </c>
      <c r="AC308" s="54" t="s">
        <v>219</v>
      </c>
      <c r="AD308" s="55" t="s">
        <v>220</v>
      </c>
      <c r="AE308" s="55" t="s">
        <v>224</v>
      </c>
      <c r="AF308" s="55" t="s">
        <v>223</v>
      </c>
      <c r="AG308" s="56" t="s">
        <v>221</v>
      </c>
      <c r="AJ308" s="95" t="s">
        <v>261</v>
      </c>
    </row>
    <row r="309" spans="1:37" x14ac:dyDescent="0.25">
      <c r="A309" s="52">
        <v>43329</v>
      </c>
      <c r="B309" s="9" t="s">
        <v>7</v>
      </c>
      <c r="C309" s="1" t="s">
        <v>5</v>
      </c>
      <c r="D309" s="1"/>
      <c r="G309" s="82" t="s">
        <v>6</v>
      </c>
      <c r="J309" s="85" t="s">
        <v>17</v>
      </c>
      <c r="M309" s="82" t="s">
        <v>6</v>
      </c>
      <c r="P309" s="1"/>
      <c r="Q309" s="3"/>
      <c r="R309" s="5"/>
      <c r="S309" s="4"/>
      <c r="T309" s="10">
        <f>(I309/60+H309)-(F309/60+E309)</f>
        <v>0</v>
      </c>
      <c r="U309" s="10">
        <f>(O309/60+N309)-(L309/60+K309)</f>
        <v>0</v>
      </c>
      <c r="V309" s="10"/>
      <c r="W309" s="11">
        <f>T309+U309-Q309*0.5</f>
        <v>0</v>
      </c>
      <c r="X309" s="12">
        <f>SUM(W305:W309)</f>
        <v>32.916666666666664</v>
      </c>
      <c r="Y309" s="10">
        <f>X309-(8*(5-Y307))+SUM(R305:R309)*8+SUM(S305:S309)*8</f>
        <v>0.9166666666666643</v>
      </c>
      <c r="Z309" s="10">
        <f>Z302+Y309</f>
        <v>13</v>
      </c>
      <c r="AA309" s="10">
        <f>AA302+Y309</f>
        <v>5.9333333333333229</v>
      </c>
      <c r="AC309" s="57">
        <v>72</v>
      </c>
      <c r="AD309" s="76">
        <v>4</v>
      </c>
      <c r="AE309" s="59">
        <f>AC309*AD309</f>
        <v>288</v>
      </c>
      <c r="AF309" s="59">
        <v>9800</v>
      </c>
      <c r="AG309" s="60" t="s">
        <v>222</v>
      </c>
      <c r="AI309">
        <f>AE309</f>
        <v>288</v>
      </c>
      <c r="AJ309">
        <f>AJ302+AI309</f>
        <v>-492</v>
      </c>
      <c r="AK309" s="9" t="s">
        <v>265</v>
      </c>
    </row>
    <row r="310" spans="1:37" x14ac:dyDescent="0.25">
      <c r="A310" s="61">
        <v>43330</v>
      </c>
      <c r="B310" s="62"/>
      <c r="C310" s="63" t="s">
        <v>216</v>
      </c>
      <c r="D310" s="63"/>
      <c r="E310" s="62"/>
      <c r="F310" s="62"/>
      <c r="G310" s="83" t="s">
        <v>6</v>
      </c>
      <c r="H310" s="62"/>
      <c r="I310" s="62"/>
      <c r="J310" s="86" t="s">
        <v>17</v>
      </c>
      <c r="K310" s="62"/>
      <c r="L310" s="62"/>
      <c r="M310" s="83" t="s">
        <v>6</v>
      </c>
      <c r="N310" s="62"/>
      <c r="O310" s="62"/>
      <c r="P310" s="63"/>
      <c r="Q310" s="64"/>
      <c r="R310" s="65"/>
      <c r="S310" s="66"/>
      <c r="T310" s="72"/>
      <c r="U310" s="72"/>
      <c r="V310" s="72"/>
      <c r="W310" s="73"/>
      <c r="X310" s="69"/>
      <c r="Y310" s="67"/>
      <c r="Z310" s="67"/>
      <c r="AA310" s="67"/>
      <c r="AB310" s="70"/>
      <c r="AC310" s="59"/>
      <c r="AD310" s="59"/>
      <c r="AE310" s="59"/>
      <c r="AF310" s="59"/>
      <c r="AG310" s="59"/>
    </row>
    <row r="311" spans="1:37" x14ac:dyDescent="0.25">
      <c r="A311" s="52">
        <v>43331</v>
      </c>
      <c r="B311" s="6" t="s">
        <v>264</v>
      </c>
      <c r="C311" s="1"/>
      <c r="D311" s="1"/>
      <c r="E311" s="124" t="s">
        <v>251</v>
      </c>
      <c r="F311" s="124"/>
      <c r="G311" s="124"/>
      <c r="H311" s="124"/>
      <c r="I311" s="124"/>
      <c r="J311" s="42"/>
      <c r="K311" s="124" t="s">
        <v>252</v>
      </c>
      <c r="L311" s="124"/>
      <c r="M311" s="124"/>
      <c r="N311" s="124"/>
      <c r="O311" s="124"/>
      <c r="P311" s="1"/>
      <c r="Q311" s="96" t="s">
        <v>18</v>
      </c>
      <c r="R311" s="96" t="s">
        <v>7</v>
      </c>
      <c r="S311" s="96" t="s">
        <v>19</v>
      </c>
      <c r="T311" s="96" t="s">
        <v>8</v>
      </c>
      <c r="U311" s="96" t="s">
        <v>9</v>
      </c>
      <c r="V311" s="96"/>
      <c r="W311" s="96" t="s">
        <v>10</v>
      </c>
    </row>
    <row r="312" spans="1:37" x14ac:dyDescent="0.25">
      <c r="A312" s="52">
        <v>43332</v>
      </c>
      <c r="B312" s="9"/>
      <c r="C312" s="1" t="s">
        <v>1</v>
      </c>
      <c r="D312" s="1"/>
      <c r="E312">
        <v>8</v>
      </c>
      <c r="F312">
        <v>22</v>
      </c>
      <c r="G312" s="82" t="s">
        <v>6</v>
      </c>
      <c r="H312">
        <v>18</v>
      </c>
      <c r="I312">
        <v>25</v>
      </c>
      <c r="J312" s="85" t="s">
        <v>17</v>
      </c>
      <c r="M312" s="82" t="s">
        <v>6</v>
      </c>
      <c r="P312" s="1"/>
      <c r="Q312" s="3"/>
      <c r="R312" s="5"/>
      <c r="S312" s="4"/>
      <c r="T312" s="10">
        <f>(I312/60+H312)-(F312/60+E312)</f>
        <v>10.050000000000001</v>
      </c>
      <c r="U312" s="10">
        <f>(O312/60+N312)-(L312/60+K312)</f>
        <v>0</v>
      </c>
      <c r="V312" s="10"/>
      <c r="W312" s="11">
        <f>T312+U312-Q312*0.5</f>
        <v>10.050000000000001</v>
      </c>
    </row>
    <row r="313" spans="1:37" x14ac:dyDescent="0.25">
      <c r="A313" s="52">
        <v>43333</v>
      </c>
      <c r="B313" s="9"/>
      <c r="C313" s="1" t="s">
        <v>2</v>
      </c>
      <c r="D313" s="1"/>
      <c r="E313">
        <v>8</v>
      </c>
      <c r="F313">
        <v>12</v>
      </c>
      <c r="G313" s="82" t="s">
        <v>6</v>
      </c>
      <c r="H313">
        <v>18</v>
      </c>
      <c r="I313">
        <v>40</v>
      </c>
      <c r="J313" s="85" t="s">
        <v>17</v>
      </c>
      <c r="M313" s="82" t="s">
        <v>6</v>
      </c>
      <c r="P313" s="1"/>
      <c r="Q313" s="3">
        <v>1</v>
      </c>
      <c r="R313" s="5"/>
      <c r="S313" s="4"/>
      <c r="T313" s="10">
        <f>(I313/60+H313)-(F313/60+E313)</f>
        <v>10.466666666666669</v>
      </c>
      <c r="U313" s="10">
        <f>(O313/60+N313)-(L313/60+K313)</f>
        <v>0</v>
      </c>
      <c r="V313" s="10"/>
      <c r="W313" s="11">
        <f>T313+U313-Q313*0.5</f>
        <v>9.9666666666666686</v>
      </c>
      <c r="Y313" t="s">
        <v>258</v>
      </c>
    </row>
    <row r="314" spans="1:37" x14ac:dyDescent="0.25">
      <c r="A314" s="52">
        <v>43334</v>
      </c>
      <c r="B314" s="9"/>
      <c r="C314" s="1" t="s">
        <v>3</v>
      </c>
      <c r="D314" s="1"/>
      <c r="E314">
        <v>8</v>
      </c>
      <c r="F314">
        <v>15</v>
      </c>
      <c r="G314" s="82" t="s">
        <v>6</v>
      </c>
      <c r="H314">
        <v>17</v>
      </c>
      <c r="I314">
        <v>28</v>
      </c>
      <c r="J314" s="85" t="s">
        <v>17</v>
      </c>
      <c r="M314" s="82" t="s">
        <v>6</v>
      </c>
      <c r="P314" s="1"/>
      <c r="Q314" s="3">
        <v>1</v>
      </c>
      <c r="R314" s="5"/>
      <c r="S314" s="4"/>
      <c r="T314" s="10">
        <f>(I314/60+H314)-(F314/60+E314)</f>
        <v>9.216666666666665</v>
      </c>
      <c r="U314" s="10">
        <f>(O314/60+N314)-(L314/60+K314)</f>
        <v>0</v>
      </c>
      <c r="V314" s="10"/>
      <c r="W314" s="11">
        <f>T314+U314-Q314*0.5</f>
        <v>8.716666666666665</v>
      </c>
      <c r="Y314" s="75">
        <v>0</v>
      </c>
    </row>
    <row r="315" spans="1:37" x14ac:dyDescent="0.25">
      <c r="A315" s="52">
        <v>43335</v>
      </c>
      <c r="B315" s="9"/>
      <c r="C315" s="1" t="s">
        <v>4</v>
      </c>
      <c r="D315" s="1"/>
      <c r="E315">
        <v>8</v>
      </c>
      <c r="F315">
        <v>32</v>
      </c>
      <c r="G315" s="82" t="s">
        <v>6</v>
      </c>
      <c r="H315">
        <v>17</v>
      </c>
      <c r="I315">
        <v>0</v>
      </c>
      <c r="J315" s="85" t="s">
        <v>17</v>
      </c>
      <c r="M315" s="82" t="s">
        <v>6</v>
      </c>
      <c r="P315" s="1"/>
      <c r="Q315" s="3"/>
      <c r="R315" s="5"/>
      <c r="S315" s="4"/>
      <c r="T315" s="10">
        <f>(I315/60+H315)-(F315/60+E315)</f>
        <v>8.4666666666666668</v>
      </c>
      <c r="U315" s="10">
        <f>(O315/60+N315)-(L315/60+K315)</f>
        <v>0</v>
      </c>
      <c r="V315" s="10"/>
      <c r="W315" s="11">
        <f>T315+U315-Q315*0.5</f>
        <v>8.4666666666666668</v>
      </c>
      <c r="X315" t="s">
        <v>11</v>
      </c>
      <c r="Y315" t="s">
        <v>12</v>
      </c>
      <c r="Z315" t="s">
        <v>13</v>
      </c>
      <c r="AA315" t="s">
        <v>50</v>
      </c>
      <c r="AC315" s="54" t="s">
        <v>219</v>
      </c>
      <c r="AD315" s="55" t="s">
        <v>220</v>
      </c>
      <c r="AE315" s="55" t="s">
        <v>224</v>
      </c>
      <c r="AF315" s="55" t="s">
        <v>223</v>
      </c>
      <c r="AG315" s="56" t="s">
        <v>221</v>
      </c>
      <c r="AJ315" s="95" t="s">
        <v>261</v>
      </c>
    </row>
    <row r="316" spans="1:37" x14ac:dyDescent="0.25">
      <c r="A316" s="52">
        <v>43336</v>
      </c>
      <c r="B316" s="9"/>
      <c r="C316" s="1" t="s">
        <v>5</v>
      </c>
      <c r="D316" s="1"/>
      <c r="E316">
        <v>8</v>
      </c>
      <c r="F316">
        <v>30</v>
      </c>
      <c r="G316" s="82" t="s">
        <v>6</v>
      </c>
      <c r="H316">
        <v>18</v>
      </c>
      <c r="I316">
        <v>25</v>
      </c>
      <c r="J316" s="85" t="s">
        <v>17</v>
      </c>
      <c r="M316" s="82" t="s">
        <v>6</v>
      </c>
      <c r="P316" s="1"/>
      <c r="Q316" s="3"/>
      <c r="R316" s="5"/>
      <c r="S316" s="4"/>
      <c r="T316" s="10">
        <f>(I316/60+H316)-(F316/60+E316)</f>
        <v>9.9166666666666679</v>
      </c>
      <c r="U316" s="10">
        <f>(O316/60+N316)-(L316/60+K316)</f>
        <v>0</v>
      </c>
      <c r="V316" s="10"/>
      <c r="W316" s="11">
        <f>T316+U316-Q316*0.5</f>
        <v>9.9166666666666679</v>
      </c>
      <c r="X316" s="12">
        <f>SUM(W312:W316)</f>
        <v>47.116666666666674</v>
      </c>
      <c r="Y316" s="10">
        <f>X316-(8*(5-Y314))+SUM(R312:R316)*8+SUM(S312:S316)*8</f>
        <v>7.1166666666666742</v>
      </c>
      <c r="Z316" s="10">
        <f>Z309+Y316</f>
        <v>20.116666666666674</v>
      </c>
      <c r="AA316" s="10">
        <f>AA309+Y316</f>
        <v>13.049999999999997</v>
      </c>
      <c r="AC316" s="57">
        <v>72</v>
      </c>
      <c r="AD316" s="76">
        <v>5</v>
      </c>
      <c r="AE316" s="59">
        <f>AC316*AD316</f>
        <v>360</v>
      </c>
      <c r="AF316" s="59">
        <v>9800</v>
      </c>
      <c r="AG316" s="60" t="s">
        <v>222</v>
      </c>
      <c r="AI316">
        <f>AE316</f>
        <v>360</v>
      </c>
      <c r="AJ316">
        <f>AJ309+AI316</f>
        <v>-132</v>
      </c>
      <c r="AK316" s="9" t="s">
        <v>265</v>
      </c>
    </row>
    <row r="317" spans="1:37" x14ac:dyDescent="0.25">
      <c r="A317" s="61">
        <v>43337</v>
      </c>
      <c r="B317" s="62"/>
      <c r="C317" s="63" t="s">
        <v>216</v>
      </c>
      <c r="D317" s="63"/>
      <c r="E317" s="62"/>
      <c r="F317" s="62"/>
      <c r="G317" s="83" t="s">
        <v>6</v>
      </c>
      <c r="H317" s="62"/>
      <c r="I317" s="62"/>
      <c r="J317" s="86" t="s">
        <v>17</v>
      </c>
      <c r="K317" s="62"/>
      <c r="L317" s="62"/>
      <c r="M317" s="83" t="s">
        <v>6</v>
      </c>
      <c r="N317" s="62"/>
      <c r="O317" s="62"/>
      <c r="P317" s="63"/>
      <c r="Q317" s="64"/>
      <c r="R317" s="65"/>
      <c r="S317" s="66"/>
      <c r="T317" s="72"/>
      <c r="U317" s="72"/>
      <c r="V317" s="72"/>
      <c r="W317" s="73"/>
      <c r="X317" s="69"/>
      <c r="Y317" s="67"/>
      <c r="Z317" s="67"/>
      <c r="AA317" s="67"/>
      <c r="AB317" s="70"/>
      <c r="AC317" s="59"/>
      <c r="AD317" s="59"/>
      <c r="AE317" s="59"/>
      <c r="AF317" s="59"/>
      <c r="AG317" s="59"/>
    </row>
    <row r="318" spans="1:37" x14ac:dyDescent="0.25">
      <c r="A318" s="52">
        <v>43338</v>
      </c>
      <c r="B318" s="6" t="s">
        <v>266</v>
      </c>
      <c r="C318" s="1"/>
      <c r="D318" s="1"/>
      <c r="E318" s="124" t="s">
        <v>251</v>
      </c>
      <c r="F318" s="124"/>
      <c r="G318" s="124"/>
      <c r="H318" s="124"/>
      <c r="I318" s="124"/>
      <c r="J318" s="42"/>
      <c r="K318" s="124" t="s">
        <v>252</v>
      </c>
      <c r="L318" s="124"/>
      <c r="M318" s="124"/>
      <c r="N318" s="124"/>
      <c r="O318" s="124"/>
      <c r="P318" s="1"/>
      <c r="Q318" s="96" t="s">
        <v>18</v>
      </c>
      <c r="R318" s="96" t="s">
        <v>7</v>
      </c>
      <c r="S318" s="96" t="s">
        <v>19</v>
      </c>
      <c r="T318" s="96" t="s">
        <v>8</v>
      </c>
      <c r="U318" s="96" t="s">
        <v>9</v>
      </c>
      <c r="V318" s="96"/>
      <c r="W318" s="96" t="s">
        <v>10</v>
      </c>
    </row>
    <row r="319" spans="1:37" x14ac:dyDescent="0.25">
      <c r="A319" s="52">
        <v>43339</v>
      </c>
      <c r="B319" s="9"/>
      <c r="C319" s="1" t="s">
        <v>1</v>
      </c>
      <c r="D319" s="1"/>
      <c r="E319">
        <v>9</v>
      </c>
      <c r="F319">
        <v>29</v>
      </c>
      <c r="G319" s="82" t="s">
        <v>6</v>
      </c>
      <c r="H319">
        <v>18</v>
      </c>
      <c r="I319">
        <v>5</v>
      </c>
      <c r="J319" s="85" t="s">
        <v>17</v>
      </c>
      <c r="M319" s="82" t="s">
        <v>6</v>
      </c>
      <c r="P319" s="1"/>
      <c r="Q319" s="3">
        <v>1</v>
      </c>
      <c r="R319" s="5"/>
      <c r="S319" s="4"/>
      <c r="T319" s="10">
        <f>(I319/60+H319)-(F319/60+E319)</f>
        <v>8.6</v>
      </c>
      <c r="U319" s="10">
        <f>(O319/60+N319)-(L319/60+K319)</f>
        <v>0</v>
      </c>
      <c r="V319" s="10"/>
      <c r="W319" s="11">
        <f>T319+U319-Q319*0.5</f>
        <v>8.1</v>
      </c>
    </row>
    <row r="320" spans="1:37" x14ac:dyDescent="0.25">
      <c r="A320" s="52">
        <v>43340</v>
      </c>
      <c r="B320" s="9"/>
      <c r="C320" s="1" t="s">
        <v>2</v>
      </c>
      <c r="D320" s="1"/>
      <c r="E320">
        <v>8</v>
      </c>
      <c r="F320">
        <v>59</v>
      </c>
      <c r="G320" s="82" t="s">
        <v>6</v>
      </c>
      <c r="H320">
        <v>17</v>
      </c>
      <c r="I320">
        <v>30</v>
      </c>
      <c r="J320" s="85" t="s">
        <v>17</v>
      </c>
      <c r="M320" s="82" t="s">
        <v>6</v>
      </c>
      <c r="P320" s="1"/>
      <c r="Q320" s="3"/>
      <c r="R320" s="5"/>
      <c r="S320" s="4"/>
      <c r="T320" s="10">
        <f>(I320/60+H320)-(F320/60+E320)</f>
        <v>8.5166666666666675</v>
      </c>
      <c r="U320" s="10">
        <f>(O320/60+N320)-(L320/60+K320)</f>
        <v>0</v>
      </c>
      <c r="V320" s="10"/>
      <c r="W320" s="11">
        <f>T320+U320-Q320*0.5</f>
        <v>8.5166666666666675</v>
      </c>
      <c r="Y320" t="s">
        <v>258</v>
      </c>
    </row>
    <row r="321" spans="1:37" x14ac:dyDescent="0.25">
      <c r="A321" s="52">
        <v>43341</v>
      </c>
      <c r="B321" s="9" t="s">
        <v>52</v>
      </c>
      <c r="C321" s="1" t="s">
        <v>3</v>
      </c>
      <c r="D321" s="1"/>
      <c r="E321">
        <v>9</v>
      </c>
      <c r="F321">
        <v>0</v>
      </c>
      <c r="G321" s="82" t="s">
        <v>6</v>
      </c>
      <c r="H321">
        <v>13</v>
      </c>
      <c r="I321">
        <v>45</v>
      </c>
      <c r="J321" s="85" t="s">
        <v>17</v>
      </c>
      <c r="M321" s="82" t="s">
        <v>6</v>
      </c>
      <c r="P321" s="1"/>
      <c r="Q321" s="3"/>
      <c r="R321" s="5"/>
      <c r="S321" s="4"/>
      <c r="T321" s="10">
        <f>(I321/60+H321)-(F321/60+E321)</f>
        <v>4.75</v>
      </c>
      <c r="U321" s="10">
        <f>(O321/60+N321)-(L321/60+K321)</f>
        <v>0</v>
      </c>
      <c r="V321" s="10"/>
      <c r="W321" s="17">
        <f>T321+U321-Q321*0.5</f>
        <v>4.75</v>
      </c>
      <c r="X321" s="9" t="s">
        <v>269</v>
      </c>
      <c r="Y321" s="75">
        <v>1</v>
      </c>
      <c r="AK321" s="9" t="s">
        <v>268</v>
      </c>
    </row>
    <row r="322" spans="1:37" x14ac:dyDescent="0.25">
      <c r="A322" s="52">
        <v>43342</v>
      </c>
      <c r="B322" s="9"/>
      <c r="C322" s="1" t="s">
        <v>4</v>
      </c>
      <c r="D322" s="1"/>
      <c r="E322">
        <v>9</v>
      </c>
      <c r="F322">
        <v>12</v>
      </c>
      <c r="G322" s="82" t="s">
        <v>6</v>
      </c>
      <c r="H322">
        <v>19</v>
      </c>
      <c r="I322">
        <v>13</v>
      </c>
      <c r="J322" s="85" t="s">
        <v>17</v>
      </c>
      <c r="M322" s="82" t="s">
        <v>6</v>
      </c>
      <c r="P322" s="1"/>
      <c r="Q322" s="3"/>
      <c r="R322" s="5"/>
      <c r="S322" s="4"/>
      <c r="T322" s="10">
        <f>(I322/60+H322)-(F322/60+E322)</f>
        <v>10.016666666666666</v>
      </c>
      <c r="U322" s="10">
        <f>(O322/60+N322)-(L322/60+K322)</f>
        <v>0</v>
      </c>
      <c r="V322" s="10"/>
      <c r="W322" s="11">
        <f>T322+U322-Q322*0.5</f>
        <v>10.016666666666666</v>
      </c>
      <c r="X322" t="s">
        <v>11</v>
      </c>
      <c r="Y322" t="s">
        <v>12</v>
      </c>
      <c r="Z322" t="s">
        <v>13</v>
      </c>
      <c r="AA322" t="s">
        <v>50</v>
      </c>
      <c r="AC322" s="54" t="s">
        <v>219</v>
      </c>
      <c r="AD322" s="55" t="s">
        <v>220</v>
      </c>
      <c r="AE322" s="55" t="s">
        <v>224</v>
      </c>
      <c r="AF322" s="55" t="s">
        <v>223</v>
      </c>
      <c r="AG322" s="56" t="s">
        <v>221</v>
      </c>
      <c r="AJ322" s="95" t="s">
        <v>261</v>
      </c>
    </row>
    <row r="323" spans="1:37" x14ac:dyDescent="0.25">
      <c r="A323" s="52">
        <v>43343</v>
      </c>
      <c r="B323" s="9" t="s">
        <v>267</v>
      </c>
      <c r="C323" s="1" t="s">
        <v>5</v>
      </c>
      <c r="D323" s="1"/>
      <c r="E323">
        <v>9</v>
      </c>
      <c r="F323">
        <v>0</v>
      </c>
      <c r="G323" s="82" t="s">
        <v>6</v>
      </c>
      <c r="H323">
        <v>17</v>
      </c>
      <c r="I323">
        <v>13</v>
      </c>
      <c r="J323" s="85" t="s">
        <v>17</v>
      </c>
      <c r="M323" s="82" t="s">
        <v>6</v>
      </c>
      <c r="P323" s="1"/>
      <c r="Q323" s="3">
        <v>1</v>
      </c>
      <c r="R323" s="5"/>
      <c r="S323" s="4"/>
      <c r="T323" s="10">
        <f>(I323/60+H323)-(F323/60+E323)</f>
        <v>8.216666666666665</v>
      </c>
      <c r="U323" s="10">
        <f>(O323/60+N323)-(L323/60+K323)</f>
        <v>0</v>
      </c>
      <c r="V323" s="10"/>
      <c r="W323" s="17">
        <f>T323+U323-Q323*0.5</f>
        <v>7.716666666666665</v>
      </c>
      <c r="X323" s="12">
        <f>SUM(W319:W323)</f>
        <v>39.099999999999994</v>
      </c>
      <c r="Y323" s="10">
        <f>X323-(8*(5-Y321))+SUM(R319:R323)*8+SUM(S319:S323)*8</f>
        <v>7.0999999999999943</v>
      </c>
      <c r="Z323" s="10">
        <f>Z316+Y323</f>
        <v>27.216666666666669</v>
      </c>
      <c r="AA323" s="10">
        <f>AA316+Y323</f>
        <v>20.149999999999991</v>
      </c>
      <c r="AC323" s="57">
        <v>72</v>
      </c>
      <c r="AD323" s="76">
        <v>4</v>
      </c>
      <c r="AE323" s="59">
        <f>AC323*AD323</f>
        <v>288</v>
      </c>
      <c r="AF323" s="59">
        <v>9800</v>
      </c>
      <c r="AG323" s="60" t="s">
        <v>222</v>
      </c>
      <c r="AI323">
        <f>AE323</f>
        <v>288</v>
      </c>
      <c r="AJ323">
        <f>AJ316+AI323</f>
        <v>156</v>
      </c>
      <c r="AK323" s="9" t="s">
        <v>262</v>
      </c>
    </row>
    <row r="324" spans="1:37" x14ac:dyDescent="0.25">
      <c r="A324" s="61">
        <v>43344</v>
      </c>
      <c r="B324" s="62"/>
      <c r="C324" s="63" t="s">
        <v>216</v>
      </c>
      <c r="D324" s="63"/>
      <c r="E324" s="62"/>
      <c r="F324" s="62"/>
      <c r="G324" s="83" t="s">
        <v>6</v>
      </c>
      <c r="H324" s="62"/>
      <c r="I324" s="62"/>
      <c r="J324" s="86" t="s">
        <v>17</v>
      </c>
      <c r="K324" s="62"/>
      <c r="L324" s="62"/>
      <c r="M324" s="83" t="s">
        <v>6</v>
      </c>
      <c r="N324" s="62"/>
      <c r="O324" s="62"/>
      <c r="P324" s="63"/>
      <c r="Q324" s="64"/>
      <c r="R324" s="65"/>
      <c r="S324" s="66"/>
      <c r="T324" s="72"/>
      <c r="U324" s="72"/>
      <c r="V324" s="72"/>
      <c r="W324" s="73"/>
      <c r="X324" s="69"/>
      <c r="Y324" s="67"/>
      <c r="Z324" s="67"/>
      <c r="AA324" s="67"/>
      <c r="AB324" s="70"/>
      <c r="AC324" s="59"/>
      <c r="AD324" s="59"/>
      <c r="AE324" s="59"/>
      <c r="AF324" s="59"/>
      <c r="AG324" s="59"/>
    </row>
    <row r="325" spans="1:37" x14ac:dyDescent="0.25">
      <c r="A325" s="52">
        <v>43345</v>
      </c>
      <c r="B325" s="6" t="s">
        <v>270</v>
      </c>
      <c r="C325" s="1"/>
      <c r="D325" s="1"/>
      <c r="E325" s="124" t="s">
        <v>251</v>
      </c>
      <c r="F325" s="124"/>
      <c r="G325" s="124"/>
      <c r="H325" s="124"/>
      <c r="I325" s="124"/>
      <c r="J325" s="42"/>
      <c r="K325" s="124" t="s">
        <v>252</v>
      </c>
      <c r="L325" s="124"/>
      <c r="M325" s="124"/>
      <c r="N325" s="124"/>
      <c r="O325" s="124"/>
      <c r="P325" s="1"/>
      <c r="Q325" s="96" t="s">
        <v>18</v>
      </c>
      <c r="R325" s="96" t="s">
        <v>7</v>
      </c>
      <c r="S325" s="96" t="s">
        <v>19</v>
      </c>
      <c r="T325" s="96" t="s">
        <v>8</v>
      </c>
      <c r="U325" s="96" t="s">
        <v>9</v>
      </c>
      <c r="V325" s="96"/>
      <c r="W325" s="96" t="s">
        <v>10</v>
      </c>
    </row>
    <row r="326" spans="1:37" x14ac:dyDescent="0.25">
      <c r="A326" s="52">
        <v>43346</v>
      </c>
      <c r="B326" s="9"/>
      <c r="C326" s="1" t="s">
        <v>1</v>
      </c>
      <c r="D326" s="1"/>
      <c r="E326">
        <v>10</v>
      </c>
      <c r="F326">
        <v>0</v>
      </c>
      <c r="G326" s="82" t="s">
        <v>6</v>
      </c>
      <c r="H326">
        <v>17</v>
      </c>
      <c r="I326">
        <v>47</v>
      </c>
      <c r="J326" s="85" t="s">
        <v>17</v>
      </c>
      <c r="M326" s="82" t="s">
        <v>6</v>
      </c>
      <c r="P326" s="1"/>
      <c r="Q326" s="3">
        <v>1</v>
      </c>
      <c r="R326" s="5"/>
      <c r="S326" s="4"/>
      <c r="T326" s="10">
        <f>(I326/60+H326)-(F326/60+E326)</f>
        <v>7.783333333333335</v>
      </c>
      <c r="U326" s="10">
        <f>(O326/60+N326)-(L326/60+K326)</f>
        <v>0</v>
      </c>
      <c r="V326" s="10"/>
      <c r="W326" s="11">
        <f>T326+U326-Q326*0.5</f>
        <v>7.283333333333335</v>
      </c>
    </row>
    <row r="327" spans="1:37" x14ac:dyDescent="0.25">
      <c r="A327" s="52">
        <v>43347</v>
      </c>
      <c r="B327" s="9"/>
      <c r="C327" s="1" t="s">
        <v>2</v>
      </c>
      <c r="D327" s="1"/>
      <c r="E327">
        <v>9</v>
      </c>
      <c r="F327">
        <v>14</v>
      </c>
      <c r="G327" s="82" t="s">
        <v>6</v>
      </c>
      <c r="H327">
        <v>17</v>
      </c>
      <c r="I327">
        <v>12</v>
      </c>
      <c r="J327" s="85" t="s">
        <v>17</v>
      </c>
      <c r="M327" s="82" t="s">
        <v>6</v>
      </c>
      <c r="P327" s="1"/>
      <c r="Q327" s="3"/>
      <c r="R327" s="5"/>
      <c r="S327" s="4"/>
      <c r="T327" s="10">
        <f>(I327/60+H327)-(F327/60+E327)</f>
        <v>7.9666666666666668</v>
      </c>
      <c r="U327" s="10">
        <f>(O327/60+N327)-(L327/60+K327)</f>
        <v>0</v>
      </c>
      <c r="V327" s="10"/>
      <c r="W327" s="11">
        <f>T327+U327-Q327*0.5</f>
        <v>7.9666666666666668</v>
      </c>
      <c r="Y327" t="s">
        <v>258</v>
      </c>
    </row>
    <row r="328" spans="1:37" x14ac:dyDescent="0.25">
      <c r="A328" s="52">
        <v>43348</v>
      </c>
      <c r="B328" s="9" t="s">
        <v>52</v>
      </c>
      <c r="C328" s="1" t="s">
        <v>3</v>
      </c>
      <c r="D328" s="1"/>
      <c r="G328" s="82" t="s">
        <v>6</v>
      </c>
      <c r="J328" s="85" t="s">
        <v>17</v>
      </c>
      <c r="M328" s="82" t="s">
        <v>6</v>
      </c>
      <c r="P328" s="1"/>
      <c r="Q328" s="3"/>
      <c r="R328" s="5"/>
      <c r="S328" s="4"/>
      <c r="T328" s="10">
        <f>(I328/60+H328)-(F328/60+E328)</f>
        <v>0</v>
      </c>
      <c r="U328" s="10">
        <f>(O328/60+N328)-(L328/60+K328)</f>
        <v>0</v>
      </c>
      <c r="V328" s="10"/>
      <c r="W328" s="11">
        <f>T328+U328-Q328*0.5</f>
        <v>0</v>
      </c>
      <c r="Y328" s="75">
        <v>1</v>
      </c>
    </row>
    <row r="329" spans="1:37" x14ac:dyDescent="0.25">
      <c r="A329" s="52">
        <v>43349</v>
      </c>
      <c r="B329" s="9"/>
      <c r="C329" s="1" t="s">
        <v>4</v>
      </c>
      <c r="D329" s="1"/>
      <c r="E329">
        <v>9</v>
      </c>
      <c r="F329">
        <v>12</v>
      </c>
      <c r="G329" s="82" t="s">
        <v>6</v>
      </c>
      <c r="H329">
        <v>18</v>
      </c>
      <c r="I329">
        <v>20</v>
      </c>
      <c r="J329" s="85" t="s">
        <v>17</v>
      </c>
      <c r="K329">
        <v>13</v>
      </c>
      <c r="L329">
        <v>20</v>
      </c>
      <c r="M329" s="82" t="s">
        <v>6</v>
      </c>
      <c r="N329">
        <v>17</v>
      </c>
      <c r="O329">
        <v>0</v>
      </c>
      <c r="P329" s="1"/>
      <c r="Q329" s="3"/>
      <c r="R329" s="5"/>
      <c r="S329" s="4"/>
      <c r="T329" s="10">
        <f>(I329/60+H329)-(F329/60+E329)</f>
        <v>9.1333333333333329</v>
      </c>
      <c r="U329" s="10">
        <f>(O329/60+N329)-(L329/60+K329)</f>
        <v>3.6666666666666661</v>
      </c>
      <c r="V329" s="10"/>
      <c r="W329" s="11">
        <f>T329+U329-Q329*0.5</f>
        <v>12.799999999999999</v>
      </c>
      <c r="X329" t="s">
        <v>11</v>
      </c>
      <c r="Y329" t="s">
        <v>12</v>
      </c>
      <c r="Z329" t="s">
        <v>13</v>
      </c>
      <c r="AA329" t="s">
        <v>50</v>
      </c>
      <c r="AC329" s="54" t="s">
        <v>219</v>
      </c>
      <c r="AD329" s="55" t="s">
        <v>220</v>
      </c>
      <c r="AE329" s="55" t="s">
        <v>224</v>
      </c>
      <c r="AF329" s="55" t="s">
        <v>223</v>
      </c>
      <c r="AG329" s="56" t="s">
        <v>221</v>
      </c>
      <c r="AJ329" s="95"/>
    </row>
    <row r="330" spans="1:37" x14ac:dyDescent="0.25">
      <c r="A330" s="52">
        <v>43350</v>
      </c>
      <c r="B330" s="9"/>
      <c r="C330" s="1" t="s">
        <v>5</v>
      </c>
      <c r="D330" s="1"/>
      <c r="E330">
        <v>7</v>
      </c>
      <c r="F330">
        <v>45</v>
      </c>
      <c r="G330" s="82" t="s">
        <v>6</v>
      </c>
      <c r="H330">
        <v>18</v>
      </c>
      <c r="I330">
        <v>9</v>
      </c>
      <c r="J330" s="85" t="s">
        <v>17</v>
      </c>
      <c r="M330" s="82" t="s">
        <v>6</v>
      </c>
      <c r="P330" s="1"/>
      <c r="Q330" s="3">
        <v>1</v>
      </c>
      <c r="R330" s="5"/>
      <c r="S330" s="4"/>
      <c r="T330" s="10">
        <f>(I330/60+H330)-(F330/60+E330)</f>
        <v>10.399999999999999</v>
      </c>
      <c r="U330" s="10">
        <f>(O330/60+N330)-(L330/60+K330)</f>
        <v>0</v>
      </c>
      <c r="V330" s="10"/>
      <c r="W330" s="11">
        <f>T330+U330-Q330*0.5</f>
        <v>9.8999999999999986</v>
      </c>
      <c r="X330" s="12">
        <f>SUM(W326:W330)</f>
        <v>37.950000000000003</v>
      </c>
      <c r="Y330" s="10">
        <f>X330-(8*(5-Y328))+SUM(R326:R330)*8+SUM(S326:S330)*8</f>
        <v>5.9500000000000028</v>
      </c>
      <c r="Z330" s="10">
        <f>Z323+Y330</f>
        <v>33.166666666666671</v>
      </c>
      <c r="AA330" s="10">
        <f>AA323+Y330</f>
        <v>26.099999999999994</v>
      </c>
      <c r="AC330" s="57">
        <v>72</v>
      </c>
      <c r="AD330" s="76">
        <v>4</v>
      </c>
      <c r="AE330" s="59">
        <f>AC330*AD330</f>
        <v>288</v>
      </c>
      <c r="AF330" s="59">
        <v>9800</v>
      </c>
      <c r="AG330" s="60" t="s">
        <v>222</v>
      </c>
    </row>
    <row r="331" spans="1:37" x14ac:dyDescent="0.25">
      <c r="A331" s="61">
        <v>43351</v>
      </c>
      <c r="B331" s="62"/>
      <c r="C331" s="63" t="s">
        <v>216</v>
      </c>
      <c r="D331" s="63"/>
      <c r="E331" s="62"/>
      <c r="F331" s="62"/>
      <c r="G331" s="83" t="s">
        <v>6</v>
      </c>
      <c r="H331" s="62"/>
      <c r="I331" s="62"/>
      <c r="J331" s="86" t="s">
        <v>17</v>
      </c>
      <c r="K331" s="62"/>
      <c r="L331" s="62"/>
      <c r="M331" s="83" t="s">
        <v>6</v>
      </c>
      <c r="N331" s="62"/>
      <c r="O331" s="62"/>
      <c r="P331" s="63"/>
      <c r="Q331" s="64"/>
      <c r="R331" s="65"/>
      <c r="S331" s="66"/>
      <c r="T331" s="72"/>
      <c r="U331" s="72"/>
      <c r="V331" s="72"/>
      <c r="W331" s="73"/>
      <c r="X331" s="69"/>
      <c r="Y331" s="67"/>
      <c r="Z331" s="67"/>
      <c r="AA331" s="67"/>
      <c r="AB331" s="70"/>
      <c r="AC331" s="59"/>
      <c r="AD331" s="59"/>
      <c r="AE331" s="59"/>
      <c r="AF331" s="59"/>
      <c r="AG331" s="59"/>
    </row>
    <row r="332" spans="1:37" x14ac:dyDescent="0.25">
      <c r="A332" s="52">
        <v>43352</v>
      </c>
      <c r="B332" s="6" t="s">
        <v>274</v>
      </c>
      <c r="C332" s="1"/>
      <c r="D332" s="1"/>
      <c r="E332" s="124" t="s">
        <v>251</v>
      </c>
      <c r="F332" s="124"/>
      <c r="G332" s="124"/>
      <c r="H332" s="124"/>
      <c r="I332" s="124"/>
      <c r="J332" s="42"/>
      <c r="K332" s="124" t="s">
        <v>252</v>
      </c>
      <c r="L332" s="124"/>
      <c r="M332" s="124"/>
      <c r="N332" s="124"/>
      <c r="O332" s="124"/>
      <c r="P332" s="1"/>
      <c r="Q332" s="96" t="s">
        <v>18</v>
      </c>
      <c r="R332" s="96" t="s">
        <v>7</v>
      </c>
      <c r="S332" s="96" t="s">
        <v>19</v>
      </c>
      <c r="T332" s="96" t="s">
        <v>8</v>
      </c>
      <c r="U332" s="96" t="s">
        <v>9</v>
      </c>
      <c r="V332" s="96"/>
      <c r="W332" s="96" t="s">
        <v>10</v>
      </c>
      <c r="AH332" s="54" t="s">
        <v>220</v>
      </c>
      <c r="AI332" s="106"/>
    </row>
    <row r="333" spans="1:37" x14ac:dyDescent="0.25">
      <c r="A333" s="52">
        <v>43353</v>
      </c>
      <c r="B333" s="9"/>
      <c r="C333" s="1" t="s">
        <v>1</v>
      </c>
      <c r="D333" s="1"/>
      <c r="E333">
        <v>9</v>
      </c>
      <c r="F333">
        <v>35</v>
      </c>
      <c r="G333" s="82" t="s">
        <v>6</v>
      </c>
      <c r="H333">
        <v>15</v>
      </c>
      <c r="I333">
        <v>35</v>
      </c>
      <c r="J333" s="85" t="s">
        <v>17</v>
      </c>
      <c r="M333" s="82" t="s">
        <v>6</v>
      </c>
      <c r="P333" s="1"/>
      <c r="Q333" s="3"/>
      <c r="R333" s="5"/>
      <c r="S333" s="4"/>
      <c r="T333" s="10">
        <f>(I333/60+H333)-(F333/60+E333)</f>
        <v>6</v>
      </c>
      <c r="U333" s="10">
        <f>(O333/60+N333)-(L333/60+K333)</f>
        <v>0</v>
      </c>
      <c r="V333" s="10"/>
      <c r="W333" s="11">
        <f>T333+U333-Q333*0.5</f>
        <v>6</v>
      </c>
      <c r="AH333" s="102">
        <v>2</v>
      </c>
      <c r="AI333" s="57"/>
    </row>
    <row r="334" spans="1:37" x14ac:dyDescent="0.25">
      <c r="A334" s="52">
        <v>43354</v>
      </c>
      <c r="B334" s="9"/>
      <c r="C334" s="1" t="s">
        <v>2</v>
      </c>
      <c r="D334" s="1"/>
      <c r="E334">
        <v>12</v>
      </c>
      <c r="F334">
        <v>5</v>
      </c>
      <c r="G334" s="82" t="s">
        <v>6</v>
      </c>
      <c r="H334">
        <v>17</v>
      </c>
      <c r="I334">
        <v>35</v>
      </c>
      <c r="J334" s="85" t="s">
        <v>17</v>
      </c>
      <c r="M334" s="82" t="s">
        <v>6</v>
      </c>
      <c r="P334" s="1"/>
      <c r="Q334" s="3"/>
      <c r="R334" s="5"/>
      <c r="S334" s="4"/>
      <c r="T334" s="10">
        <f>(I334/60+H334)-(F334/60+E334)</f>
        <v>5.4999999999999982</v>
      </c>
      <c r="U334" s="10">
        <f>(O334/60+N334)-(L334/60+K334)</f>
        <v>0</v>
      </c>
      <c r="V334" s="10"/>
      <c r="W334" s="11">
        <f>T334+U334-Q334*0.5</f>
        <v>5.4999999999999982</v>
      </c>
      <c r="Y334" t="s">
        <v>258</v>
      </c>
      <c r="AC334" s="9" t="s">
        <v>273</v>
      </c>
      <c r="AH334" s="104" t="s">
        <v>219</v>
      </c>
      <c r="AI334" s="105" t="s">
        <v>223</v>
      </c>
    </row>
    <row r="335" spans="1:37" x14ac:dyDescent="0.25">
      <c r="A335" s="52">
        <v>43355</v>
      </c>
      <c r="B335" s="9"/>
      <c r="C335" s="1" t="s">
        <v>3</v>
      </c>
      <c r="D335" s="1"/>
      <c r="E335">
        <v>8</v>
      </c>
      <c r="F335">
        <v>0</v>
      </c>
      <c r="G335" s="82" t="s">
        <v>6</v>
      </c>
      <c r="H335">
        <v>21</v>
      </c>
      <c r="I335">
        <v>45</v>
      </c>
      <c r="J335" s="85" t="s">
        <v>17</v>
      </c>
      <c r="M335" s="82" t="s">
        <v>6</v>
      </c>
      <c r="P335" s="1"/>
      <c r="Q335" s="3"/>
      <c r="R335" s="5"/>
      <c r="S335" s="4"/>
      <c r="T335" s="10">
        <f>(I335/60+H335)-(F335/60+E335)</f>
        <v>13.75</v>
      </c>
      <c r="U335" s="10">
        <f>(O335/60+N335)-(L335/60+K335)</f>
        <v>0</v>
      </c>
      <c r="V335" s="10"/>
      <c r="W335" s="11">
        <f>T335+U335-Q335*0.5</f>
        <v>13.75</v>
      </c>
      <c r="Y335" s="75">
        <v>0</v>
      </c>
      <c r="AH335" s="106">
        <v>72</v>
      </c>
      <c r="AI335" s="103">
        <v>9800</v>
      </c>
    </row>
    <row r="336" spans="1:37" x14ac:dyDescent="0.25">
      <c r="A336" s="52">
        <v>43356</v>
      </c>
      <c r="B336" s="9" t="s">
        <v>271</v>
      </c>
      <c r="C336" s="1" t="s">
        <v>4</v>
      </c>
      <c r="D336" s="1"/>
      <c r="E336">
        <v>8</v>
      </c>
      <c r="F336">
        <v>55</v>
      </c>
      <c r="G336" s="82" t="s">
        <v>6</v>
      </c>
      <c r="H336">
        <v>11</v>
      </c>
      <c r="I336">
        <v>30</v>
      </c>
      <c r="J336" s="85" t="s">
        <v>17</v>
      </c>
      <c r="K336">
        <v>12</v>
      </c>
      <c r="L336">
        <v>0</v>
      </c>
      <c r="M336" s="82" t="s">
        <v>6</v>
      </c>
      <c r="N336">
        <v>18</v>
      </c>
      <c r="O336">
        <v>53</v>
      </c>
      <c r="P336" s="1"/>
      <c r="Q336" s="3">
        <v>0</v>
      </c>
      <c r="R336" s="5"/>
      <c r="S336" s="4"/>
      <c r="T336" s="10">
        <f>(I336/60+H336)-(F336/60+E336)</f>
        <v>2.5833333333333339</v>
      </c>
      <c r="U336" s="10">
        <f>(O336/60+N336)-(L336/60+K336)</f>
        <v>6.8833333333333329</v>
      </c>
      <c r="V336" s="10"/>
      <c r="W336" s="11">
        <f>T336+U336-Q336*0.5</f>
        <v>9.4666666666666668</v>
      </c>
      <c r="X336" t="s">
        <v>11</v>
      </c>
      <c r="Y336" t="s">
        <v>12</v>
      </c>
      <c r="Z336" t="s">
        <v>13</v>
      </c>
      <c r="AA336" t="s">
        <v>50</v>
      </c>
      <c r="AH336" s="104" t="s">
        <v>224</v>
      </c>
      <c r="AI336" s="105" t="s">
        <v>221</v>
      </c>
      <c r="AJ336" s="95"/>
    </row>
    <row r="337" spans="1:35" x14ac:dyDescent="0.25">
      <c r="A337" s="52">
        <v>43357</v>
      </c>
      <c r="B337" s="9" t="s">
        <v>272</v>
      </c>
      <c r="C337" s="1" t="s">
        <v>5</v>
      </c>
      <c r="D337" s="1"/>
      <c r="G337" s="82" t="s">
        <v>6</v>
      </c>
      <c r="J337" s="85" t="s">
        <v>17</v>
      </c>
      <c r="K337">
        <v>8</v>
      </c>
      <c r="L337">
        <v>30</v>
      </c>
      <c r="M337" s="82" t="s">
        <v>6</v>
      </c>
      <c r="N337">
        <v>16</v>
      </c>
      <c r="O337">
        <v>30</v>
      </c>
      <c r="P337" s="1"/>
      <c r="Q337" s="3"/>
      <c r="R337" s="5"/>
      <c r="S337" s="4"/>
      <c r="T337" s="10">
        <f>(I337/60+H337)-(F337/60+E337)</f>
        <v>0</v>
      </c>
      <c r="U337" s="10">
        <f>(O337/60+N337)-(L337/60+K337)</f>
        <v>8</v>
      </c>
      <c r="V337" s="10"/>
      <c r="W337" s="11">
        <f>T337+U337-Q337*0.5</f>
        <v>8</v>
      </c>
      <c r="X337" s="12">
        <f>SUM(W333:W337)</f>
        <v>42.716666666666669</v>
      </c>
      <c r="Y337" s="10">
        <f>X337-(8*(5-Y335))+SUM(R333:R337)*8+SUM(S333:S337)*8</f>
        <v>2.7166666666666686</v>
      </c>
      <c r="Z337" s="10">
        <f>Z330+Y337</f>
        <v>35.88333333333334</v>
      </c>
      <c r="AA337" s="10">
        <f>AA330+Y337</f>
        <v>28.816666666666663</v>
      </c>
      <c r="AH337" s="57">
        <f>AH335*AH333</f>
        <v>144</v>
      </c>
      <c r="AI337" s="60" t="s">
        <v>222</v>
      </c>
    </row>
    <row r="338" spans="1:35" x14ac:dyDescent="0.25">
      <c r="A338" s="61">
        <v>43358</v>
      </c>
      <c r="B338" s="62"/>
      <c r="C338" s="63" t="s">
        <v>216</v>
      </c>
      <c r="D338" s="63"/>
      <c r="E338" s="62"/>
      <c r="F338" s="62"/>
      <c r="G338" s="83" t="s">
        <v>6</v>
      </c>
      <c r="H338" s="62"/>
      <c r="I338" s="62"/>
      <c r="J338" s="86" t="s">
        <v>17</v>
      </c>
      <c r="K338" s="62"/>
      <c r="L338" s="62"/>
      <c r="M338" s="83" t="s">
        <v>6</v>
      </c>
      <c r="N338" s="62"/>
      <c r="O338" s="62"/>
      <c r="P338" s="63"/>
      <c r="Q338" s="64"/>
      <c r="R338" s="65"/>
      <c r="S338" s="66"/>
      <c r="T338" s="72"/>
      <c r="U338" s="72"/>
      <c r="V338" s="72"/>
      <c r="W338" s="73"/>
      <c r="X338" s="69"/>
      <c r="Y338" s="67"/>
      <c r="Z338" s="67"/>
      <c r="AA338" s="67"/>
      <c r="AB338" s="70"/>
      <c r="AC338" s="59"/>
      <c r="AD338" s="59"/>
      <c r="AE338" s="59"/>
      <c r="AF338" s="59"/>
      <c r="AG338" s="59"/>
    </row>
    <row r="339" spans="1:35" x14ac:dyDescent="0.25">
      <c r="A339" s="52">
        <v>43359</v>
      </c>
      <c r="B339" s="6" t="s">
        <v>0</v>
      </c>
      <c r="C339" s="1"/>
      <c r="D339" s="1"/>
      <c r="E339" s="124" t="s">
        <v>251</v>
      </c>
      <c r="F339" s="124"/>
      <c r="G339" s="124"/>
      <c r="H339" s="124"/>
      <c r="I339" s="124"/>
      <c r="J339" s="42"/>
      <c r="K339" s="124" t="s">
        <v>252</v>
      </c>
      <c r="L339" s="124"/>
      <c r="M339" s="124"/>
      <c r="N339" s="124"/>
      <c r="O339" s="124"/>
      <c r="P339" s="1"/>
      <c r="Q339" s="96" t="s">
        <v>18</v>
      </c>
      <c r="R339" s="96" t="s">
        <v>7</v>
      </c>
      <c r="S339" s="96" t="s">
        <v>19</v>
      </c>
      <c r="T339" s="96" t="s">
        <v>8</v>
      </c>
      <c r="U339" s="96" t="s">
        <v>9</v>
      </c>
      <c r="V339" s="96"/>
      <c r="W339" s="96" t="s">
        <v>10</v>
      </c>
    </row>
    <row r="340" spans="1:35" x14ac:dyDescent="0.25">
      <c r="A340" s="52">
        <v>43360</v>
      </c>
      <c r="B340" s="9"/>
      <c r="C340" s="1" t="s">
        <v>1</v>
      </c>
      <c r="D340" s="1"/>
      <c r="E340">
        <v>9</v>
      </c>
      <c r="F340">
        <v>46</v>
      </c>
      <c r="G340" s="82" t="s">
        <v>6</v>
      </c>
      <c r="H340">
        <v>17</v>
      </c>
      <c r="I340">
        <v>0</v>
      </c>
      <c r="J340" s="85" t="s">
        <v>17</v>
      </c>
      <c r="K340">
        <v>22</v>
      </c>
      <c r="L340">
        <v>0</v>
      </c>
      <c r="M340" s="82" t="s">
        <v>6</v>
      </c>
      <c r="N340">
        <v>25</v>
      </c>
      <c r="O340">
        <v>0</v>
      </c>
      <c r="P340" s="1"/>
      <c r="Q340" s="3">
        <v>1</v>
      </c>
      <c r="R340" s="5"/>
      <c r="S340" s="4"/>
      <c r="T340" s="10">
        <f>(I340/60+H340)-(F340/60+E340)</f>
        <v>7.2333333333333325</v>
      </c>
      <c r="U340" s="10">
        <f>(O340/60+N340)-(L340/60+K340)</f>
        <v>3</v>
      </c>
      <c r="V340" s="10"/>
      <c r="W340" s="11">
        <f>T340+U340-Q340*0.5</f>
        <v>9.7333333333333325</v>
      </c>
      <c r="AB340" s="9" t="s">
        <v>275</v>
      </c>
    </row>
    <row r="341" spans="1:35" x14ac:dyDescent="0.25">
      <c r="A341" s="52">
        <v>43361</v>
      </c>
      <c r="B341" s="9"/>
      <c r="C341" s="1" t="s">
        <v>2</v>
      </c>
      <c r="D341" s="1"/>
      <c r="E341">
        <v>8</v>
      </c>
      <c r="F341">
        <v>58</v>
      </c>
      <c r="G341" s="82" t="s">
        <v>6</v>
      </c>
      <c r="H341">
        <v>16</v>
      </c>
      <c r="I341">
        <v>16</v>
      </c>
      <c r="J341" s="85" t="s">
        <v>17</v>
      </c>
      <c r="M341" s="82" t="s">
        <v>6</v>
      </c>
      <c r="P341" s="1"/>
      <c r="Q341" s="3">
        <v>1</v>
      </c>
      <c r="R341" s="5"/>
      <c r="S341" s="4"/>
      <c r="T341" s="10">
        <f>(I341/60+H341)-(F341/60+E341)</f>
        <v>7.2999999999999989</v>
      </c>
      <c r="U341" s="10">
        <f>(O341/60+N341)-(L341/60+K341)</f>
        <v>0</v>
      </c>
      <c r="V341" s="10"/>
      <c r="W341" s="11">
        <f>T341+U341-Q341*0.5</f>
        <v>6.7999999999999989</v>
      </c>
      <c r="Y341" t="s">
        <v>258</v>
      </c>
    </row>
    <row r="342" spans="1:35" x14ac:dyDescent="0.25">
      <c r="A342" s="52">
        <v>43362</v>
      </c>
      <c r="B342" s="9"/>
      <c r="C342" s="1" t="s">
        <v>3</v>
      </c>
      <c r="D342" s="1"/>
      <c r="E342">
        <v>8</v>
      </c>
      <c r="F342">
        <v>31</v>
      </c>
      <c r="G342" s="82" t="s">
        <v>6</v>
      </c>
      <c r="H342">
        <v>17</v>
      </c>
      <c r="I342">
        <v>25</v>
      </c>
      <c r="J342" s="85" t="s">
        <v>17</v>
      </c>
      <c r="K342">
        <v>21</v>
      </c>
      <c r="L342">
        <v>0</v>
      </c>
      <c r="M342" s="82" t="s">
        <v>6</v>
      </c>
      <c r="N342">
        <v>25</v>
      </c>
      <c r="O342">
        <v>0</v>
      </c>
      <c r="P342" s="1"/>
      <c r="Q342" s="3">
        <v>1</v>
      </c>
      <c r="R342" s="5"/>
      <c r="S342" s="4"/>
      <c r="T342" s="10">
        <f>(I342/60+H342)-(F342/60+E342)</f>
        <v>8.9</v>
      </c>
      <c r="U342" s="10">
        <f>(O342/60+N342)-(L342/60+K342)</f>
        <v>4</v>
      </c>
      <c r="V342" s="10"/>
      <c r="W342" s="11">
        <f>T342+U342-Q342*0.5</f>
        <v>12.4</v>
      </c>
      <c r="Y342" s="75">
        <v>0</v>
      </c>
      <c r="AB342" s="9" t="s">
        <v>275</v>
      </c>
    </row>
    <row r="343" spans="1:35" x14ac:dyDescent="0.25">
      <c r="A343" s="52">
        <v>43363</v>
      </c>
      <c r="B343" s="9"/>
      <c r="C343" s="1" t="s">
        <v>4</v>
      </c>
      <c r="D343" s="1"/>
      <c r="E343">
        <v>9</v>
      </c>
      <c r="F343">
        <v>44</v>
      </c>
      <c r="G343" s="82" t="s">
        <v>6</v>
      </c>
      <c r="H343">
        <v>17</v>
      </c>
      <c r="I343">
        <v>0</v>
      </c>
      <c r="J343" s="85" t="s">
        <v>17</v>
      </c>
      <c r="M343" s="82" t="s">
        <v>6</v>
      </c>
      <c r="P343" s="1"/>
      <c r="Q343" s="3">
        <v>1</v>
      </c>
      <c r="R343" s="5"/>
      <c r="S343" s="4"/>
      <c r="T343" s="10">
        <f>(I343/60+H343)-(F343/60+E343)</f>
        <v>7.2666666666666675</v>
      </c>
      <c r="U343" s="10">
        <f>(O343/60+N343)-(L343/60+K343)</f>
        <v>0</v>
      </c>
      <c r="V343" s="10"/>
      <c r="W343" s="11">
        <f>T343+U343-Q343*0.5</f>
        <v>6.7666666666666675</v>
      </c>
      <c r="X343" t="s">
        <v>11</v>
      </c>
      <c r="Y343" t="s">
        <v>12</v>
      </c>
      <c r="Z343" t="s">
        <v>13</v>
      </c>
      <c r="AA343" t="s">
        <v>50</v>
      </c>
      <c r="AE343" s="95"/>
    </row>
    <row r="344" spans="1:35" x14ac:dyDescent="0.25">
      <c r="A344" s="52">
        <v>43364</v>
      </c>
      <c r="B344" s="9"/>
      <c r="C344" s="1" t="s">
        <v>5</v>
      </c>
      <c r="D344" s="1"/>
      <c r="E344">
        <v>9</v>
      </c>
      <c r="F344">
        <v>30</v>
      </c>
      <c r="G344" s="82" t="s">
        <v>6</v>
      </c>
      <c r="H344">
        <v>17</v>
      </c>
      <c r="I344">
        <v>0</v>
      </c>
      <c r="J344" s="85" t="s">
        <v>17</v>
      </c>
      <c r="M344" s="82" t="s">
        <v>6</v>
      </c>
      <c r="P344" s="1"/>
      <c r="Q344" s="3">
        <v>1</v>
      </c>
      <c r="R344" s="5"/>
      <c r="S344" s="4"/>
      <c r="T344" s="10">
        <f>(I344/60+H344)-(F344/60+E344)</f>
        <v>7.5</v>
      </c>
      <c r="U344" s="10">
        <f>(O344/60+N344)-(L344/60+K344)</f>
        <v>0</v>
      </c>
      <c r="V344" s="10"/>
      <c r="W344" s="11">
        <f>T344+U344-Q344*0.5</f>
        <v>7</v>
      </c>
      <c r="X344" s="12">
        <f>SUM(W340:W344)</f>
        <v>42.699999999999996</v>
      </c>
      <c r="Y344" s="10">
        <f>X344-(8*(5-Y342))+SUM(R340:R344)*8+SUM(S340:S344)*8</f>
        <v>2.6999999999999957</v>
      </c>
      <c r="Z344" s="10">
        <f>Z337+Y344</f>
        <v>38.583333333333336</v>
      </c>
      <c r="AA344" s="10">
        <f>AA337+Y344</f>
        <v>31.516666666666659</v>
      </c>
    </row>
    <row r="345" spans="1:35" x14ac:dyDescent="0.25">
      <c r="A345" s="61">
        <v>43365</v>
      </c>
      <c r="B345" s="62"/>
      <c r="C345" s="63" t="s">
        <v>216</v>
      </c>
      <c r="D345" s="63"/>
      <c r="E345" s="62"/>
      <c r="F345" s="62"/>
      <c r="G345" s="83" t="s">
        <v>6</v>
      </c>
      <c r="H345" s="62"/>
      <c r="I345" s="62"/>
      <c r="J345" s="86" t="s">
        <v>17</v>
      </c>
      <c r="K345" s="62"/>
      <c r="L345" s="62"/>
      <c r="M345" s="83" t="s">
        <v>6</v>
      </c>
      <c r="N345" s="62"/>
      <c r="O345" s="62"/>
      <c r="P345" s="63"/>
      <c r="Q345" s="64"/>
      <c r="R345" s="65"/>
      <c r="S345" s="66"/>
      <c r="T345" s="72"/>
      <c r="U345" s="72"/>
      <c r="V345" s="72"/>
      <c r="W345" s="73"/>
      <c r="X345" s="69"/>
      <c r="Y345" s="67"/>
      <c r="Z345" s="67"/>
      <c r="AA345" s="67"/>
      <c r="AB345" s="70"/>
      <c r="AC345" s="59"/>
      <c r="AD345" s="59"/>
      <c r="AE345" s="59"/>
      <c r="AF345" s="59"/>
      <c r="AG345" s="59"/>
    </row>
    <row r="346" spans="1:35" x14ac:dyDescent="0.25">
      <c r="A346" s="52">
        <v>43366</v>
      </c>
      <c r="B346" s="6" t="s">
        <v>16</v>
      </c>
      <c r="C346" s="1"/>
      <c r="D346" s="1"/>
      <c r="E346" s="124" t="s">
        <v>251</v>
      </c>
      <c r="F346" s="124"/>
      <c r="G346" s="124"/>
      <c r="H346" s="124"/>
      <c r="I346" s="124"/>
      <c r="J346" s="42"/>
      <c r="K346" s="124" t="s">
        <v>252</v>
      </c>
      <c r="L346" s="124"/>
      <c r="M346" s="124"/>
      <c r="N346" s="124"/>
      <c r="O346" s="124"/>
      <c r="P346" s="1"/>
      <c r="Q346" s="96" t="s">
        <v>18</v>
      </c>
      <c r="R346" s="96" t="s">
        <v>7</v>
      </c>
      <c r="S346" s="96" t="s">
        <v>19</v>
      </c>
      <c r="T346" s="96" t="s">
        <v>8</v>
      </c>
      <c r="U346" s="96" t="s">
        <v>9</v>
      </c>
      <c r="V346" s="96"/>
      <c r="W346" s="96" t="s">
        <v>10</v>
      </c>
    </row>
    <row r="347" spans="1:35" x14ac:dyDescent="0.25">
      <c r="A347" s="52">
        <v>43367</v>
      </c>
      <c r="B347" s="9"/>
      <c r="C347" s="1" t="s">
        <v>1</v>
      </c>
      <c r="D347" s="1"/>
      <c r="E347">
        <v>9</v>
      </c>
      <c r="F347">
        <v>8</v>
      </c>
      <c r="G347" s="82" t="s">
        <v>6</v>
      </c>
      <c r="H347">
        <v>14</v>
      </c>
      <c r="I347">
        <v>9</v>
      </c>
      <c r="J347" s="85" t="s">
        <v>17</v>
      </c>
      <c r="M347" s="82" t="s">
        <v>6</v>
      </c>
      <c r="P347" s="1"/>
      <c r="Q347" s="3">
        <v>1</v>
      </c>
      <c r="R347" s="5"/>
      <c r="S347" s="4"/>
      <c r="T347" s="10">
        <f>(I347/60+H347)-(F347/60+E347)</f>
        <v>5.0166666666666675</v>
      </c>
      <c r="U347" s="10">
        <f>(O347/60+N347)-(L347/60+K347)</f>
        <v>0</v>
      </c>
      <c r="V347" s="10"/>
      <c r="W347" s="11">
        <f>T347+U347-Q347*0.5</f>
        <v>4.5166666666666675</v>
      </c>
    </row>
    <row r="348" spans="1:35" x14ac:dyDescent="0.25">
      <c r="A348" s="52">
        <v>43368</v>
      </c>
      <c r="B348" s="9"/>
      <c r="C348" s="1" t="s">
        <v>2</v>
      </c>
      <c r="D348" s="1"/>
      <c r="E348">
        <v>9</v>
      </c>
      <c r="F348">
        <v>43</v>
      </c>
      <c r="G348" s="82" t="s">
        <v>6</v>
      </c>
      <c r="H348">
        <v>15</v>
      </c>
      <c r="I348">
        <v>45</v>
      </c>
      <c r="J348" s="85" t="s">
        <v>17</v>
      </c>
      <c r="M348" s="82" t="s">
        <v>6</v>
      </c>
      <c r="P348" s="1"/>
      <c r="Q348" s="3">
        <v>1</v>
      </c>
      <c r="R348" s="5"/>
      <c r="S348" s="4"/>
      <c r="T348" s="10">
        <f>(I348/60+H348)-(F348/60+E348)</f>
        <v>6.0333333333333332</v>
      </c>
      <c r="U348" s="10">
        <f>(O348/60+N348)-(L348/60+K348)</f>
        <v>0</v>
      </c>
      <c r="V348" s="10"/>
      <c r="W348" s="11">
        <f>T348+U348-Q348*0.5</f>
        <v>5.5333333333333332</v>
      </c>
      <c r="Y348" t="s">
        <v>258</v>
      </c>
    </row>
    <row r="349" spans="1:35" x14ac:dyDescent="0.25">
      <c r="A349" s="52">
        <v>43369</v>
      </c>
      <c r="B349" s="9"/>
      <c r="C349" s="1" t="s">
        <v>3</v>
      </c>
      <c r="D349" s="1"/>
      <c r="E349">
        <v>14</v>
      </c>
      <c r="F349">
        <v>35</v>
      </c>
      <c r="G349" s="82" t="s">
        <v>6</v>
      </c>
      <c r="H349">
        <v>16</v>
      </c>
      <c r="I349">
        <v>30</v>
      </c>
      <c r="J349" s="85" t="s">
        <v>17</v>
      </c>
      <c r="M349" s="82" t="s">
        <v>6</v>
      </c>
      <c r="P349" s="1"/>
      <c r="Q349" s="3"/>
      <c r="R349" s="5"/>
      <c r="S349" s="4"/>
      <c r="T349" s="10">
        <f>(I349/60+H349)-(F349/60+E349)</f>
        <v>1.9166666666666661</v>
      </c>
      <c r="U349" s="10">
        <f>(O349/60+N349)-(L349/60+K349)</f>
        <v>0</v>
      </c>
      <c r="V349" s="10"/>
      <c r="W349" s="11">
        <f>T349+U349-Q349*0.5</f>
        <v>1.9166666666666661</v>
      </c>
      <c r="Y349" s="75">
        <v>0</v>
      </c>
    </row>
    <row r="350" spans="1:35" x14ac:dyDescent="0.25">
      <c r="A350" s="52">
        <v>43370</v>
      </c>
      <c r="B350" s="9"/>
      <c r="C350" s="1" t="s">
        <v>4</v>
      </c>
      <c r="D350" s="1"/>
      <c r="E350">
        <v>8</v>
      </c>
      <c r="F350">
        <v>50</v>
      </c>
      <c r="G350" s="82" t="s">
        <v>6</v>
      </c>
      <c r="H350">
        <v>20</v>
      </c>
      <c r="I350">
        <v>8</v>
      </c>
      <c r="J350" s="85" t="s">
        <v>17</v>
      </c>
      <c r="M350" s="82" t="s">
        <v>6</v>
      </c>
      <c r="P350" s="1"/>
      <c r="Q350" s="3">
        <v>1</v>
      </c>
      <c r="R350" s="5"/>
      <c r="S350" s="4"/>
      <c r="T350" s="10">
        <f>(I350/60+H350)-(F350/60+E350)</f>
        <v>11.299999999999999</v>
      </c>
      <c r="U350" s="10">
        <f>(O350/60+N350)-(L350/60+K350)</f>
        <v>0</v>
      </c>
      <c r="V350" s="10"/>
      <c r="W350" s="11">
        <f>T350+U350-Q350*0.5</f>
        <v>10.799999999999999</v>
      </c>
      <c r="X350" t="s">
        <v>11</v>
      </c>
      <c r="Y350" t="s">
        <v>12</v>
      </c>
      <c r="Z350" t="s">
        <v>13</v>
      </c>
      <c r="AA350" t="s">
        <v>50</v>
      </c>
      <c r="AE350" s="95"/>
    </row>
    <row r="351" spans="1:35" x14ac:dyDescent="0.25">
      <c r="A351" s="52">
        <v>43371</v>
      </c>
      <c r="B351" s="9"/>
      <c r="C351" s="1" t="s">
        <v>5</v>
      </c>
      <c r="D351" s="1"/>
      <c r="E351">
        <v>8</v>
      </c>
      <c r="F351">
        <v>44</v>
      </c>
      <c r="G351" s="82" t="s">
        <v>6</v>
      </c>
      <c r="H351">
        <v>18</v>
      </c>
      <c r="I351">
        <v>10</v>
      </c>
      <c r="J351" s="85" t="s">
        <v>17</v>
      </c>
      <c r="M351" s="82" t="s">
        <v>6</v>
      </c>
      <c r="P351" s="1"/>
      <c r="Q351" s="3">
        <v>1</v>
      </c>
      <c r="R351" s="5"/>
      <c r="S351" s="4"/>
      <c r="T351" s="10">
        <f>(I351/60+H351)-(F351/60+E351)</f>
        <v>9.4333333333333353</v>
      </c>
      <c r="U351" s="10">
        <f>(O351/60+N351)-(L351/60+K351)</f>
        <v>0</v>
      </c>
      <c r="V351" s="10"/>
      <c r="W351" s="11">
        <f>T351+U351-Q351*0.5</f>
        <v>8.9333333333333353</v>
      </c>
      <c r="X351" s="12">
        <f>SUM(W347:W351)</f>
        <v>31.700000000000003</v>
      </c>
      <c r="Y351" s="10">
        <f>X351-(8*(5-Y349))+SUM(R347:R351)*8+SUM(S347:S351)*8</f>
        <v>-8.2999999999999972</v>
      </c>
      <c r="Z351" s="10">
        <f>Z344+Y351</f>
        <v>30.283333333333339</v>
      </c>
      <c r="AA351" s="10">
        <f>AA344+Y351</f>
        <v>23.216666666666661</v>
      </c>
    </row>
    <row r="352" spans="1:35" x14ac:dyDescent="0.25">
      <c r="A352" s="61">
        <v>43372</v>
      </c>
      <c r="B352" s="62"/>
      <c r="C352" s="63" t="s">
        <v>216</v>
      </c>
      <c r="D352" s="63"/>
      <c r="E352" s="62"/>
      <c r="F352" s="62"/>
      <c r="G352" s="83" t="s">
        <v>6</v>
      </c>
      <c r="H352" s="62"/>
      <c r="I352" s="62"/>
      <c r="J352" s="86" t="s">
        <v>17</v>
      </c>
      <c r="K352" s="62"/>
      <c r="L352" s="62"/>
      <c r="M352" s="83" t="s">
        <v>6</v>
      </c>
      <c r="N352" s="62"/>
      <c r="O352" s="62"/>
      <c r="P352" s="63"/>
      <c r="Q352" s="64"/>
      <c r="R352" s="65"/>
      <c r="S352" s="66"/>
      <c r="T352" s="72"/>
      <c r="U352" s="72"/>
      <c r="V352" s="72"/>
      <c r="W352" s="73"/>
      <c r="X352" s="69"/>
      <c r="Y352" s="67"/>
      <c r="Z352" s="67"/>
      <c r="AA352" s="67"/>
      <c r="AB352" s="70"/>
      <c r="AC352" s="59"/>
      <c r="AD352" s="59"/>
      <c r="AE352" s="59"/>
      <c r="AF352" s="59"/>
      <c r="AG352" s="59"/>
    </row>
    <row r="353" spans="1:33" x14ac:dyDescent="0.25">
      <c r="A353" s="52">
        <v>43373</v>
      </c>
      <c r="B353" s="6" t="s">
        <v>20</v>
      </c>
      <c r="C353" s="1"/>
      <c r="D353" s="1"/>
      <c r="E353" s="124" t="s">
        <v>251</v>
      </c>
      <c r="F353" s="124"/>
      <c r="G353" s="124"/>
      <c r="H353" s="124"/>
      <c r="I353" s="124"/>
      <c r="J353" s="42"/>
      <c r="K353" s="124" t="s">
        <v>252</v>
      </c>
      <c r="L353" s="124"/>
      <c r="M353" s="124"/>
      <c r="N353" s="124"/>
      <c r="O353" s="124"/>
      <c r="P353" s="1"/>
      <c r="Q353" s="96" t="s">
        <v>18</v>
      </c>
      <c r="R353" s="96" t="s">
        <v>7</v>
      </c>
      <c r="S353" s="96" t="s">
        <v>19</v>
      </c>
      <c r="T353" s="96" t="s">
        <v>8</v>
      </c>
      <c r="U353" s="96" t="s">
        <v>9</v>
      </c>
      <c r="V353" s="96" t="s">
        <v>253</v>
      </c>
      <c r="W353" s="96" t="s">
        <v>10</v>
      </c>
    </row>
    <row r="354" spans="1:33" x14ac:dyDescent="0.25">
      <c r="A354" s="52">
        <v>43374</v>
      </c>
      <c r="B354" s="9"/>
      <c r="C354" s="1" t="s">
        <v>1</v>
      </c>
      <c r="D354" s="1"/>
      <c r="E354">
        <v>10</v>
      </c>
      <c r="F354">
        <v>20</v>
      </c>
      <c r="G354" s="82" t="s">
        <v>6</v>
      </c>
      <c r="H354">
        <v>17</v>
      </c>
      <c r="I354">
        <v>41</v>
      </c>
      <c r="J354" s="85" t="s">
        <v>17</v>
      </c>
      <c r="M354" s="82" t="s">
        <v>6</v>
      </c>
      <c r="P354" s="1"/>
      <c r="Q354" s="3">
        <v>1</v>
      </c>
      <c r="R354" s="5"/>
      <c r="S354" s="4"/>
      <c r="T354" s="10">
        <f>(I354/60+H354)-(F354/60+E354)</f>
        <v>7.35</v>
      </c>
      <c r="U354" s="10">
        <f>(O354/60+N354)-(L354/60+K354)</f>
        <v>0</v>
      </c>
      <c r="V354" s="10"/>
      <c r="W354" s="11">
        <f>T354+U354-Q354*0.5+V354</f>
        <v>6.85</v>
      </c>
    </row>
    <row r="355" spans="1:33" x14ac:dyDescent="0.25">
      <c r="A355" s="52">
        <v>43375</v>
      </c>
      <c r="B355" s="9" t="s">
        <v>278</v>
      </c>
      <c r="C355" s="1" t="s">
        <v>2</v>
      </c>
      <c r="D355" s="1"/>
      <c r="E355">
        <v>9</v>
      </c>
      <c r="F355">
        <v>31</v>
      </c>
      <c r="G355" s="82" t="s">
        <v>6</v>
      </c>
      <c r="H355">
        <v>17</v>
      </c>
      <c r="I355">
        <v>0</v>
      </c>
      <c r="J355" s="85" t="s">
        <v>17</v>
      </c>
      <c r="M355" s="82" t="s">
        <v>6</v>
      </c>
      <c r="P355" s="1"/>
      <c r="Q355" s="3"/>
      <c r="R355" s="5"/>
      <c r="S355" s="4"/>
      <c r="T355" s="10">
        <f>(I355/60+H355)-(F355/60+E355)</f>
        <v>7.4833333333333325</v>
      </c>
      <c r="U355" s="10">
        <f>(O355/60+N355)-(L355/60+K355)</f>
        <v>0</v>
      </c>
      <c r="V355" s="10"/>
      <c r="W355" s="11">
        <f>T355+U355-Q355*0.5+V355</f>
        <v>7.4833333333333325</v>
      </c>
      <c r="Y355" t="s">
        <v>258</v>
      </c>
    </row>
    <row r="356" spans="1:33" x14ac:dyDescent="0.25">
      <c r="A356" s="52">
        <v>43376</v>
      </c>
      <c r="B356" s="9" t="s">
        <v>276</v>
      </c>
      <c r="C356" s="1" t="s">
        <v>3</v>
      </c>
      <c r="D356" s="1"/>
      <c r="G356" s="82" t="s">
        <v>6</v>
      </c>
      <c r="J356" s="85" t="s">
        <v>17</v>
      </c>
      <c r="M356" s="82" t="s">
        <v>6</v>
      </c>
      <c r="P356" s="1"/>
      <c r="Q356" s="3"/>
      <c r="R356" s="5"/>
      <c r="S356" s="4"/>
      <c r="T356" s="10">
        <f>(I356/60+H356)-(F356/60+E356)</f>
        <v>0</v>
      </c>
      <c r="U356" s="10">
        <f>(O356/60+N356)-(L356/60+K356)</f>
        <v>0</v>
      </c>
      <c r="V356" s="10"/>
      <c r="W356" s="11">
        <f>T356+U356-Q356*0.5+V356</f>
        <v>0</v>
      </c>
      <c r="Y356" s="75">
        <v>1</v>
      </c>
    </row>
    <row r="357" spans="1:33" x14ac:dyDescent="0.25">
      <c r="A357" s="52">
        <v>43377</v>
      </c>
      <c r="B357" s="9"/>
      <c r="C357" s="1" t="s">
        <v>4</v>
      </c>
      <c r="D357" s="1"/>
      <c r="E357">
        <v>9</v>
      </c>
      <c r="F357">
        <v>10</v>
      </c>
      <c r="G357" s="82" t="s">
        <v>6</v>
      </c>
      <c r="H357">
        <v>18</v>
      </c>
      <c r="I357">
        <v>35</v>
      </c>
      <c r="J357" s="85" t="s">
        <v>17</v>
      </c>
      <c r="M357" s="82" t="s">
        <v>6</v>
      </c>
      <c r="P357" s="1"/>
      <c r="Q357" s="3">
        <v>1</v>
      </c>
      <c r="R357" s="5"/>
      <c r="S357" s="4"/>
      <c r="T357" s="10">
        <f>(I357/60+H357)-(F357/60+E357)</f>
        <v>9.4166666666666661</v>
      </c>
      <c r="U357" s="10">
        <f>(O357/60+N357)-(L357/60+K357)</f>
        <v>0</v>
      </c>
      <c r="V357" s="10">
        <v>3</v>
      </c>
      <c r="W357" s="11">
        <f>T357+U357-Q357*0.5+V357</f>
        <v>11.916666666666666</v>
      </c>
      <c r="X357" t="s">
        <v>11</v>
      </c>
      <c r="Y357" t="s">
        <v>12</v>
      </c>
      <c r="Z357" t="s">
        <v>13</v>
      </c>
      <c r="AA357" t="s">
        <v>50</v>
      </c>
      <c r="AB357" s="9" t="s">
        <v>277</v>
      </c>
      <c r="AE357" s="95"/>
    </row>
    <row r="358" spans="1:33" x14ac:dyDescent="0.25">
      <c r="A358" s="52">
        <v>43378</v>
      </c>
      <c r="B358" s="9"/>
      <c r="C358" s="1" t="s">
        <v>5</v>
      </c>
      <c r="D358" s="1"/>
      <c r="E358">
        <v>9</v>
      </c>
      <c r="F358">
        <v>30</v>
      </c>
      <c r="G358" s="82" t="s">
        <v>6</v>
      </c>
      <c r="H358">
        <v>26</v>
      </c>
      <c r="I358">
        <v>0</v>
      </c>
      <c r="J358" s="85" t="s">
        <v>17</v>
      </c>
      <c r="M358" s="82" t="s">
        <v>6</v>
      </c>
      <c r="P358" s="1"/>
      <c r="Q358" s="3">
        <v>1</v>
      </c>
      <c r="R358" s="5"/>
      <c r="S358" s="4"/>
      <c r="T358" s="10">
        <f>(I358/60+H358)-(F358/60+E358)</f>
        <v>16.5</v>
      </c>
      <c r="U358" s="10">
        <f>(O358/60+N358)-(L358/60+K358)</f>
        <v>0</v>
      </c>
      <c r="V358" s="10"/>
      <c r="W358" s="11">
        <f>T358+U358-Q358*0.5+V358</f>
        <v>16</v>
      </c>
      <c r="X358" s="12">
        <f>SUM(W354:W358)</f>
        <v>42.25</v>
      </c>
      <c r="Y358" s="10">
        <f>X358-(8*(5-Y356))+SUM(R354:R358)*8+SUM(S354:S358)*8</f>
        <v>10.25</v>
      </c>
      <c r="Z358" s="10">
        <f>Z351+Y358</f>
        <v>40.533333333333339</v>
      </c>
      <c r="AA358" s="10">
        <f>AA351+Y358</f>
        <v>33.466666666666661</v>
      </c>
    </row>
    <row r="359" spans="1:33" x14ac:dyDescent="0.25">
      <c r="A359" s="61">
        <v>43379</v>
      </c>
      <c r="B359" s="62"/>
      <c r="C359" s="63" t="s">
        <v>216</v>
      </c>
      <c r="D359" s="63"/>
      <c r="E359" s="62"/>
      <c r="F359" s="62"/>
      <c r="G359" s="83" t="s">
        <v>6</v>
      </c>
      <c r="H359" s="62"/>
      <c r="I359" s="62"/>
      <c r="J359" s="86" t="s">
        <v>17</v>
      </c>
      <c r="K359" s="62"/>
      <c r="L359" s="62"/>
      <c r="M359" s="83" t="s">
        <v>6</v>
      </c>
      <c r="N359" s="62"/>
      <c r="O359" s="62"/>
      <c r="P359" s="63"/>
      <c r="Q359" s="64"/>
      <c r="R359" s="65"/>
      <c r="S359" s="66"/>
      <c r="T359" s="72"/>
      <c r="U359" s="72"/>
      <c r="V359" s="72"/>
      <c r="W359" s="73"/>
      <c r="X359" s="69"/>
      <c r="Y359" s="67"/>
      <c r="Z359" s="67"/>
      <c r="AA359" s="67"/>
      <c r="AB359" s="70"/>
      <c r="AC359" s="59"/>
      <c r="AD359" s="59"/>
      <c r="AE359" s="59"/>
      <c r="AF359" s="59"/>
      <c r="AG359" s="59"/>
    </row>
    <row r="360" spans="1:33" x14ac:dyDescent="0.25">
      <c r="A360" s="52">
        <v>43380</v>
      </c>
      <c r="B360" s="6" t="s">
        <v>21</v>
      </c>
      <c r="C360" s="1"/>
      <c r="D360" s="1"/>
      <c r="E360" s="124" t="s">
        <v>251</v>
      </c>
      <c r="F360" s="124"/>
      <c r="G360" s="124"/>
      <c r="H360" s="124"/>
      <c r="I360" s="124"/>
      <c r="J360" s="42"/>
      <c r="K360" s="124" t="s">
        <v>252</v>
      </c>
      <c r="L360" s="124"/>
      <c r="M360" s="124"/>
      <c r="N360" s="124"/>
      <c r="O360" s="124"/>
      <c r="P360" s="1"/>
      <c r="Q360" s="96" t="s">
        <v>18</v>
      </c>
      <c r="R360" s="96" t="s">
        <v>7</v>
      </c>
      <c r="S360" s="96" t="s">
        <v>19</v>
      </c>
      <c r="T360" s="96" t="s">
        <v>8</v>
      </c>
      <c r="U360" s="96" t="s">
        <v>9</v>
      </c>
      <c r="V360" s="96"/>
      <c r="W360" s="96" t="s">
        <v>10</v>
      </c>
    </row>
    <row r="361" spans="1:33" x14ac:dyDescent="0.25">
      <c r="A361" s="52">
        <v>43381</v>
      </c>
      <c r="B361" s="9"/>
      <c r="C361" s="1" t="s">
        <v>1</v>
      </c>
      <c r="D361" s="1"/>
      <c r="E361">
        <v>8</v>
      </c>
      <c r="F361">
        <v>43</v>
      </c>
      <c r="G361" s="82" t="s">
        <v>6</v>
      </c>
      <c r="H361">
        <v>18</v>
      </c>
      <c r="I361">
        <v>1</v>
      </c>
      <c r="J361" s="85" t="s">
        <v>17</v>
      </c>
      <c r="M361" s="82" t="s">
        <v>6</v>
      </c>
      <c r="P361" s="1"/>
      <c r="Q361" s="3"/>
      <c r="R361" s="5"/>
      <c r="S361" s="4"/>
      <c r="T361" s="10">
        <f>(I361/60+H361)-(F361/60+E361)</f>
        <v>9.2999999999999989</v>
      </c>
      <c r="U361" s="10">
        <f>(O361/60+N361)-(L361/60+K361)</f>
        <v>0</v>
      </c>
      <c r="V361" s="10"/>
      <c r="W361" s="11">
        <f>T361+U361-Q361*0.5+V361+8</f>
        <v>17.299999999999997</v>
      </c>
      <c r="AB361" s="7" t="s">
        <v>279</v>
      </c>
    </row>
    <row r="362" spans="1:33" x14ac:dyDescent="0.25">
      <c r="A362" s="52">
        <v>43382</v>
      </c>
      <c r="B362" s="9"/>
      <c r="C362" s="1" t="s">
        <v>2</v>
      </c>
      <c r="D362" s="1"/>
      <c r="E362">
        <v>9</v>
      </c>
      <c r="F362">
        <v>52</v>
      </c>
      <c r="G362" s="82" t="s">
        <v>6</v>
      </c>
      <c r="H362">
        <v>17</v>
      </c>
      <c r="I362">
        <v>15</v>
      </c>
      <c r="J362" s="85" t="s">
        <v>17</v>
      </c>
      <c r="M362" s="82" t="s">
        <v>6</v>
      </c>
      <c r="P362" s="1"/>
      <c r="Q362" s="3">
        <v>1</v>
      </c>
      <c r="R362" s="5"/>
      <c r="S362" s="4"/>
      <c r="T362" s="10">
        <f>(I362/60+H362)-(F362/60+E362)</f>
        <v>7.3833333333333329</v>
      </c>
      <c r="U362" s="10">
        <f>(O362/60+N362)-(L362/60+K362)</f>
        <v>0</v>
      </c>
      <c r="V362" s="10"/>
      <c r="W362" s="11">
        <f>T362+U362-Q362*0.5+V362</f>
        <v>6.8833333333333329</v>
      </c>
      <c r="Y362" t="s">
        <v>258</v>
      </c>
      <c r="AB362" s="9"/>
    </row>
    <row r="363" spans="1:33" x14ac:dyDescent="0.25">
      <c r="A363" s="52">
        <v>43383</v>
      </c>
      <c r="B363" s="9"/>
      <c r="C363" s="1" t="s">
        <v>3</v>
      </c>
      <c r="D363" s="1"/>
      <c r="E363">
        <v>9</v>
      </c>
      <c r="F363">
        <v>5</v>
      </c>
      <c r="G363" s="82" t="s">
        <v>6</v>
      </c>
      <c r="H363">
        <v>16</v>
      </c>
      <c r="I363">
        <v>18</v>
      </c>
      <c r="J363" s="85" t="s">
        <v>17</v>
      </c>
      <c r="M363" s="82" t="s">
        <v>6</v>
      </c>
      <c r="P363" s="1"/>
      <c r="Q363" s="3"/>
      <c r="R363" s="5"/>
      <c r="S363" s="4"/>
      <c r="T363" s="10">
        <f>(I363/60+H363)-(F363/60+E363)</f>
        <v>7.2166666666666668</v>
      </c>
      <c r="U363" s="10">
        <f>(O363/60+N363)-(L363/60+K363)</f>
        <v>0</v>
      </c>
      <c r="V363" s="10"/>
      <c r="W363" s="11">
        <f>T363+U363-Q363*0.5+V363+3</f>
        <v>10.216666666666667</v>
      </c>
      <c r="Y363" s="75">
        <v>0</v>
      </c>
      <c r="AB363" s="7" t="s">
        <v>280</v>
      </c>
    </row>
    <row r="364" spans="1:33" x14ac:dyDescent="0.25">
      <c r="A364" s="52">
        <v>43384</v>
      </c>
      <c r="B364" s="9"/>
      <c r="C364" s="1" t="s">
        <v>4</v>
      </c>
      <c r="D364" s="1"/>
      <c r="E364">
        <v>8</v>
      </c>
      <c r="F364">
        <v>58</v>
      </c>
      <c r="G364" s="82" t="s">
        <v>6</v>
      </c>
      <c r="H364">
        <v>16</v>
      </c>
      <c r="I364">
        <v>5</v>
      </c>
      <c r="J364" s="85" t="s">
        <v>17</v>
      </c>
      <c r="M364" s="82" t="s">
        <v>6</v>
      </c>
      <c r="P364" s="1"/>
      <c r="Q364" s="3">
        <v>1</v>
      </c>
      <c r="R364" s="5"/>
      <c r="S364" s="4"/>
      <c r="T364" s="10">
        <f>(I364/60+H364)-(F364/60+E364)</f>
        <v>7.1166666666666654</v>
      </c>
      <c r="U364" s="10">
        <f>(O364/60+N364)-(L364/60+K364)</f>
        <v>0</v>
      </c>
      <c r="V364" s="10"/>
      <c r="W364" s="11">
        <f>T364+U364-Q364*0.5+V364</f>
        <v>6.6166666666666654</v>
      </c>
      <c r="X364" t="s">
        <v>11</v>
      </c>
      <c r="Y364" t="s">
        <v>12</v>
      </c>
      <c r="Z364" t="s">
        <v>13</v>
      </c>
      <c r="AA364" t="s">
        <v>50</v>
      </c>
      <c r="AB364" s="9"/>
      <c r="AE364" s="95"/>
    </row>
    <row r="365" spans="1:33" x14ac:dyDescent="0.25">
      <c r="A365" s="52">
        <v>43385</v>
      </c>
      <c r="B365" s="9"/>
      <c r="C365" s="1" t="s">
        <v>5</v>
      </c>
      <c r="D365" s="1"/>
      <c r="E365">
        <v>9</v>
      </c>
      <c r="F365">
        <v>17</v>
      </c>
      <c r="G365" s="82" t="s">
        <v>6</v>
      </c>
      <c r="H365">
        <v>17</v>
      </c>
      <c r="I365">
        <v>0</v>
      </c>
      <c r="J365" s="85" t="s">
        <v>17</v>
      </c>
      <c r="M365" s="82" t="s">
        <v>6</v>
      </c>
      <c r="P365" s="1"/>
      <c r="Q365" s="3">
        <v>1</v>
      </c>
      <c r="R365" s="5"/>
      <c r="S365" s="4"/>
      <c r="T365" s="10">
        <f>(I365/60+H365)-(F365/60+E365)</f>
        <v>7.7166666666666668</v>
      </c>
      <c r="U365" s="10">
        <f>(O365/60+N365)-(L365/60+K365)</f>
        <v>0</v>
      </c>
      <c r="V365" s="10"/>
      <c r="W365" s="11">
        <f>T365+U365-Q365*0.5+V365</f>
        <v>7.2166666666666668</v>
      </c>
      <c r="X365" s="12">
        <f>SUM(W361:W365)</f>
        <v>48.233333333333334</v>
      </c>
      <c r="Y365" s="10">
        <f>X365-(8*(5-Y363))+SUM(R361:R365)*8+SUM(S361:S365)*8</f>
        <v>8.2333333333333343</v>
      </c>
      <c r="Z365" s="10">
        <f>Z358+Y365</f>
        <v>48.766666666666673</v>
      </c>
      <c r="AA365" s="10">
        <f>AA358+Y365</f>
        <v>41.699999999999996</v>
      </c>
      <c r="AB365" s="9"/>
    </row>
    <row r="366" spans="1:33" x14ac:dyDescent="0.25">
      <c r="A366" s="61">
        <v>43386</v>
      </c>
      <c r="B366" s="62"/>
      <c r="C366" s="63" t="s">
        <v>216</v>
      </c>
      <c r="D366" s="63"/>
      <c r="E366" s="62"/>
      <c r="F366" s="62"/>
      <c r="G366" s="83" t="s">
        <v>6</v>
      </c>
      <c r="H366" s="62"/>
      <c r="I366" s="62"/>
      <c r="J366" s="86" t="s">
        <v>17</v>
      </c>
      <c r="K366" s="62"/>
      <c r="L366" s="62"/>
      <c r="M366" s="83" t="s">
        <v>6</v>
      </c>
      <c r="N366" s="62"/>
      <c r="O366" s="62"/>
      <c r="P366" s="63"/>
      <c r="Q366" s="64"/>
      <c r="R366" s="65"/>
      <c r="S366" s="66"/>
      <c r="T366" s="72"/>
      <c r="U366" s="72"/>
      <c r="V366" s="72"/>
      <c r="W366" s="73"/>
      <c r="X366" s="69"/>
      <c r="Y366" s="67"/>
      <c r="Z366" s="67"/>
      <c r="AA366" s="67"/>
      <c r="AB366" s="107"/>
      <c r="AC366" s="59"/>
      <c r="AD366" s="59"/>
      <c r="AE366" s="59"/>
      <c r="AF366" s="59"/>
      <c r="AG366" s="59"/>
    </row>
    <row r="367" spans="1:33" x14ac:dyDescent="0.25">
      <c r="A367" s="52">
        <v>43387</v>
      </c>
      <c r="B367" s="6" t="s">
        <v>22</v>
      </c>
      <c r="C367" s="1"/>
      <c r="D367" s="1"/>
      <c r="E367" s="124" t="s">
        <v>251</v>
      </c>
      <c r="F367" s="124"/>
      <c r="G367" s="124"/>
      <c r="H367" s="124"/>
      <c r="I367" s="124"/>
      <c r="J367" s="42"/>
      <c r="K367" s="124" t="s">
        <v>252</v>
      </c>
      <c r="L367" s="124"/>
      <c r="M367" s="124"/>
      <c r="N367" s="124"/>
      <c r="O367" s="124"/>
      <c r="P367" s="1"/>
      <c r="Q367" s="96" t="s">
        <v>18</v>
      </c>
      <c r="R367" s="96" t="s">
        <v>7</v>
      </c>
      <c r="S367" s="96" t="s">
        <v>19</v>
      </c>
      <c r="T367" s="96" t="s">
        <v>8</v>
      </c>
      <c r="U367" s="96" t="s">
        <v>9</v>
      </c>
      <c r="V367" s="96"/>
      <c r="W367" s="96" t="s">
        <v>10</v>
      </c>
    </row>
    <row r="368" spans="1:33" x14ac:dyDescent="0.25">
      <c r="A368" s="52">
        <v>43388</v>
      </c>
      <c r="B368" s="9"/>
      <c r="C368" s="1" t="s">
        <v>1</v>
      </c>
      <c r="D368" s="1"/>
      <c r="E368">
        <v>10</v>
      </c>
      <c r="F368">
        <v>13</v>
      </c>
      <c r="G368" s="82" t="s">
        <v>6</v>
      </c>
      <c r="H368">
        <v>18</v>
      </c>
      <c r="I368">
        <v>53</v>
      </c>
      <c r="J368" s="85" t="s">
        <v>17</v>
      </c>
      <c r="M368" s="82" t="s">
        <v>6</v>
      </c>
      <c r="P368" s="1"/>
      <c r="Q368" s="3">
        <v>1</v>
      </c>
      <c r="R368" s="5"/>
      <c r="S368" s="4"/>
      <c r="T368" s="10">
        <f>(I368/60+H368)-(F368/60+E368)</f>
        <v>8.6666666666666661</v>
      </c>
      <c r="U368" s="10">
        <f>(O368/60+N368)-(L368/60+K368)</f>
        <v>0</v>
      </c>
      <c r="V368" s="10"/>
      <c r="W368" s="11">
        <f>T368+U368-Q368*0.5+V368</f>
        <v>8.1666666666666661</v>
      </c>
    </row>
    <row r="369" spans="1:33" x14ac:dyDescent="0.25">
      <c r="A369" s="52">
        <v>43389</v>
      </c>
      <c r="B369" s="9"/>
      <c r="C369" s="1" t="s">
        <v>2</v>
      </c>
      <c r="D369" s="1"/>
      <c r="E369">
        <v>9</v>
      </c>
      <c r="F369">
        <v>45</v>
      </c>
      <c r="G369" s="82" t="s">
        <v>6</v>
      </c>
      <c r="H369">
        <v>18</v>
      </c>
      <c r="I369">
        <v>15</v>
      </c>
      <c r="J369" s="85" t="s">
        <v>17</v>
      </c>
      <c r="M369" s="82" t="s">
        <v>6</v>
      </c>
      <c r="P369" s="1"/>
      <c r="Q369" s="3">
        <v>1</v>
      </c>
      <c r="R369" s="5"/>
      <c r="S369" s="4"/>
      <c r="T369" s="10">
        <f>(I369/60+H369)-(F369/60+E369)</f>
        <v>8.5</v>
      </c>
      <c r="U369" s="10">
        <f>(O369/60+N369)-(L369/60+K369)</f>
        <v>0</v>
      </c>
      <c r="V369" s="10"/>
      <c r="W369" s="11">
        <f>T369+U369-Q369*0.5+V369</f>
        <v>8</v>
      </c>
      <c r="Y369" t="s">
        <v>258</v>
      </c>
    </row>
    <row r="370" spans="1:33" x14ac:dyDescent="0.25">
      <c r="A370" s="52">
        <v>43390</v>
      </c>
      <c r="B370" s="9"/>
      <c r="C370" s="1" t="s">
        <v>3</v>
      </c>
      <c r="D370" s="1"/>
      <c r="E370">
        <v>9</v>
      </c>
      <c r="F370">
        <v>45</v>
      </c>
      <c r="G370" s="82" t="s">
        <v>6</v>
      </c>
      <c r="H370">
        <v>12</v>
      </c>
      <c r="I370">
        <v>30</v>
      </c>
      <c r="J370" s="85" t="s">
        <v>17</v>
      </c>
      <c r="M370" s="82" t="s">
        <v>6</v>
      </c>
      <c r="P370" s="1"/>
      <c r="Q370" s="3">
        <v>1</v>
      </c>
      <c r="R370" s="5"/>
      <c r="S370" s="4"/>
      <c r="T370" s="10">
        <f>(I370/60+H370)-(F370/60+E370)</f>
        <v>2.75</v>
      </c>
      <c r="U370" s="10">
        <f>(O370/60+N370)-(L370/60+K370)</f>
        <v>0</v>
      </c>
      <c r="V370" s="10"/>
      <c r="W370" s="11">
        <f>T370+U370-Q370*0.5+V370</f>
        <v>2.25</v>
      </c>
      <c r="Y370" s="75">
        <v>0</v>
      </c>
    </row>
    <row r="371" spans="1:33" x14ac:dyDescent="0.25">
      <c r="A371" s="52">
        <v>43391</v>
      </c>
      <c r="B371" s="9"/>
      <c r="C371" s="1" t="s">
        <v>4</v>
      </c>
      <c r="D371" s="1"/>
      <c r="E371">
        <v>11</v>
      </c>
      <c r="F371">
        <v>0</v>
      </c>
      <c r="G371" s="82" t="s">
        <v>6</v>
      </c>
      <c r="H371">
        <v>18</v>
      </c>
      <c r="I371">
        <v>0</v>
      </c>
      <c r="J371" s="85" t="s">
        <v>17</v>
      </c>
      <c r="M371" s="82" t="s">
        <v>6</v>
      </c>
      <c r="P371" s="1"/>
      <c r="Q371" s="3">
        <v>1</v>
      </c>
      <c r="R371" s="5"/>
      <c r="S371" s="4"/>
      <c r="T371" s="10">
        <f>(I371/60+H371)-(F371/60+E371)</f>
        <v>7</v>
      </c>
      <c r="U371" s="10">
        <f>(O371/60+N371)-(L371/60+K371)</f>
        <v>0</v>
      </c>
      <c r="V371" s="10"/>
      <c r="W371" s="11">
        <f>T371+U371-Q371*0.5+V371</f>
        <v>6.5</v>
      </c>
      <c r="X371" t="s">
        <v>11</v>
      </c>
      <c r="Y371" t="s">
        <v>12</v>
      </c>
      <c r="Z371" t="s">
        <v>13</v>
      </c>
      <c r="AA371" t="s">
        <v>50</v>
      </c>
      <c r="AE371" s="95"/>
    </row>
    <row r="372" spans="1:33" x14ac:dyDescent="0.25">
      <c r="A372" s="52">
        <v>43392</v>
      </c>
      <c r="B372" s="9"/>
      <c r="C372" s="1" t="s">
        <v>5</v>
      </c>
      <c r="D372" s="1"/>
      <c r="E372">
        <v>11</v>
      </c>
      <c r="F372">
        <v>30</v>
      </c>
      <c r="G372" s="82" t="s">
        <v>6</v>
      </c>
      <c r="H372">
        <v>13</v>
      </c>
      <c r="I372">
        <v>30</v>
      </c>
      <c r="J372" s="85" t="s">
        <v>17</v>
      </c>
      <c r="M372" s="82" t="s">
        <v>6</v>
      </c>
      <c r="P372" s="1"/>
      <c r="Q372" s="3"/>
      <c r="R372" s="5"/>
      <c r="S372" s="4"/>
      <c r="T372" s="10">
        <f>(I372/60+H372)-(F372/60+E372)</f>
        <v>2</v>
      </c>
      <c r="U372" s="10">
        <f>(O372/60+N372)-(L372/60+K372)</f>
        <v>0</v>
      </c>
      <c r="V372" s="10"/>
      <c r="W372" s="11">
        <f>T372+U372-Q372*0.5+V372</f>
        <v>2</v>
      </c>
      <c r="X372" s="12">
        <f>SUM(W368:W372)</f>
        <v>26.916666666666664</v>
      </c>
      <c r="Y372" s="10">
        <f>X372-(8*(5-Y370))+SUM(R368:R372)*8+SUM(S368:S372)*8</f>
        <v>-13.083333333333336</v>
      </c>
      <c r="Z372" s="10">
        <f>Z365+Y372</f>
        <v>35.683333333333337</v>
      </c>
      <c r="AA372" s="10">
        <f>AA365+Y372</f>
        <v>28.61666666666666</v>
      </c>
    </row>
    <row r="373" spans="1:33" x14ac:dyDescent="0.25">
      <c r="A373" s="61">
        <v>43393</v>
      </c>
      <c r="B373" s="62"/>
      <c r="C373" s="63" t="s">
        <v>216</v>
      </c>
      <c r="D373" s="63"/>
      <c r="E373" s="62"/>
      <c r="F373" s="62"/>
      <c r="G373" s="83" t="s">
        <v>6</v>
      </c>
      <c r="H373" s="62"/>
      <c r="I373" s="62"/>
      <c r="J373" s="86" t="s">
        <v>17</v>
      </c>
      <c r="K373" s="62"/>
      <c r="L373" s="62"/>
      <c r="M373" s="83" t="s">
        <v>6</v>
      </c>
      <c r="N373" s="62"/>
      <c r="O373" s="62"/>
      <c r="P373" s="63"/>
      <c r="Q373" s="64"/>
      <c r="R373" s="65"/>
      <c r="S373" s="66"/>
      <c r="T373" s="72"/>
      <c r="U373" s="72"/>
      <c r="V373" s="72"/>
      <c r="W373" s="73"/>
      <c r="X373" s="69"/>
      <c r="Y373" s="67"/>
      <c r="Z373" s="67"/>
      <c r="AA373" s="67"/>
      <c r="AB373" s="70"/>
      <c r="AC373" s="59"/>
      <c r="AD373" s="59"/>
      <c r="AE373" s="59"/>
      <c r="AF373" s="59"/>
      <c r="AG373" s="59"/>
    </row>
    <row r="374" spans="1:33" x14ac:dyDescent="0.25">
      <c r="A374" s="52">
        <v>43394</v>
      </c>
      <c r="B374" s="6" t="s">
        <v>23</v>
      </c>
      <c r="C374" s="1"/>
      <c r="D374" s="1"/>
      <c r="E374" s="124" t="s">
        <v>251</v>
      </c>
      <c r="F374" s="124"/>
      <c r="G374" s="124"/>
      <c r="H374" s="124"/>
      <c r="I374" s="124"/>
      <c r="J374" s="42"/>
      <c r="K374" s="124" t="s">
        <v>252</v>
      </c>
      <c r="L374" s="124"/>
      <c r="M374" s="124"/>
      <c r="N374" s="124"/>
      <c r="O374" s="124"/>
      <c r="P374" s="1"/>
      <c r="Q374" s="96" t="s">
        <v>18</v>
      </c>
      <c r="R374" s="96" t="s">
        <v>7</v>
      </c>
      <c r="S374" s="96" t="s">
        <v>19</v>
      </c>
      <c r="T374" s="96" t="s">
        <v>8</v>
      </c>
      <c r="U374" s="96" t="s">
        <v>9</v>
      </c>
      <c r="V374" s="96"/>
      <c r="W374" s="96" t="s">
        <v>10</v>
      </c>
    </row>
    <row r="375" spans="1:33" x14ac:dyDescent="0.25">
      <c r="A375" s="52">
        <v>43395</v>
      </c>
      <c r="B375" s="9"/>
      <c r="C375" s="1" t="s">
        <v>1</v>
      </c>
      <c r="D375" s="1"/>
      <c r="E375">
        <v>9</v>
      </c>
      <c r="F375">
        <v>4</v>
      </c>
      <c r="G375" s="82" t="s">
        <v>6</v>
      </c>
      <c r="H375">
        <v>17</v>
      </c>
      <c r="I375">
        <v>0</v>
      </c>
      <c r="J375" s="85" t="s">
        <v>17</v>
      </c>
      <c r="M375" s="82" t="s">
        <v>6</v>
      </c>
      <c r="P375" s="1"/>
      <c r="Q375" s="3"/>
      <c r="R375" s="5"/>
      <c r="S375" s="4"/>
      <c r="T375" s="10">
        <f>(I375/60+H375)-(F375/60+E375)</f>
        <v>7.9333333333333336</v>
      </c>
      <c r="U375" s="10">
        <f>(O375/60+N375)-(L375/60+K375)</f>
        <v>0</v>
      </c>
      <c r="V375" s="10"/>
      <c r="W375" s="11">
        <f>T375+U375-Q375*0.5+V375</f>
        <v>7.9333333333333336</v>
      </c>
    </row>
    <row r="376" spans="1:33" x14ac:dyDescent="0.25">
      <c r="A376" s="52">
        <v>43396</v>
      </c>
      <c r="B376" s="9"/>
      <c r="C376" s="1" t="s">
        <v>2</v>
      </c>
      <c r="D376" s="1"/>
      <c r="E376">
        <v>9</v>
      </c>
      <c r="F376">
        <v>11</v>
      </c>
      <c r="G376" s="82" t="s">
        <v>6</v>
      </c>
      <c r="H376">
        <v>17</v>
      </c>
      <c r="I376">
        <v>0</v>
      </c>
      <c r="J376" s="85" t="s">
        <v>17</v>
      </c>
      <c r="M376" s="82" t="s">
        <v>6</v>
      </c>
      <c r="P376" s="1"/>
      <c r="Q376" s="3"/>
      <c r="R376" s="5"/>
      <c r="S376" s="4"/>
      <c r="T376" s="10">
        <f>(I376/60+H376)-(F376/60+E376)</f>
        <v>7.8166666666666664</v>
      </c>
      <c r="U376" s="10">
        <f>(O376/60+N376)-(L376/60+K376)</f>
        <v>0</v>
      </c>
      <c r="V376" s="10"/>
      <c r="W376" s="11">
        <f>T376+U376-Q376*0.5+V376</f>
        <v>7.8166666666666664</v>
      </c>
      <c r="Y376" t="s">
        <v>258</v>
      </c>
    </row>
    <row r="377" spans="1:33" x14ac:dyDescent="0.25">
      <c r="A377" s="52">
        <v>43397</v>
      </c>
      <c r="B377" s="9"/>
      <c r="C377" s="1" t="s">
        <v>3</v>
      </c>
      <c r="D377" s="1"/>
      <c r="E377">
        <v>9</v>
      </c>
      <c r="F377">
        <v>30</v>
      </c>
      <c r="G377" s="82" t="s">
        <v>6</v>
      </c>
      <c r="H377">
        <v>16</v>
      </c>
      <c r="I377">
        <v>0</v>
      </c>
      <c r="J377" s="85" t="s">
        <v>17</v>
      </c>
      <c r="M377" s="82" t="s">
        <v>6</v>
      </c>
      <c r="P377" s="1"/>
      <c r="Q377" s="3"/>
      <c r="R377" s="5"/>
      <c r="S377" s="4"/>
      <c r="T377" s="10">
        <f>(I377/60+H377)-(F377/60+E377)</f>
        <v>6.5</v>
      </c>
      <c r="U377" s="10">
        <f>(O377/60+N377)-(L377/60+K377)</f>
        <v>0</v>
      </c>
      <c r="V377" s="10"/>
      <c r="W377" s="11">
        <f>T377+U377-Q377*0.5+V377</f>
        <v>6.5</v>
      </c>
      <c r="Y377" s="75">
        <v>0</v>
      </c>
    </row>
    <row r="378" spans="1:33" x14ac:dyDescent="0.25">
      <c r="A378" s="52">
        <v>43398</v>
      </c>
      <c r="B378" s="9"/>
      <c r="C378" s="1" t="s">
        <v>4</v>
      </c>
      <c r="D378" s="1"/>
      <c r="E378">
        <v>9</v>
      </c>
      <c r="F378">
        <v>30</v>
      </c>
      <c r="G378" s="82" t="s">
        <v>6</v>
      </c>
      <c r="H378">
        <v>27</v>
      </c>
      <c r="I378">
        <v>0</v>
      </c>
      <c r="J378" s="85" t="s">
        <v>17</v>
      </c>
      <c r="M378" s="82" t="s">
        <v>6</v>
      </c>
      <c r="P378" s="1"/>
      <c r="Q378" s="3"/>
      <c r="R378" s="5"/>
      <c r="S378" s="4"/>
      <c r="T378" s="10">
        <f>(I378/60+H378)-(F378/60+E378)</f>
        <v>17.5</v>
      </c>
      <c r="U378" s="10">
        <f>(O378/60+N378)-(L378/60+K378)</f>
        <v>0</v>
      </c>
      <c r="V378" s="10"/>
      <c r="W378" s="11">
        <f>T378+U378-Q378*0.5+V378</f>
        <v>17.5</v>
      </c>
      <c r="X378" t="s">
        <v>11</v>
      </c>
      <c r="Y378" t="s">
        <v>12</v>
      </c>
      <c r="Z378" t="s">
        <v>13</v>
      </c>
      <c r="AA378" t="s">
        <v>50</v>
      </c>
      <c r="AB378" t="s">
        <v>281</v>
      </c>
      <c r="AE378" s="95"/>
    </row>
    <row r="379" spans="1:33" x14ac:dyDescent="0.25">
      <c r="A379" s="52">
        <v>43399</v>
      </c>
      <c r="B379" s="9"/>
      <c r="C379" s="1" t="s">
        <v>5</v>
      </c>
      <c r="D379" s="1"/>
      <c r="E379">
        <v>9</v>
      </c>
      <c r="F379">
        <v>30</v>
      </c>
      <c r="G379" s="82" t="s">
        <v>6</v>
      </c>
      <c r="H379">
        <v>18</v>
      </c>
      <c r="I379">
        <v>30</v>
      </c>
      <c r="J379" s="85" t="s">
        <v>17</v>
      </c>
      <c r="M379" s="82" t="s">
        <v>6</v>
      </c>
      <c r="P379" s="1"/>
      <c r="Q379" s="3"/>
      <c r="R379" s="5"/>
      <c r="S379" s="4"/>
      <c r="T379" s="10">
        <f>(I379/60+H379)-(F379/60+E379)</f>
        <v>9</v>
      </c>
      <c r="U379" s="10">
        <f>(O379/60+N379)-(L379/60+K379)</f>
        <v>0</v>
      </c>
      <c r="V379" s="10"/>
      <c r="W379" s="11">
        <f>T379+U379-Q379*0.5+V379</f>
        <v>9</v>
      </c>
      <c r="X379" s="12">
        <f>SUM(W375:W379)</f>
        <v>48.75</v>
      </c>
      <c r="Y379" s="10">
        <f>X379-(8*(5-Y377))+SUM(R375:R379)*8+SUM(S375:S379)*8</f>
        <v>8.75</v>
      </c>
      <c r="Z379" s="10">
        <f>Z372+Y379</f>
        <v>44.433333333333337</v>
      </c>
      <c r="AA379" s="10">
        <f>AA372+Y379</f>
        <v>37.36666666666666</v>
      </c>
      <c r="AB379">
        <f>X379/5</f>
        <v>9.75</v>
      </c>
      <c r="AD379" t="s">
        <v>284</v>
      </c>
    </row>
    <row r="380" spans="1:33" x14ac:dyDescent="0.25">
      <c r="A380" s="61">
        <v>43400</v>
      </c>
      <c r="B380" s="62"/>
      <c r="C380" s="63" t="s">
        <v>216</v>
      </c>
      <c r="D380" s="63"/>
      <c r="E380" s="62"/>
      <c r="F380" s="62"/>
      <c r="G380" s="83" t="s">
        <v>6</v>
      </c>
      <c r="H380" s="62"/>
      <c r="I380" s="62"/>
      <c r="J380" s="86" t="s">
        <v>17</v>
      </c>
      <c r="K380" s="62"/>
      <c r="L380" s="62"/>
      <c r="M380" s="83" t="s">
        <v>6</v>
      </c>
      <c r="N380" s="62"/>
      <c r="O380" s="62"/>
      <c r="P380" s="63"/>
      <c r="Q380" s="64"/>
      <c r="R380" s="65"/>
      <c r="S380" s="66"/>
      <c r="T380" s="72"/>
      <c r="U380" s="72"/>
      <c r="V380" s="72"/>
      <c r="W380" s="73"/>
      <c r="X380" s="69"/>
      <c r="Y380" s="67"/>
      <c r="Z380" s="67"/>
      <c r="AA380" s="67"/>
      <c r="AB380" s="70"/>
      <c r="AC380" s="59"/>
      <c r="AD380" s="59"/>
      <c r="AE380" s="59"/>
      <c r="AF380" s="59"/>
      <c r="AG380" s="59"/>
    </row>
    <row r="381" spans="1:33" x14ac:dyDescent="0.25">
      <c r="A381" s="52">
        <v>43401</v>
      </c>
      <c r="B381" s="6" t="s">
        <v>24</v>
      </c>
      <c r="C381" s="1"/>
      <c r="D381" s="1"/>
      <c r="E381" s="124" t="s">
        <v>251</v>
      </c>
      <c r="F381" s="124"/>
      <c r="G381" s="124"/>
      <c r="H381" s="124"/>
      <c r="I381" s="124"/>
      <c r="J381" s="42"/>
      <c r="K381" s="124" t="s">
        <v>252</v>
      </c>
      <c r="L381" s="124"/>
      <c r="M381" s="124"/>
      <c r="N381" s="124"/>
      <c r="O381" s="124"/>
      <c r="P381" s="1"/>
      <c r="Q381" s="96" t="s">
        <v>18</v>
      </c>
      <c r="R381" s="96" t="s">
        <v>7</v>
      </c>
      <c r="S381" s="96" t="s">
        <v>19</v>
      </c>
      <c r="T381" s="96" t="s">
        <v>8</v>
      </c>
      <c r="U381" s="96" t="s">
        <v>9</v>
      </c>
      <c r="V381" s="96"/>
      <c r="W381" s="96" t="s">
        <v>10</v>
      </c>
      <c r="X381" s="96" t="s">
        <v>285</v>
      </c>
      <c r="Y381" s="108" t="s">
        <v>282</v>
      </c>
    </row>
    <row r="382" spans="1:33" x14ac:dyDescent="0.25">
      <c r="A382" s="52">
        <v>43402</v>
      </c>
      <c r="B382" s="9"/>
      <c r="C382" s="1" t="s">
        <v>1</v>
      </c>
      <c r="D382" s="1"/>
      <c r="E382">
        <v>9</v>
      </c>
      <c r="F382">
        <v>0</v>
      </c>
      <c r="G382" s="82" t="s">
        <v>6</v>
      </c>
      <c r="H382">
        <v>17</v>
      </c>
      <c r="I382">
        <v>0</v>
      </c>
      <c r="J382" s="85" t="s">
        <v>17</v>
      </c>
      <c r="M382" s="82" t="s">
        <v>6</v>
      </c>
      <c r="P382" s="1"/>
      <c r="Q382" s="3">
        <v>1</v>
      </c>
      <c r="R382" s="5"/>
      <c r="S382" s="4"/>
      <c r="T382" s="10">
        <f>(I382/60+H382)-(F382/60+E382)</f>
        <v>8</v>
      </c>
      <c r="U382" s="10">
        <f>(O382/60+N382)-(L382/60+K382)</f>
        <v>0</v>
      </c>
      <c r="V382" s="10"/>
      <c r="W382" s="11">
        <f>T382+U382-Q382*0.5+V382</f>
        <v>7.5</v>
      </c>
      <c r="X382" s="10">
        <v>7.9</v>
      </c>
    </row>
    <row r="383" spans="1:33" x14ac:dyDescent="0.25">
      <c r="A383" s="52">
        <v>43403</v>
      </c>
      <c r="B383" s="9"/>
      <c r="C383" s="1" t="s">
        <v>2</v>
      </c>
      <c r="D383" s="1"/>
      <c r="E383">
        <v>8</v>
      </c>
      <c r="F383">
        <v>50</v>
      </c>
      <c r="G383" s="82" t="s">
        <v>6</v>
      </c>
      <c r="H383">
        <v>17</v>
      </c>
      <c r="I383">
        <v>30</v>
      </c>
      <c r="J383" s="85" t="s">
        <v>17</v>
      </c>
      <c r="M383" s="82" t="s">
        <v>6</v>
      </c>
      <c r="P383" s="1"/>
      <c r="Q383" s="3">
        <v>1</v>
      </c>
      <c r="R383" s="5"/>
      <c r="S383" s="4"/>
      <c r="T383" s="10">
        <f>(I383/60+H383)-(F383/60+E383)</f>
        <v>8.6666666666666661</v>
      </c>
      <c r="U383" s="10">
        <f>(O383/60+N383)-(L383/60+K383)</f>
        <v>0</v>
      </c>
      <c r="V383" s="10"/>
      <c r="W383" s="11">
        <f>T383+U383-Q383*0.5+V383</f>
        <v>8.1666666666666661</v>
      </c>
      <c r="X383" s="10">
        <v>8</v>
      </c>
      <c r="Z383" t="s">
        <v>258</v>
      </c>
    </row>
    <row r="384" spans="1:33" x14ac:dyDescent="0.25">
      <c r="A384" s="52">
        <v>43404</v>
      </c>
      <c r="B384" s="9"/>
      <c r="C384" s="1" t="s">
        <v>3</v>
      </c>
      <c r="D384" s="1"/>
      <c r="E384">
        <v>8</v>
      </c>
      <c r="F384">
        <v>55</v>
      </c>
      <c r="G384" s="82" t="s">
        <v>6</v>
      </c>
      <c r="H384">
        <v>16</v>
      </c>
      <c r="I384">
        <v>50</v>
      </c>
      <c r="J384" s="85" t="s">
        <v>17</v>
      </c>
      <c r="M384" s="82" t="s">
        <v>6</v>
      </c>
      <c r="P384" s="1"/>
      <c r="Q384" s="3"/>
      <c r="R384" s="5"/>
      <c r="S384" s="4"/>
      <c r="T384" s="10">
        <f>(I384/60+H384)-(F384/60+E384)</f>
        <v>7.9166666666666661</v>
      </c>
      <c r="U384" s="10">
        <f>(O384/60+N384)-(L384/60+K384)</f>
        <v>0</v>
      </c>
      <c r="V384" s="10"/>
      <c r="W384" s="11">
        <f>T384+U384-Q384*0.5+V384</f>
        <v>7.9166666666666661</v>
      </c>
      <c r="X384" s="10">
        <v>8</v>
      </c>
      <c r="Z384" s="75">
        <v>1</v>
      </c>
    </row>
    <row r="385" spans="1:33" x14ac:dyDescent="0.25">
      <c r="A385" s="52">
        <v>43405</v>
      </c>
      <c r="B385" s="9" t="s">
        <v>7</v>
      </c>
      <c r="C385" s="1" t="s">
        <v>4</v>
      </c>
      <c r="D385" s="1"/>
      <c r="G385" s="82" t="s">
        <v>6</v>
      </c>
      <c r="J385" s="85" t="s">
        <v>17</v>
      </c>
      <c r="M385" s="82" t="s">
        <v>6</v>
      </c>
      <c r="P385" s="1"/>
      <c r="Q385" s="3"/>
      <c r="R385" s="5"/>
      <c r="S385" s="4"/>
      <c r="T385" s="10">
        <f>(I385/60+H385)-(F385/60+E385)</f>
        <v>0</v>
      </c>
      <c r="U385" s="10">
        <f>(O385/60+N385)-(L385/60+K385)</f>
        <v>0</v>
      </c>
      <c r="V385" s="10"/>
      <c r="W385" s="11">
        <f>T385+U385-Q385*0.5+V385</f>
        <v>0</v>
      </c>
      <c r="X385" s="10">
        <v>0</v>
      </c>
      <c r="Y385" t="s">
        <v>11</v>
      </c>
      <c r="Z385" t="s">
        <v>12</v>
      </c>
      <c r="AA385" s="9" t="s">
        <v>13</v>
      </c>
      <c r="AB385" t="s">
        <v>50</v>
      </c>
      <c r="AE385" s="95"/>
    </row>
    <row r="386" spans="1:33" x14ac:dyDescent="0.25">
      <c r="A386" s="52">
        <v>43406</v>
      </c>
      <c r="B386" s="9"/>
      <c r="C386" s="1" t="s">
        <v>5</v>
      </c>
      <c r="D386" s="1"/>
      <c r="E386">
        <v>8</v>
      </c>
      <c r="F386">
        <v>15</v>
      </c>
      <c r="G386" s="82" t="s">
        <v>6</v>
      </c>
      <c r="H386">
        <v>17</v>
      </c>
      <c r="I386">
        <v>10</v>
      </c>
      <c r="J386" s="85" t="s">
        <v>17</v>
      </c>
      <c r="M386" s="82" t="s">
        <v>6</v>
      </c>
      <c r="P386" s="1"/>
      <c r="Q386" s="3">
        <v>1</v>
      </c>
      <c r="R386" s="5"/>
      <c r="S386" s="4"/>
      <c r="T386" s="10">
        <f>(I386/60+H386)-(F386/60+E386)</f>
        <v>8.9166666666666679</v>
      </c>
      <c r="U386" s="10">
        <f>(O386/60+N386)-(L386/60+K386)</f>
        <v>0</v>
      </c>
      <c r="V386" s="10"/>
      <c r="W386" s="11">
        <f>T386+U386-Q386*0.5+V386</f>
        <v>8.4166666666666679</v>
      </c>
      <c r="X386" s="10">
        <v>8</v>
      </c>
      <c r="Y386" s="12">
        <f>SUM(W382:W386)</f>
        <v>32</v>
      </c>
      <c r="Z386" s="10">
        <f>Y386-(8*(5-Z384))+SUM(R382:R386)*8+SUM(S382:S386)*8</f>
        <v>0</v>
      </c>
      <c r="AA386" s="13">
        <f>Z386</f>
        <v>0</v>
      </c>
      <c r="AB386" s="10">
        <f>AA379+Z386</f>
        <v>37.36666666666666</v>
      </c>
      <c r="AD386" s="9" t="s">
        <v>297</v>
      </c>
    </row>
    <row r="387" spans="1:33" x14ac:dyDescent="0.25">
      <c r="A387" s="61">
        <v>43407</v>
      </c>
      <c r="B387" s="62"/>
      <c r="C387" s="63" t="s">
        <v>216</v>
      </c>
      <c r="D387" s="63"/>
      <c r="E387" s="62"/>
      <c r="F387" s="62"/>
      <c r="G387" s="83" t="s">
        <v>6</v>
      </c>
      <c r="H387" s="62"/>
      <c r="I387" s="62"/>
      <c r="J387" s="86" t="s">
        <v>17</v>
      </c>
      <c r="K387" s="62"/>
      <c r="L387" s="62"/>
      <c r="M387" s="83" t="s">
        <v>6</v>
      </c>
      <c r="N387" s="62"/>
      <c r="O387" s="62"/>
      <c r="P387" s="63"/>
      <c r="Q387" s="64"/>
      <c r="R387" s="65"/>
      <c r="S387" s="66"/>
      <c r="T387" s="72"/>
      <c r="U387" s="72"/>
      <c r="V387" s="72"/>
      <c r="W387" s="73"/>
      <c r="X387" s="69"/>
      <c r="Y387" s="12">
        <f>SUM(X382:X386)</f>
        <v>31.9</v>
      </c>
      <c r="Z387" s="67"/>
      <c r="AA387" s="67"/>
      <c r="AB387" s="70"/>
      <c r="AC387" s="59"/>
      <c r="AD387" s="59"/>
      <c r="AE387" s="59"/>
      <c r="AF387" s="59"/>
      <c r="AG387" s="59"/>
    </row>
    <row r="388" spans="1:33" x14ac:dyDescent="0.25">
      <c r="A388" s="52">
        <v>43408</v>
      </c>
      <c r="B388" s="6" t="s">
        <v>25</v>
      </c>
      <c r="C388" s="1"/>
      <c r="D388" s="1"/>
      <c r="E388" s="124" t="s">
        <v>251</v>
      </c>
      <c r="F388" s="124"/>
      <c r="G388" s="124"/>
      <c r="H388" s="124"/>
      <c r="I388" s="124"/>
      <c r="J388" s="42"/>
      <c r="K388" s="124" t="s">
        <v>252</v>
      </c>
      <c r="L388" s="124"/>
      <c r="M388" s="124"/>
      <c r="N388" s="124"/>
      <c r="O388" s="124"/>
      <c r="P388" s="1"/>
      <c r="Q388" s="96" t="s">
        <v>18</v>
      </c>
      <c r="R388" s="96" t="s">
        <v>7</v>
      </c>
      <c r="S388" s="96" t="s">
        <v>19</v>
      </c>
      <c r="T388" s="96" t="s">
        <v>8</v>
      </c>
      <c r="U388" s="96" t="s">
        <v>9</v>
      </c>
      <c r="V388" s="96"/>
      <c r="W388" s="96" t="s">
        <v>10</v>
      </c>
      <c r="X388" s="96" t="s">
        <v>285</v>
      </c>
      <c r="Y388" s="108"/>
    </row>
    <row r="389" spans="1:33" x14ac:dyDescent="0.25">
      <c r="A389" s="52">
        <v>43409</v>
      </c>
      <c r="B389" s="9"/>
      <c r="C389" s="1" t="s">
        <v>1</v>
      </c>
      <c r="D389" s="1"/>
      <c r="E389">
        <v>8</v>
      </c>
      <c r="F389">
        <v>55</v>
      </c>
      <c r="G389" s="82" t="s">
        <v>6</v>
      </c>
      <c r="H389">
        <v>18</v>
      </c>
      <c r="I389">
        <v>30</v>
      </c>
      <c r="J389" s="85" t="s">
        <v>17</v>
      </c>
      <c r="M389" s="82" t="s">
        <v>6</v>
      </c>
      <c r="P389" s="1"/>
      <c r="Q389" s="3">
        <v>1</v>
      </c>
      <c r="R389" s="5"/>
      <c r="S389" s="4"/>
      <c r="T389" s="10">
        <f>(I389/60+H389)-(F389/60+E389)</f>
        <v>9.5833333333333339</v>
      </c>
      <c r="U389" s="10">
        <f>(O389/60+N389)-(L389/60+K389)</f>
        <v>0</v>
      </c>
      <c r="V389" s="10"/>
      <c r="W389" s="11">
        <v>8</v>
      </c>
      <c r="X389" s="10">
        <v>8</v>
      </c>
    </row>
    <row r="390" spans="1:33" x14ac:dyDescent="0.25">
      <c r="A390" s="52">
        <v>43410</v>
      </c>
      <c r="B390" s="9"/>
      <c r="C390" s="1" t="s">
        <v>2</v>
      </c>
      <c r="D390" s="1"/>
      <c r="E390">
        <v>8</v>
      </c>
      <c r="F390">
        <v>55</v>
      </c>
      <c r="G390" s="82" t="s">
        <v>6</v>
      </c>
      <c r="H390">
        <v>18</v>
      </c>
      <c r="I390">
        <v>21</v>
      </c>
      <c r="J390" s="85" t="s">
        <v>17</v>
      </c>
      <c r="M390" s="82" t="s">
        <v>6</v>
      </c>
      <c r="P390" s="1"/>
      <c r="Q390" s="3">
        <v>1</v>
      </c>
      <c r="R390" s="5"/>
      <c r="S390" s="4"/>
      <c r="T390" s="10">
        <f>(I390/60+H390)-(F390/60+E390)</f>
        <v>9.4333333333333353</v>
      </c>
      <c r="U390" s="10">
        <f>(O390/60+N390)-(L390/60+K390)</f>
        <v>0</v>
      </c>
      <c r="V390" s="10"/>
      <c r="W390" s="11">
        <v>8</v>
      </c>
      <c r="X390" s="10">
        <v>8</v>
      </c>
      <c r="Z390" t="s">
        <v>258</v>
      </c>
    </row>
    <row r="391" spans="1:33" x14ac:dyDescent="0.25">
      <c r="A391" s="52">
        <v>43411</v>
      </c>
      <c r="B391" s="9"/>
      <c r="C391" s="1" t="s">
        <v>3</v>
      </c>
      <c r="D391" s="1"/>
      <c r="E391">
        <v>7</v>
      </c>
      <c r="F391">
        <v>47</v>
      </c>
      <c r="G391" s="82" t="s">
        <v>6</v>
      </c>
      <c r="H391">
        <v>17</v>
      </c>
      <c r="I391">
        <v>5</v>
      </c>
      <c r="J391" s="85" t="s">
        <v>17</v>
      </c>
      <c r="M391" s="82" t="s">
        <v>6</v>
      </c>
      <c r="P391" s="1"/>
      <c r="Q391" s="3">
        <v>1</v>
      </c>
      <c r="R391" s="5"/>
      <c r="S391" s="4"/>
      <c r="T391" s="10">
        <f>(I391/60+H391)-(F391/60+E391)</f>
        <v>9.2999999999999989</v>
      </c>
      <c r="U391" s="10">
        <f>(O391/60+N391)-(L391/60+K391)</f>
        <v>0</v>
      </c>
      <c r="V391" s="10"/>
      <c r="W391" s="11">
        <f>T391+U391-Q391*0.5+V391</f>
        <v>8.7999999999999989</v>
      </c>
      <c r="X391" s="10">
        <v>7.75</v>
      </c>
      <c r="Z391" s="75">
        <v>0</v>
      </c>
    </row>
    <row r="392" spans="1:33" x14ac:dyDescent="0.25">
      <c r="A392" s="52">
        <v>43412</v>
      </c>
      <c r="B392" s="9"/>
      <c r="C392" s="1" t="s">
        <v>4</v>
      </c>
      <c r="D392" s="1"/>
      <c r="E392">
        <v>9</v>
      </c>
      <c r="F392">
        <v>0</v>
      </c>
      <c r="G392" s="82" t="s">
        <v>6</v>
      </c>
      <c r="H392">
        <v>16</v>
      </c>
      <c r="I392">
        <v>12</v>
      </c>
      <c r="J392" s="85" t="s">
        <v>17</v>
      </c>
      <c r="M392" s="82" t="s">
        <v>6</v>
      </c>
      <c r="P392" s="1"/>
      <c r="Q392" s="3">
        <v>1</v>
      </c>
      <c r="R392" s="5"/>
      <c r="S392" s="4"/>
      <c r="T392" s="10">
        <f>(I392/60+H392)-(F392/60+E392)</f>
        <v>7.1999999999999993</v>
      </c>
      <c r="U392" s="10">
        <f>(O392/60+N392)-(L392/60+K392)</f>
        <v>0</v>
      </c>
      <c r="V392" s="10"/>
      <c r="W392" s="11">
        <f>T392+U392-Q392*0.5+V392</f>
        <v>6.6999999999999993</v>
      </c>
      <c r="X392" s="10">
        <v>7.75</v>
      </c>
      <c r="Y392" t="s">
        <v>11</v>
      </c>
      <c r="Z392" t="s">
        <v>12</v>
      </c>
      <c r="AA392" t="s">
        <v>13</v>
      </c>
      <c r="AB392" t="s">
        <v>50</v>
      </c>
      <c r="AE392" s="95"/>
    </row>
    <row r="393" spans="1:33" x14ac:dyDescent="0.25">
      <c r="A393" s="52">
        <v>43413</v>
      </c>
      <c r="B393" s="9"/>
      <c r="C393" s="1" t="s">
        <v>5</v>
      </c>
      <c r="D393" s="1"/>
      <c r="E393">
        <v>8</v>
      </c>
      <c r="F393">
        <v>55</v>
      </c>
      <c r="G393" s="82" t="s">
        <v>6</v>
      </c>
      <c r="H393">
        <v>17</v>
      </c>
      <c r="I393">
        <v>50</v>
      </c>
      <c r="J393" s="85" t="s">
        <v>17</v>
      </c>
      <c r="M393" s="82" t="s">
        <v>6</v>
      </c>
      <c r="P393" s="1"/>
      <c r="Q393" s="3">
        <v>1</v>
      </c>
      <c r="R393" s="5"/>
      <c r="S393" s="4"/>
      <c r="T393" s="10">
        <f>(I393/60+H393)-(F393/60+E393)</f>
        <v>8.9166666666666661</v>
      </c>
      <c r="U393" s="10">
        <f>(O393/60+N393)-(L393/60+K393)</f>
        <v>0</v>
      </c>
      <c r="V393" s="10"/>
      <c r="W393" s="11">
        <v>8</v>
      </c>
      <c r="X393" s="10">
        <v>8</v>
      </c>
      <c r="Y393" s="12">
        <f>SUM(W389:W393)</f>
        <v>39.5</v>
      </c>
      <c r="Z393" s="10">
        <f>Y393-(8*(5-Z391))+SUM(R389:R393)*8+SUM(S389:S393)*8</f>
        <v>-0.5</v>
      </c>
      <c r="AA393" s="10">
        <f>AA386+Z393</f>
        <v>-0.5</v>
      </c>
      <c r="AB393" s="10">
        <f>AB386+Z393</f>
        <v>36.86666666666666</v>
      </c>
      <c r="AD393" s="10"/>
    </row>
    <row r="394" spans="1:33" x14ac:dyDescent="0.25">
      <c r="A394" s="61">
        <v>43414</v>
      </c>
      <c r="B394" s="62"/>
      <c r="C394" s="63" t="s">
        <v>216</v>
      </c>
      <c r="D394" s="63"/>
      <c r="E394" s="62"/>
      <c r="F394" s="62"/>
      <c r="G394" s="83" t="s">
        <v>6</v>
      </c>
      <c r="H394" s="62"/>
      <c r="I394" s="62"/>
      <c r="J394" s="86" t="s">
        <v>17</v>
      </c>
      <c r="K394" s="62"/>
      <c r="L394" s="62"/>
      <c r="M394" s="83" t="s">
        <v>6</v>
      </c>
      <c r="N394" s="62"/>
      <c r="O394" s="62"/>
      <c r="P394" s="63"/>
      <c r="Q394" s="64"/>
      <c r="R394" s="65"/>
      <c r="S394" s="66"/>
      <c r="T394" s="72"/>
      <c r="U394" s="72"/>
      <c r="V394" s="72"/>
      <c r="W394" s="73"/>
      <c r="X394" s="69"/>
      <c r="Y394" s="12">
        <f>SUM(X389:X393)</f>
        <v>39.5</v>
      </c>
      <c r="Z394" s="67"/>
      <c r="AA394" s="67"/>
      <c r="AB394" s="70"/>
      <c r="AC394" s="59"/>
      <c r="AD394" s="59"/>
      <c r="AE394" s="59"/>
      <c r="AF394" s="59"/>
      <c r="AG394" s="59"/>
    </row>
    <row r="395" spans="1:33" x14ac:dyDescent="0.25">
      <c r="A395" s="52">
        <v>43415</v>
      </c>
      <c r="B395" s="6" t="s">
        <v>26</v>
      </c>
      <c r="C395" s="1"/>
      <c r="D395" s="1"/>
      <c r="E395" s="124" t="s">
        <v>251</v>
      </c>
      <c r="F395" s="124"/>
      <c r="G395" s="124"/>
      <c r="H395" s="124"/>
      <c r="I395" s="124"/>
      <c r="J395" s="42"/>
      <c r="K395" s="124" t="s">
        <v>252</v>
      </c>
      <c r="L395" s="124"/>
      <c r="M395" s="124"/>
      <c r="N395" s="124"/>
      <c r="O395" s="124"/>
      <c r="P395" s="1"/>
      <c r="Q395" s="96" t="s">
        <v>18</v>
      </c>
      <c r="R395" s="96" t="s">
        <v>7</v>
      </c>
      <c r="S395" s="96" t="s">
        <v>19</v>
      </c>
      <c r="T395" s="96" t="s">
        <v>8</v>
      </c>
      <c r="U395" s="96" t="s">
        <v>9</v>
      </c>
      <c r="V395" s="96"/>
      <c r="W395" s="96" t="s">
        <v>10</v>
      </c>
      <c r="X395" s="96" t="s">
        <v>285</v>
      </c>
      <c r="Y395" s="108"/>
    </row>
    <row r="396" spans="1:33" x14ac:dyDescent="0.25">
      <c r="A396" s="52">
        <v>43416</v>
      </c>
      <c r="B396" s="9"/>
      <c r="C396" s="1" t="s">
        <v>1</v>
      </c>
      <c r="D396" s="1"/>
      <c r="E396">
        <v>8</v>
      </c>
      <c r="F396">
        <v>45</v>
      </c>
      <c r="G396" s="82" t="s">
        <v>6</v>
      </c>
      <c r="H396">
        <v>16</v>
      </c>
      <c r="I396">
        <v>58</v>
      </c>
      <c r="J396" s="85" t="s">
        <v>17</v>
      </c>
      <c r="M396" s="82" t="s">
        <v>6</v>
      </c>
      <c r="P396" s="1"/>
      <c r="Q396" s="3">
        <v>1</v>
      </c>
      <c r="R396" s="5"/>
      <c r="S396" s="4"/>
      <c r="T396" s="10">
        <f>(I396/60+H396)-(F396/60+E396)</f>
        <v>8.216666666666665</v>
      </c>
      <c r="U396" s="10">
        <f>(O396/60+N396)-(L396/60+K396)</f>
        <v>0</v>
      </c>
      <c r="V396" s="10"/>
      <c r="W396" s="11">
        <f>T396+U396-Q396*0.5+V396</f>
        <v>7.716666666666665</v>
      </c>
      <c r="X396" s="10">
        <v>8</v>
      </c>
    </row>
    <row r="397" spans="1:33" x14ac:dyDescent="0.25">
      <c r="A397" s="52">
        <v>43417</v>
      </c>
      <c r="B397" s="9"/>
      <c r="C397" s="1" t="s">
        <v>2</v>
      </c>
      <c r="D397" s="1"/>
      <c r="E397">
        <v>9</v>
      </c>
      <c r="F397">
        <v>17</v>
      </c>
      <c r="G397" s="82" t="s">
        <v>6</v>
      </c>
      <c r="H397">
        <v>16</v>
      </c>
      <c r="I397">
        <v>30</v>
      </c>
      <c r="J397" s="85" t="s">
        <v>17</v>
      </c>
      <c r="M397" s="82" t="s">
        <v>6</v>
      </c>
      <c r="P397" s="1"/>
      <c r="Q397" s="3">
        <v>1</v>
      </c>
      <c r="R397" s="5"/>
      <c r="S397" s="4"/>
      <c r="T397" s="10">
        <f>(I397/60+H397)-(F397/60+E397)</f>
        <v>7.2166666666666668</v>
      </c>
      <c r="U397" s="10">
        <f>(O397/60+N397)-(L397/60+K397)</f>
        <v>0</v>
      </c>
      <c r="V397" s="10"/>
      <c r="W397" s="11">
        <f>T397+U397-Q397*0.5+V397</f>
        <v>6.7166666666666668</v>
      </c>
      <c r="X397" s="10">
        <v>7</v>
      </c>
      <c r="Z397" t="s">
        <v>258</v>
      </c>
    </row>
    <row r="398" spans="1:33" x14ac:dyDescent="0.25">
      <c r="A398" s="52">
        <v>43418</v>
      </c>
      <c r="B398" s="9"/>
      <c r="C398" s="1" t="s">
        <v>3</v>
      </c>
      <c r="D398" s="1"/>
      <c r="E398">
        <v>8</v>
      </c>
      <c r="F398">
        <v>55</v>
      </c>
      <c r="G398" s="82" t="s">
        <v>6</v>
      </c>
      <c r="H398">
        <v>16</v>
      </c>
      <c r="I398">
        <v>30</v>
      </c>
      <c r="J398" s="85" t="s">
        <v>17</v>
      </c>
      <c r="M398" s="82" t="s">
        <v>6</v>
      </c>
      <c r="P398" s="1"/>
      <c r="Q398" s="3">
        <v>1</v>
      </c>
      <c r="R398" s="5"/>
      <c r="S398" s="4"/>
      <c r="T398" s="10">
        <f>(I398/60+H398)-(F398/60+E398)</f>
        <v>7.5833333333333339</v>
      </c>
      <c r="U398" s="10">
        <f>(O398/60+N398)-(L398/60+K398)</f>
        <v>0</v>
      </c>
      <c r="V398" s="10"/>
      <c r="W398" s="11">
        <f>T398+U398-Q398*0.5+V398</f>
        <v>7.0833333333333339</v>
      </c>
      <c r="X398" s="10">
        <v>7</v>
      </c>
      <c r="Z398" s="75">
        <v>0</v>
      </c>
    </row>
    <row r="399" spans="1:33" x14ac:dyDescent="0.25">
      <c r="A399" s="52">
        <v>43419</v>
      </c>
      <c r="B399" s="9"/>
      <c r="C399" s="1" t="s">
        <v>4</v>
      </c>
      <c r="D399" s="1"/>
      <c r="E399">
        <v>10</v>
      </c>
      <c r="F399">
        <v>45</v>
      </c>
      <c r="G399" s="82" t="s">
        <v>6</v>
      </c>
      <c r="H399">
        <v>17</v>
      </c>
      <c r="I399">
        <v>11</v>
      </c>
      <c r="J399" s="85" t="s">
        <v>17</v>
      </c>
      <c r="M399" s="82" t="s">
        <v>6</v>
      </c>
      <c r="P399" s="1"/>
      <c r="Q399" s="3">
        <v>1</v>
      </c>
      <c r="R399" s="5"/>
      <c r="S399" s="4"/>
      <c r="T399" s="10">
        <f>(I399/60+H399)-(F399/60+E399)</f>
        <v>6.4333333333333336</v>
      </c>
      <c r="U399" s="10">
        <f>(O399/60+N399)-(L399/60+K399)</f>
        <v>0</v>
      </c>
      <c r="V399" s="10"/>
      <c r="W399" s="11">
        <f>T399+U399-Q399*0.5+V399</f>
        <v>5.9333333333333336</v>
      </c>
      <c r="X399" s="10">
        <v>7</v>
      </c>
      <c r="Y399" t="s">
        <v>11</v>
      </c>
      <c r="Z399" t="s">
        <v>12</v>
      </c>
      <c r="AA399" t="s">
        <v>13</v>
      </c>
      <c r="AB399" t="s">
        <v>50</v>
      </c>
      <c r="AE399" s="95"/>
    </row>
    <row r="400" spans="1:33" x14ac:dyDescent="0.25">
      <c r="A400" s="52">
        <v>43420</v>
      </c>
      <c r="B400" s="9"/>
      <c r="C400" s="1" t="s">
        <v>5</v>
      </c>
      <c r="D400" s="1"/>
      <c r="E400">
        <v>9</v>
      </c>
      <c r="F400">
        <v>6</v>
      </c>
      <c r="G400" s="82" t="s">
        <v>6</v>
      </c>
      <c r="H400">
        <v>17</v>
      </c>
      <c r="I400">
        <v>5</v>
      </c>
      <c r="J400" s="85" t="s">
        <v>17</v>
      </c>
      <c r="M400" s="82" t="s">
        <v>6</v>
      </c>
      <c r="P400" s="1"/>
      <c r="Q400" s="3">
        <v>1</v>
      </c>
      <c r="R400" s="5"/>
      <c r="S400" s="4"/>
      <c r="T400" s="10">
        <f>(I400/60+H400)-(F400/60+E400)</f>
        <v>7.9833333333333325</v>
      </c>
      <c r="U400" s="10">
        <f>(O400/60+N400)-(L400/60+K400)</f>
        <v>0</v>
      </c>
      <c r="V400" s="10"/>
      <c r="W400" s="11">
        <f>T400+U400-Q400*0.5+V400</f>
        <v>7.4833333333333325</v>
      </c>
      <c r="X400" s="10">
        <v>8</v>
      </c>
      <c r="Y400" s="12">
        <f>SUM(W396:W400) + 2.43</f>
        <v>37.36333333333333</v>
      </c>
      <c r="Z400" s="10">
        <f>Y400-(8*(5-Z398))+SUM(R396:R400)*8+SUM(S396:S400)*8</f>
        <v>-2.6366666666666703</v>
      </c>
      <c r="AA400" s="10">
        <f>AA393+Z400</f>
        <v>-3.1366666666666703</v>
      </c>
      <c r="AB400" s="10">
        <f>AB393+Z400</f>
        <v>34.22999999999999</v>
      </c>
      <c r="AC400" s="9" t="s">
        <v>283</v>
      </c>
    </row>
    <row r="401" spans="1:33" x14ac:dyDescent="0.25">
      <c r="A401" s="61">
        <v>43421</v>
      </c>
      <c r="B401" s="62"/>
      <c r="C401" s="63" t="s">
        <v>216</v>
      </c>
      <c r="D401" s="63"/>
      <c r="E401" s="62"/>
      <c r="F401" s="62"/>
      <c r="G401" s="83" t="s">
        <v>6</v>
      </c>
      <c r="H401" s="62"/>
      <c r="I401" s="62"/>
      <c r="J401" s="86" t="s">
        <v>17</v>
      </c>
      <c r="K401" s="62"/>
      <c r="L401" s="62"/>
      <c r="M401" s="83" t="s">
        <v>6</v>
      </c>
      <c r="N401" s="62"/>
      <c r="O401" s="62"/>
      <c r="P401" s="63"/>
      <c r="Q401" s="64"/>
      <c r="R401" s="65"/>
      <c r="S401" s="66"/>
      <c r="T401" s="72"/>
      <c r="U401" s="72"/>
      <c r="V401" s="72"/>
      <c r="W401" s="73"/>
      <c r="X401" s="69"/>
      <c r="Y401" s="12">
        <f>SUM(X396:X400)</f>
        <v>37</v>
      </c>
      <c r="Z401" s="67"/>
      <c r="AA401" s="67"/>
      <c r="AB401" s="70"/>
      <c r="AC401" s="59"/>
      <c r="AD401" s="59"/>
      <c r="AE401" s="59"/>
      <c r="AF401" s="59"/>
      <c r="AG401" s="59"/>
    </row>
    <row r="402" spans="1:33" x14ac:dyDescent="0.25">
      <c r="A402" s="52">
        <v>43422</v>
      </c>
      <c r="B402" s="6" t="s">
        <v>27</v>
      </c>
      <c r="C402" s="1"/>
      <c r="D402" s="1"/>
      <c r="E402" s="124" t="s">
        <v>251</v>
      </c>
      <c r="F402" s="124"/>
      <c r="G402" s="124"/>
      <c r="H402" s="124"/>
      <c r="I402" s="124"/>
      <c r="J402" s="42"/>
      <c r="K402" s="124" t="s">
        <v>252</v>
      </c>
      <c r="L402" s="124"/>
      <c r="M402" s="124"/>
      <c r="N402" s="124"/>
      <c r="O402" s="124"/>
      <c r="P402" s="1"/>
      <c r="Q402" s="96" t="s">
        <v>18</v>
      </c>
      <c r="R402" s="96" t="s">
        <v>7</v>
      </c>
      <c r="S402" s="96" t="s">
        <v>19</v>
      </c>
      <c r="T402" s="96" t="s">
        <v>8</v>
      </c>
      <c r="U402" s="96" t="s">
        <v>9</v>
      </c>
      <c r="V402" s="96"/>
      <c r="W402" s="96" t="s">
        <v>10</v>
      </c>
      <c r="X402" s="96" t="s">
        <v>285</v>
      </c>
      <c r="Z402" s="108"/>
    </row>
    <row r="403" spans="1:33" x14ac:dyDescent="0.25">
      <c r="A403" s="52">
        <v>43423</v>
      </c>
      <c r="B403" s="9"/>
      <c r="C403" s="1" t="s">
        <v>1</v>
      </c>
      <c r="D403" s="1"/>
      <c r="E403">
        <v>8</v>
      </c>
      <c r="F403">
        <v>55</v>
      </c>
      <c r="G403" s="82" t="s">
        <v>6</v>
      </c>
      <c r="H403">
        <v>16</v>
      </c>
      <c r="I403">
        <v>32</v>
      </c>
      <c r="J403" s="85" t="s">
        <v>17</v>
      </c>
      <c r="M403" s="82" t="s">
        <v>6</v>
      </c>
      <c r="P403" s="1"/>
      <c r="Q403" s="3"/>
      <c r="R403" s="5"/>
      <c r="S403" s="4"/>
      <c r="T403" s="10">
        <f>(I403/60+H403)-(F403/60+E403)</f>
        <v>7.6166666666666689</v>
      </c>
      <c r="U403" s="10">
        <f>(O403/60+N403)-(L403/60+K403)</f>
        <v>0</v>
      </c>
      <c r="V403" s="10"/>
      <c r="W403" s="11">
        <f>T403+U403-Q403*0.5+V403</f>
        <v>7.6166666666666689</v>
      </c>
      <c r="X403" s="10">
        <v>8</v>
      </c>
    </row>
    <row r="404" spans="1:33" x14ac:dyDescent="0.25">
      <c r="A404" s="52">
        <v>43424</v>
      </c>
      <c r="B404" s="9"/>
      <c r="C404" s="1" t="s">
        <v>2</v>
      </c>
      <c r="D404" s="1"/>
      <c r="E404">
        <v>9</v>
      </c>
      <c r="F404">
        <v>5</v>
      </c>
      <c r="G404" s="82" t="s">
        <v>6</v>
      </c>
      <c r="H404">
        <v>16</v>
      </c>
      <c r="I404">
        <v>30</v>
      </c>
      <c r="J404" s="85" t="s">
        <v>17</v>
      </c>
      <c r="M404" s="82" t="s">
        <v>6</v>
      </c>
      <c r="P404" s="1"/>
      <c r="Q404" s="3"/>
      <c r="R404" s="5"/>
      <c r="S404" s="4"/>
      <c r="T404" s="10">
        <f>(I404/60+H404)-(F404/60+E404)</f>
        <v>7.4166666666666661</v>
      </c>
      <c r="U404" s="10">
        <f>(O404/60+N404)-(L404/60+K404)</f>
        <v>0</v>
      </c>
      <c r="V404" s="10"/>
      <c r="W404" s="11">
        <f>T404+U404-Q404*0.5+V404</f>
        <v>7.4166666666666661</v>
      </c>
      <c r="X404" s="10">
        <v>8</v>
      </c>
      <c r="Z404" t="s">
        <v>258</v>
      </c>
    </row>
    <row r="405" spans="1:33" x14ac:dyDescent="0.25">
      <c r="A405" s="52">
        <v>43425</v>
      </c>
      <c r="B405" s="9"/>
      <c r="C405" s="1" t="s">
        <v>3</v>
      </c>
      <c r="D405" s="1"/>
      <c r="E405">
        <v>8</v>
      </c>
      <c r="F405">
        <v>0</v>
      </c>
      <c r="G405" s="82" t="s">
        <v>6</v>
      </c>
      <c r="H405">
        <v>17</v>
      </c>
      <c r="I405">
        <v>0</v>
      </c>
      <c r="J405" s="85" t="s">
        <v>17</v>
      </c>
      <c r="M405" s="82" t="s">
        <v>6</v>
      </c>
      <c r="P405" s="1"/>
      <c r="Q405" s="3"/>
      <c r="R405" s="5"/>
      <c r="S405" s="4"/>
      <c r="T405" s="10">
        <f>(I405/60+H405)-(F405/60+E405)</f>
        <v>9</v>
      </c>
      <c r="U405" s="10">
        <f>(O405/60+N405)-(L405/60+K405)</f>
        <v>0</v>
      </c>
      <c r="V405" s="10"/>
      <c r="W405" s="11">
        <f>T405+U405-Q405*0.5+V405</f>
        <v>9</v>
      </c>
      <c r="X405" s="10">
        <v>8</v>
      </c>
      <c r="Z405" s="75">
        <v>0</v>
      </c>
    </row>
    <row r="406" spans="1:33" x14ac:dyDescent="0.25">
      <c r="A406" s="52">
        <v>43426</v>
      </c>
      <c r="B406" s="9"/>
      <c r="C406" s="1" t="s">
        <v>4</v>
      </c>
      <c r="D406" s="1"/>
      <c r="E406">
        <v>8</v>
      </c>
      <c r="F406">
        <v>25</v>
      </c>
      <c r="G406" s="82" t="s">
        <v>6</v>
      </c>
      <c r="H406">
        <v>17</v>
      </c>
      <c r="I406">
        <v>18</v>
      </c>
      <c r="J406" s="85" t="s">
        <v>17</v>
      </c>
      <c r="M406" s="82" t="s">
        <v>6</v>
      </c>
      <c r="P406" s="1"/>
      <c r="Q406" s="3"/>
      <c r="R406" s="5"/>
      <c r="S406" s="4"/>
      <c r="T406" s="10">
        <f>(I406/60+H406)-(F406/60+E406)</f>
        <v>8.8833333333333346</v>
      </c>
      <c r="U406" s="10">
        <f>(O406/60+N406)-(L406/60+K406)</f>
        <v>0</v>
      </c>
      <c r="V406" s="10"/>
      <c r="W406" s="11">
        <f>T406+U406-Q406*0.5+V406</f>
        <v>8.8833333333333346</v>
      </c>
      <c r="X406" s="10">
        <v>8</v>
      </c>
      <c r="Y406" t="s">
        <v>11</v>
      </c>
      <c r="Z406" t="s">
        <v>12</v>
      </c>
      <c r="AA406" t="s">
        <v>13</v>
      </c>
      <c r="AB406" t="s">
        <v>50</v>
      </c>
      <c r="AE406" s="95"/>
    </row>
    <row r="407" spans="1:33" x14ac:dyDescent="0.25">
      <c r="A407" s="52">
        <v>43427</v>
      </c>
      <c r="B407" s="9"/>
      <c r="C407" s="1" t="s">
        <v>5</v>
      </c>
      <c r="D407" s="1"/>
      <c r="E407">
        <v>8</v>
      </c>
      <c r="F407">
        <v>0</v>
      </c>
      <c r="G407" s="82" t="s">
        <v>6</v>
      </c>
      <c r="H407">
        <v>12</v>
      </c>
      <c r="I407">
        <v>37</v>
      </c>
      <c r="J407" s="85" t="s">
        <v>17</v>
      </c>
      <c r="M407" s="82" t="s">
        <v>6</v>
      </c>
      <c r="P407" s="1"/>
      <c r="Q407" s="3"/>
      <c r="R407" s="5"/>
      <c r="S407" s="4"/>
      <c r="T407" s="10">
        <f>(I407/60+H407)-(F407/60+E407)</f>
        <v>4.6166666666666671</v>
      </c>
      <c r="U407" s="10">
        <f>(O407/60+N407)-(L407/60+K407)</f>
        <v>0</v>
      </c>
      <c r="V407" s="10"/>
      <c r="W407" s="11">
        <f>T407+U407-Q407*0.5+V407</f>
        <v>4.6166666666666671</v>
      </c>
      <c r="X407" s="10">
        <v>5.5</v>
      </c>
      <c r="Y407" s="12">
        <f>SUM(W403:W407)</f>
        <v>37.533333333333339</v>
      </c>
      <c r="Z407" s="10">
        <f>Y407-(8*(5-Z405))+SUM(R403:R407)*8+SUM(S403:S407)*8</f>
        <v>-2.4666666666666615</v>
      </c>
      <c r="AA407" s="10">
        <f>AA400+Z407</f>
        <v>-5.6033333333333317</v>
      </c>
      <c r="AB407" s="10">
        <f>AB400+Z407</f>
        <v>31.763333333333328</v>
      </c>
    </row>
    <row r="408" spans="1:33" x14ac:dyDescent="0.25">
      <c r="A408" s="61">
        <v>43428</v>
      </c>
      <c r="B408" s="62"/>
      <c r="C408" s="63" t="s">
        <v>216</v>
      </c>
      <c r="D408" s="63"/>
      <c r="E408" s="62"/>
      <c r="F408" s="62"/>
      <c r="G408" s="83" t="s">
        <v>6</v>
      </c>
      <c r="H408" s="62"/>
      <c r="I408" s="62"/>
      <c r="J408" s="86" t="s">
        <v>17</v>
      </c>
      <c r="K408" s="62"/>
      <c r="L408" s="62"/>
      <c r="M408" s="83" t="s">
        <v>6</v>
      </c>
      <c r="N408" s="62"/>
      <c r="O408" s="62"/>
      <c r="P408" s="63"/>
      <c r="Q408" s="64"/>
      <c r="R408" s="65"/>
      <c r="S408" s="66"/>
      <c r="T408" s="72"/>
      <c r="U408" s="72"/>
      <c r="V408" s="72"/>
      <c r="W408" s="73"/>
      <c r="X408" s="69"/>
      <c r="Y408" s="12">
        <f>SUM(X403:X407)</f>
        <v>37.5</v>
      </c>
      <c r="Z408" s="67"/>
      <c r="AA408" s="67"/>
      <c r="AB408" s="70"/>
      <c r="AC408" s="59"/>
      <c r="AD408" s="59"/>
      <c r="AE408" s="59"/>
      <c r="AF408" s="59"/>
      <c r="AG408" s="59"/>
    </row>
    <row r="409" spans="1:33" x14ac:dyDescent="0.25">
      <c r="A409" s="52">
        <v>43429</v>
      </c>
      <c r="B409" s="6" t="s">
        <v>28</v>
      </c>
      <c r="C409" s="1"/>
      <c r="D409" s="1"/>
      <c r="E409" s="124" t="s">
        <v>251</v>
      </c>
      <c r="F409" s="124"/>
      <c r="G409" s="124"/>
      <c r="H409" s="124"/>
      <c r="I409" s="124"/>
      <c r="J409" s="42"/>
      <c r="K409" s="124" t="s">
        <v>252</v>
      </c>
      <c r="L409" s="124"/>
      <c r="M409" s="124"/>
      <c r="N409" s="124"/>
      <c r="O409" s="124"/>
      <c r="P409" s="1"/>
      <c r="Q409" s="96" t="s">
        <v>18</v>
      </c>
      <c r="R409" s="96" t="s">
        <v>7</v>
      </c>
      <c r="S409" s="96" t="s">
        <v>19</v>
      </c>
      <c r="T409" s="96" t="s">
        <v>8</v>
      </c>
      <c r="U409" s="96" t="s">
        <v>9</v>
      </c>
      <c r="V409" s="96"/>
      <c r="W409" s="96" t="s">
        <v>10</v>
      </c>
      <c r="X409" s="96" t="s">
        <v>285</v>
      </c>
      <c r="Y409" s="108"/>
    </row>
    <row r="410" spans="1:33" x14ac:dyDescent="0.25">
      <c r="A410" s="52">
        <v>43430</v>
      </c>
      <c r="B410" s="9"/>
      <c r="C410" s="1" t="s">
        <v>1</v>
      </c>
      <c r="D410" s="1"/>
      <c r="E410">
        <v>9</v>
      </c>
      <c r="F410">
        <v>5</v>
      </c>
      <c r="G410" s="82" t="s">
        <v>6</v>
      </c>
      <c r="H410">
        <v>17</v>
      </c>
      <c r="I410">
        <v>30</v>
      </c>
      <c r="J410" s="85" t="s">
        <v>17</v>
      </c>
      <c r="M410" s="82" t="s">
        <v>6</v>
      </c>
      <c r="P410" s="1"/>
      <c r="Q410" s="3">
        <v>1</v>
      </c>
      <c r="R410" s="5"/>
      <c r="S410" s="4"/>
      <c r="T410" s="10">
        <f>(I410/60+H410)-(F410/60+E410)</f>
        <v>8.4166666666666661</v>
      </c>
      <c r="U410" s="10">
        <f>(O410/60+N410)-(L410/60+K410)</f>
        <v>0</v>
      </c>
      <c r="V410" s="10"/>
      <c r="W410" s="11">
        <f>T410+U410-Q410*0.5+V410</f>
        <v>7.9166666666666661</v>
      </c>
      <c r="X410" s="109">
        <v>8</v>
      </c>
    </row>
    <row r="411" spans="1:33" x14ac:dyDescent="0.25">
      <c r="A411" s="52">
        <v>43431</v>
      </c>
      <c r="B411" s="9"/>
      <c r="C411" s="1" t="s">
        <v>2</v>
      </c>
      <c r="D411" s="1"/>
      <c r="E411">
        <v>8</v>
      </c>
      <c r="F411">
        <v>30</v>
      </c>
      <c r="G411" s="82" t="s">
        <v>6</v>
      </c>
      <c r="H411">
        <v>16</v>
      </c>
      <c r="I411">
        <v>30</v>
      </c>
      <c r="J411" s="85" t="s">
        <v>17</v>
      </c>
      <c r="M411" s="82" t="s">
        <v>6</v>
      </c>
      <c r="P411" s="1"/>
      <c r="Q411" s="3">
        <v>1</v>
      </c>
      <c r="R411" s="5"/>
      <c r="S411" s="4"/>
      <c r="T411" s="10">
        <f>(I411/60+H411)-(F411/60+E411)</f>
        <v>8</v>
      </c>
      <c r="U411" s="10">
        <f>(O411/60+N411)-(L411/60+K411)</f>
        <v>0</v>
      </c>
      <c r="V411" s="10"/>
      <c r="W411" s="11">
        <f>T411+U411-Q411*0.5+V411</f>
        <v>7.5</v>
      </c>
      <c r="X411" s="109">
        <v>7.5</v>
      </c>
      <c r="Z411" t="s">
        <v>258</v>
      </c>
    </row>
    <row r="412" spans="1:33" x14ac:dyDescent="0.25">
      <c r="A412" s="52">
        <v>43432</v>
      </c>
      <c r="B412" s="9"/>
      <c r="C412" s="1" t="s">
        <v>3</v>
      </c>
      <c r="D412" s="1"/>
      <c r="E412">
        <v>9</v>
      </c>
      <c r="F412">
        <v>4</v>
      </c>
      <c r="G412" s="82" t="s">
        <v>6</v>
      </c>
      <c r="H412">
        <v>16</v>
      </c>
      <c r="I412">
        <v>15</v>
      </c>
      <c r="J412" s="85" t="s">
        <v>17</v>
      </c>
      <c r="M412" s="82" t="s">
        <v>6</v>
      </c>
      <c r="P412" s="1"/>
      <c r="Q412" s="3">
        <v>1</v>
      </c>
      <c r="R412" s="5"/>
      <c r="S412" s="4"/>
      <c r="T412" s="10">
        <f>(I412/60+H412)-(F412/60+E412)</f>
        <v>7.1833333333333336</v>
      </c>
      <c r="U412" s="10">
        <f>(O412/60+N412)-(L412/60+K412)</f>
        <v>0</v>
      </c>
      <c r="V412" s="10"/>
      <c r="W412" s="11">
        <f>T412+U412-Q412*0.5+V412</f>
        <v>6.6833333333333336</v>
      </c>
      <c r="X412" s="109">
        <v>7.5</v>
      </c>
      <c r="Z412" s="75">
        <v>0</v>
      </c>
    </row>
    <row r="413" spans="1:33" x14ac:dyDescent="0.25">
      <c r="A413" s="52">
        <v>43433</v>
      </c>
      <c r="B413" s="9"/>
      <c r="C413" s="1" t="s">
        <v>4</v>
      </c>
      <c r="D413" s="1"/>
      <c r="E413">
        <v>9</v>
      </c>
      <c r="F413">
        <v>13</v>
      </c>
      <c r="G413" s="82">
        <v>1</v>
      </c>
      <c r="H413">
        <v>18</v>
      </c>
      <c r="I413">
        <v>25</v>
      </c>
      <c r="J413" s="85" t="s">
        <v>17</v>
      </c>
      <c r="M413" s="82" t="s">
        <v>6</v>
      </c>
      <c r="P413" s="1"/>
      <c r="Q413" s="3">
        <v>1</v>
      </c>
      <c r="R413" s="5"/>
      <c r="S413" s="4"/>
      <c r="T413" s="10">
        <f>(I413/60+H413)-(F413/60+E413)</f>
        <v>9.2000000000000011</v>
      </c>
      <c r="U413" s="10">
        <f>(O413/60+N413)-(L413/60+K413)</f>
        <v>0</v>
      </c>
      <c r="V413" s="10"/>
      <c r="W413" s="11">
        <f>T413+U413-Q413*0.5+V413</f>
        <v>8.7000000000000011</v>
      </c>
      <c r="X413" s="109">
        <v>8</v>
      </c>
      <c r="Y413" t="s">
        <v>11</v>
      </c>
      <c r="Z413" t="s">
        <v>12</v>
      </c>
      <c r="AA413" t="s">
        <v>13</v>
      </c>
      <c r="AB413" t="s">
        <v>50</v>
      </c>
      <c r="AE413" s="95"/>
    </row>
    <row r="414" spans="1:33" x14ac:dyDescent="0.25">
      <c r="A414" s="52">
        <v>43434</v>
      </c>
      <c r="B414" s="9"/>
      <c r="C414" s="1" t="s">
        <v>5</v>
      </c>
      <c r="D414" s="1"/>
      <c r="E414">
        <v>8</v>
      </c>
      <c r="F414">
        <v>50</v>
      </c>
      <c r="G414" s="82" t="s">
        <v>6</v>
      </c>
      <c r="H414">
        <v>17</v>
      </c>
      <c r="I414">
        <v>20</v>
      </c>
      <c r="J414" s="85" t="s">
        <v>17</v>
      </c>
      <c r="M414" s="82" t="s">
        <v>6</v>
      </c>
      <c r="P414" s="1"/>
      <c r="Q414" s="3">
        <v>1</v>
      </c>
      <c r="R414" s="5"/>
      <c r="S414" s="4"/>
      <c r="T414" s="10">
        <f>(I414/60+H414)-(F414/60+E414)</f>
        <v>8.4999999999999982</v>
      </c>
      <c r="U414" s="10">
        <f>(O414/60+N414)-(L414/60+K414)</f>
        <v>0</v>
      </c>
      <c r="V414" s="10"/>
      <c r="W414" s="11">
        <f>T414+U414-Q414*0.5+V414</f>
        <v>7.9999999999999982</v>
      </c>
      <c r="X414" s="109">
        <v>8</v>
      </c>
      <c r="Y414" s="12">
        <f>SUM(W410:W414)</f>
        <v>38.800000000000004</v>
      </c>
      <c r="Z414" s="10">
        <f>Y414-(8*(5-Z412))+SUM(R410:R414)*8+SUM(S410:S414)*8</f>
        <v>-1.1999999999999957</v>
      </c>
      <c r="AA414" s="10">
        <f>AA407+Z414</f>
        <v>-6.8033333333333275</v>
      </c>
      <c r="AB414" s="10">
        <f>AB407+Z414</f>
        <v>30.563333333333333</v>
      </c>
    </row>
    <row r="415" spans="1:33" x14ac:dyDescent="0.25">
      <c r="A415" s="61">
        <v>43435</v>
      </c>
      <c r="B415" s="62"/>
      <c r="C415" s="63" t="s">
        <v>216</v>
      </c>
      <c r="D415" s="63"/>
      <c r="E415" s="62"/>
      <c r="F415" s="62"/>
      <c r="G415" s="83" t="s">
        <v>6</v>
      </c>
      <c r="H415" s="62"/>
      <c r="I415" s="62"/>
      <c r="J415" s="86" t="s">
        <v>17</v>
      </c>
      <c r="K415" s="62"/>
      <c r="L415" s="62"/>
      <c r="M415" s="83" t="s">
        <v>6</v>
      </c>
      <c r="N415" s="62"/>
      <c r="O415" s="62"/>
      <c r="P415" s="63"/>
      <c r="Q415" s="64"/>
      <c r="R415" s="65"/>
      <c r="S415" s="66"/>
      <c r="T415" s="72"/>
      <c r="U415" s="72"/>
      <c r="V415" s="72"/>
      <c r="W415" s="73"/>
      <c r="X415" s="69"/>
      <c r="Y415" s="12">
        <f>SUM(X410:X414)</f>
        <v>39</v>
      </c>
      <c r="Z415" s="67"/>
      <c r="AA415" s="67"/>
      <c r="AB415" s="70"/>
      <c r="AC415" s="59"/>
      <c r="AD415" s="59"/>
      <c r="AE415" s="59"/>
      <c r="AF415" s="59"/>
      <c r="AG415" s="59"/>
    </row>
    <row r="416" spans="1:33" x14ac:dyDescent="0.25">
      <c r="A416" s="52">
        <v>43436</v>
      </c>
      <c r="B416" s="6" t="s">
        <v>29</v>
      </c>
      <c r="C416" s="1"/>
      <c r="D416" s="1"/>
      <c r="E416" s="124" t="s">
        <v>251</v>
      </c>
      <c r="F416" s="124"/>
      <c r="G416" s="124"/>
      <c r="H416" s="124"/>
      <c r="I416" s="124"/>
      <c r="J416" s="42"/>
      <c r="K416" s="124" t="s">
        <v>252</v>
      </c>
      <c r="L416" s="124"/>
      <c r="M416" s="124"/>
      <c r="N416" s="124"/>
      <c r="O416" s="124"/>
      <c r="P416" s="1"/>
      <c r="Q416" s="96" t="s">
        <v>18</v>
      </c>
      <c r="R416" s="96" t="s">
        <v>7</v>
      </c>
      <c r="S416" s="96" t="s">
        <v>19</v>
      </c>
      <c r="T416" s="96" t="s">
        <v>8</v>
      </c>
      <c r="U416" s="96" t="s">
        <v>9</v>
      </c>
      <c r="V416" s="96"/>
      <c r="W416" s="96" t="s">
        <v>10</v>
      </c>
      <c r="X416" s="96" t="s">
        <v>285</v>
      </c>
      <c r="Y416" s="108"/>
    </row>
    <row r="417" spans="1:33" x14ac:dyDescent="0.25">
      <c r="A417" s="52">
        <v>43437</v>
      </c>
      <c r="B417" s="9"/>
      <c r="C417" s="1" t="s">
        <v>1</v>
      </c>
      <c r="D417" s="1"/>
      <c r="E417">
        <v>8</v>
      </c>
      <c r="F417">
        <v>50</v>
      </c>
      <c r="G417" s="82" t="s">
        <v>6</v>
      </c>
      <c r="H417">
        <v>18</v>
      </c>
      <c r="I417">
        <v>0</v>
      </c>
      <c r="J417" s="85" t="s">
        <v>17</v>
      </c>
      <c r="M417" s="82" t="s">
        <v>6</v>
      </c>
      <c r="P417" s="1"/>
      <c r="Q417" s="3">
        <v>1</v>
      </c>
      <c r="R417" s="5"/>
      <c r="S417" s="4"/>
      <c r="T417" s="10">
        <f>(I417/60+H417)-(F417/60+E417)</f>
        <v>9.1666666666666661</v>
      </c>
      <c r="U417" s="10">
        <f>(O417/60+N417)-(L417/60+K417)</f>
        <v>0</v>
      </c>
      <c r="V417" s="10"/>
      <c r="W417" s="11">
        <f>T417+U417-Q417*0.5+V417</f>
        <v>8.6666666666666661</v>
      </c>
      <c r="X417" s="109">
        <v>8.5</v>
      </c>
    </row>
    <row r="418" spans="1:33" x14ac:dyDescent="0.25">
      <c r="A418" s="52">
        <v>43438</v>
      </c>
      <c r="B418" s="9"/>
      <c r="C418" s="1" t="s">
        <v>2</v>
      </c>
      <c r="D418" s="1"/>
      <c r="E418">
        <v>7</v>
      </c>
      <c r="F418">
        <v>51</v>
      </c>
      <c r="G418" s="82" t="s">
        <v>6</v>
      </c>
      <c r="H418">
        <v>16</v>
      </c>
      <c r="I418">
        <v>50</v>
      </c>
      <c r="J418" s="85" t="s">
        <v>17</v>
      </c>
      <c r="M418" s="82" t="s">
        <v>6</v>
      </c>
      <c r="P418" s="1"/>
      <c r="Q418" s="3">
        <v>1</v>
      </c>
      <c r="R418" s="5"/>
      <c r="S418" s="4"/>
      <c r="T418" s="10">
        <f>(I418/60+H418)-(F418/60+E418)</f>
        <v>8.9833333333333325</v>
      </c>
      <c r="U418" s="10">
        <f>(O418/60+N418)-(L418/60+K418)</f>
        <v>0</v>
      </c>
      <c r="V418" s="10"/>
      <c r="W418" s="11">
        <f>T418+U418-Q418*0.5+V418</f>
        <v>8.4833333333333325</v>
      </c>
      <c r="X418" s="109">
        <v>8.5</v>
      </c>
      <c r="Z418" t="s">
        <v>258</v>
      </c>
    </row>
    <row r="419" spans="1:33" x14ac:dyDescent="0.25">
      <c r="A419" s="52">
        <v>43439</v>
      </c>
      <c r="B419" s="9"/>
      <c r="C419" s="1" t="s">
        <v>3</v>
      </c>
      <c r="D419" s="1"/>
      <c r="E419">
        <v>8</v>
      </c>
      <c r="F419">
        <v>55</v>
      </c>
      <c r="G419" s="82" t="s">
        <v>6</v>
      </c>
      <c r="H419">
        <v>17</v>
      </c>
      <c r="I419">
        <v>12</v>
      </c>
      <c r="J419" s="85" t="s">
        <v>17</v>
      </c>
      <c r="M419" s="82" t="s">
        <v>6</v>
      </c>
      <c r="P419" s="1"/>
      <c r="Q419" s="3">
        <v>1</v>
      </c>
      <c r="R419" s="5"/>
      <c r="S419" s="4"/>
      <c r="T419" s="10">
        <f>(I419/60+H419)-(F419/60+E419)</f>
        <v>8.2833333333333332</v>
      </c>
      <c r="U419" s="10">
        <f>(O419/60+N419)-(L419/60+K419)</f>
        <v>0</v>
      </c>
      <c r="V419" s="10"/>
      <c r="W419" s="11">
        <f>T419+U419-Q419*0.5+V419</f>
        <v>7.7833333333333332</v>
      </c>
      <c r="X419" s="109">
        <v>8</v>
      </c>
      <c r="Z419" s="75">
        <v>0</v>
      </c>
    </row>
    <row r="420" spans="1:33" x14ac:dyDescent="0.25">
      <c r="A420" s="52">
        <v>43440</v>
      </c>
      <c r="B420" s="9"/>
      <c r="C420" s="1" t="s">
        <v>4</v>
      </c>
      <c r="D420" s="1"/>
      <c r="E420">
        <v>8</v>
      </c>
      <c r="F420">
        <v>50</v>
      </c>
      <c r="G420" s="82" t="s">
        <v>6</v>
      </c>
      <c r="H420">
        <v>17</v>
      </c>
      <c r="I420">
        <v>5</v>
      </c>
      <c r="J420" s="85" t="s">
        <v>17</v>
      </c>
      <c r="M420" s="82" t="s">
        <v>6</v>
      </c>
      <c r="P420" s="1"/>
      <c r="Q420" s="3">
        <v>1</v>
      </c>
      <c r="R420" s="5"/>
      <c r="S420" s="4"/>
      <c r="T420" s="10">
        <f>(I420/60+H420)-(F420/60+E420)</f>
        <v>8.2499999999999982</v>
      </c>
      <c r="U420" s="10">
        <f>(O420/60+N420)-(L420/60+K420)</f>
        <v>0</v>
      </c>
      <c r="V420" s="10"/>
      <c r="W420" s="11">
        <f>T420+U420-Q420*0.5+V420</f>
        <v>7.7499999999999982</v>
      </c>
      <c r="X420" s="109">
        <v>8</v>
      </c>
      <c r="Y420" t="s">
        <v>11</v>
      </c>
      <c r="Z420" t="s">
        <v>12</v>
      </c>
      <c r="AA420" t="s">
        <v>13</v>
      </c>
      <c r="AB420" t="s">
        <v>50</v>
      </c>
      <c r="AE420" s="95"/>
    </row>
    <row r="421" spans="1:33" x14ac:dyDescent="0.25">
      <c r="A421" s="52">
        <v>43441</v>
      </c>
      <c r="B421" s="9"/>
      <c r="C421" s="1" t="s">
        <v>5</v>
      </c>
      <c r="D421" s="1"/>
      <c r="E421">
        <v>9</v>
      </c>
      <c r="F421">
        <v>8</v>
      </c>
      <c r="G421" s="82" t="s">
        <v>6</v>
      </c>
      <c r="H421">
        <v>19</v>
      </c>
      <c r="I421">
        <v>0</v>
      </c>
      <c r="J421" s="85" t="s">
        <v>17</v>
      </c>
      <c r="M421" s="82" t="s">
        <v>6</v>
      </c>
      <c r="P421" s="1"/>
      <c r="Q421" s="3"/>
      <c r="R421" s="5"/>
      <c r="S421" s="4"/>
      <c r="T421" s="10">
        <f>(I421/60+H421)-(F421/60+E421)</f>
        <v>9.8666666666666671</v>
      </c>
      <c r="U421" s="10">
        <f>(O421/60+N421)-(L421/60+K421)</f>
        <v>0</v>
      </c>
      <c r="V421" s="10"/>
      <c r="W421" s="11">
        <f>T421+U421-Q421*0.5+V421</f>
        <v>9.8666666666666671</v>
      </c>
      <c r="X421" s="109">
        <v>9</v>
      </c>
      <c r="Y421" s="12">
        <f>SUM(W417:W421)</f>
        <v>42.55</v>
      </c>
      <c r="Z421" s="10">
        <f>Y421-(8*(5-Z419))+SUM(R417:R421)*8+SUM(S417:S421)*8</f>
        <v>2.5499999999999972</v>
      </c>
      <c r="AA421" s="10">
        <f>AA414+Z421</f>
        <v>-4.2533333333333303</v>
      </c>
      <c r="AB421" s="10">
        <f>AB414+Z421</f>
        <v>33.11333333333333</v>
      </c>
    </row>
    <row r="422" spans="1:33" x14ac:dyDescent="0.25">
      <c r="A422" s="61">
        <v>43442</v>
      </c>
      <c r="B422" s="62"/>
      <c r="C422" s="63" t="s">
        <v>216</v>
      </c>
      <c r="D422" s="63"/>
      <c r="E422" s="62"/>
      <c r="F422" s="62"/>
      <c r="G422" s="83" t="s">
        <v>6</v>
      </c>
      <c r="H422" s="62"/>
      <c r="I422" s="62"/>
      <c r="J422" s="86" t="s">
        <v>17</v>
      </c>
      <c r="K422" s="62"/>
      <c r="L422" s="62"/>
      <c r="M422" s="83" t="s">
        <v>6</v>
      </c>
      <c r="N422" s="62"/>
      <c r="O422" s="62"/>
      <c r="P422" s="63"/>
      <c r="Q422" s="64"/>
      <c r="R422" s="65"/>
      <c r="S422" s="66"/>
      <c r="T422" s="72"/>
      <c r="U422" s="72"/>
      <c r="V422" s="72"/>
      <c r="W422" s="73"/>
      <c r="X422" s="69"/>
      <c r="Y422" s="12">
        <f>SUM(X417:X421)</f>
        <v>42</v>
      </c>
      <c r="Z422" s="67"/>
      <c r="AA422" s="67"/>
      <c r="AB422" s="70"/>
      <c r="AC422" s="59"/>
      <c r="AD422" s="59"/>
      <c r="AE422" s="59"/>
      <c r="AF422" s="59"/>
      <c r="AG422" s="59"/>
    </row>
    <row r="423" spans="1:33" x14ac:dyDescent="0.25">
      <c r="A423" s="52">
        <v>43443</v>
      </c>
      <c r="B423" s="6" t="s">
        <v>30</v>
      </c>
      <c r="C423" s="1"/>
      <c r="D423" s="1"/>
      <c r="E423" s="124" t="s">
        <v>251</v>
      </c>
      <c r="F423" s="124"/>
      <c r="G423" s="124"/>
      <c r="H423" s="124"/>
      <c r="I423" s="124"/>
      <c r="J423" s="42"/>
      <c r="K423" s="124" t="s">
        <v>252</v>
      </c>
      <c r="L423" s="124"/>
      <c r="M423" s="124"/>
      <c r="N423" s="124"/>
      <c r="O423" s="124"/>
      <c r="P423" s="1"/>
      <c r="Q423" s="96" t="s">
        <v>18</v>
      </c>
      <c r="R423" s="96" t="s">
        <v>7</v>
      </c>
      <c r="S423" s="96" t="s">
        <v>19</v>
      </c>
      <c r="T423" s="96" t="s">
        <v>8</v>
      </c>
      <c r="U423" s="96" t="s">
        <v>9</v>
      </c>
      <c r="V423" s="96"/>
      <c r="W423" s="96" t="s">
        <v>10</v>
      </c>
      <c r="X423" s="96" t="s">
        <v>285</v>
      </c>
      <c r="Y423" s="108"/>
      <c r="AA423" t="s">
        <v>289</v>
      </c>
      <c r="AB423">
        <f>SUM(AC429:AD429)</f>
        <v>33.75</v>
      </c>
      <c r="AC423" s="96" t="s">
        <v>287</v>
      </c>
      <c r="AD423" s="96" t="s">
        <v>288</v>
      </c>
      <c r="AE423" s="96" t="s">
        <v>290</v>
      </c>
      <c r="AF423" s="96" t="s">
        <v>291</v>
      </c>
    </row>
    <row r="424" spans="1:33" x14ac:dyDescent="0.25">
      <c r="A424" s="52">
        <v>43444</v>
      </c>
      <c r="B424" s="9"/>
      <c r="C424" s="1" t="s">
        <v>1</v>
      </c>
      <c r="D424" s="1"/>
      <c r="E424">
        <v>9</v>
      </c>
      <c r="F424">
        <v>20</v>
      </c>
      <c r="G424" s="82" t="s">
        <v>6</v>
      </c>
      <c r="H424">
        <v>17</v>
      </c>
      <c r="I424">
        <v>30</v>
      </c>
      <c r="J424" s="85" t="s">
        <v>17</v>
      </c>
      <c r="M424" s="82" t="s">
        <v>6</v>
      </c>
      <c r="P424" s="1"/>
      <c r="Q424" s="3">
        <v>1</v>
      </c>
      <c r="R424" s="5"/>
      <c r="S424" s="4"/>
      <c r="T424" s="10">
        <f>(I424/60+H424)-(F424/60+E424)</f>
        <v>8.1666666666666661</v>
      </c>
      <c r="U424" s="10">
        <f>(O424/60+N424)-(L424/60+K424)</f>
        <v>0</v>
      </c>
      <c r="V424" s="10"/>
      <c r="W424" s="11">
        <f>T424+U424-Q424*0.5+V424</f>
        <v>7.6666666666666661</v>
      </c>
      <c r="X424" s="109">
        <v>7.5</v>
      </c>
      <c r="AD424" s="10">
        <f>X424</f>
        <v>7.5</v>
      </c>
    </row>
    <row r="425" spans="1:33" x14ac:dyDescent="0.25">
      <c r="A425" s="52">
        <v>43445</v>
      </c>
      <c r="B425" s="9"/>
      <c r="C425" s="1" t="s">
        <v>2</v>
      </c>
      <c r="D425" s="1"/>
      <c r="E425">
        <v>9</v>
      </c>
      <c r="F425">
        <v>22</v>
      </c>
      <c r="G425" s="82" t="s">
        <v>6</v>
      </c>
      <c r="H425">
        <v>16</v>
      </c>
      <c r="I425">
        <v>25</v>
      </c>
      <c r="J425" s="85" t="s">
        <v>17</v>
      </c>
      <c r="M425" s="82" t="s">
        <v>6</v>
      </c>
      <c r="P425" s="1"/>
      <c r="Q425" s="3"/>
      <c r="R425" s="5"/>
      <c r="S425" s="4"/>
      <c r="T425" s="10">
        <f>(I425/60+H425)-(F425/60+E425)</f>
        <v>7.0500000000000007</v>
      </c>
      <c r="U425" s="10">
        <f>(O425/60+N425)-(L425/60+K425)</f>
        <v>0</v>
      </c>
      <c r="V425" s="10"/>
      <c r="W425" s="11">
        <f>T425+U425-Q425*0.5+V425</f>
        <v>7.0500000000000007</v>
      </c>
      <c r="X425" s="109">
        <v>7</v>
      </c>
      <c r="Z425" t="s">
        <v>258</v>
      </c>
      <c r="AD425" s="10">
        <f>X425-AE425-AF425</f>
        <v>3.75</v>
      </c>
      <c r="AE425">
        <v>1.25</v>
      </c>
      <c r="AF425">
        <v>2</v>
      </c>
    </row>
    <row r="426" spans="1:33" x14ac:dyDescent="0.25">
      <c r="A426" s="52">
        <v>43446</v>
      </c>
      <c r="B426" s="9"/>
      <c r="C426" s="1" t="s">
        <v>3</v>
      </c>
      <c r="D426" s="1"/>
      <c r="E426">
        <v>8</v>
      </c>
      <c r="F426">
        <v>50</v>
      </c>
      <c r="G426" s="82" t="s">
        <v>6</v>
      </c>
      <c r="H426">
        <v>14</v>
      </c>
      <c r="I426">
        <v>2</v>
      </c>
      <c r="J426" s="85" t="s">
        <v>17</v>
      </c>
      <c r="M426" s="82" t="s">
        <v>6</v>
      </c>
      <c r="P426" s="1"/>
      <c r="Q426" s="3"/>
      <c r="R426" s="5"/>
      <c r="S426" s="4"/>
      <c r="T426" s="10">
        <f>(I426/60+H426)-(F426/60+E426)</f>
        <v>5.1999999999999993</v>
      </c>
      <c r="U426" s="10">
        <f>(O426/60+N426)-(L426/60+K426)</f>
        <v>0</v>
      </c>
      <c r="V426" s="10"/>
      <c r="W426" s="11">
        <f>T426+U426-Q426*0.5+V426</f>
        <v>5.1999999999999993</v>
      </c>
      <c r="X426" s="109">
        <v>5</v>
      </c>
      <c r="Z426" s="75">
        <v>0</v>
      </c>
      <c r="AC426">
        <v>3</v>
      </c>
      <c r="AD426">
        <v>2</v>
      </c>
    </row>
    <row r="427" spans="1:33" x14ac:dyDescent="0.25">
      <c r="A427" s="52">
        <v>43447</v>
      </c>
      <c r="B427" s="9"/>
      <c r="C427" s="1" t="s">
        <v>4</v>
      </c>
      <c r="D427" s="1"/>
      <c r="E427">
        <v>9</v>
      </c>
      <c r="F427">
        <v>35</v>
      </c>
      <c r="G427" s="82" t="s">
        <v>6</v>
      </c>
      <c r="H427">
        <v>18</v>
      </c>
      <c r="I427">
        <v>50</v>
      </c>
      <c r="J427" s="85" t="s">
        <v>17</v>
      </c>
      <c r="M427" s="82" t="s">
        <v>6</v>
      </c>
      <c r="P427" s="1"/>
      <c r="Q427" s="3">
        <v>1</v>
      </c>
      <c r="R427" s="5"/>
      <c r="S427" s="4"/>
      <c r="T427" s="10">
        <f>(I427/60+H427)-(F427/60+E427)</f>
        <v>9.2499999999999982</v>
      </c>
      <c r="U427" s="10">
        <f>(O427/60+N427)-(L427/60+K427)</f>
        <v>0</v>
      </c>
      <c r="V427" s="10"/>
      <c r="W427" s="11">
        <f>T427+U427-Q427*0.5+V427</f>
        <v>8.7499999999999982</v>
      </c>
      <c r="X427" s="109">
        <v>9</v>
      </c>
      <c r="Y427" t="s">
        <v>11</v>
      </c>
      <c r="Z427" t="s">
        <v>12</v>
      </c>
      <c r="AA427" t="s">
        <v>13</v>
      </c>
      <c r="AB427" t="s">
        <v>286</v>
      </c>
      <c r="AC427" s="10">
        <f>X427</f>
        <v>9</v>
      </c>
      <c r="AE427" s="95"/>
    </row>
    <row r="428" spans="1:33" x14ac:dyDescent="0.25">
      <c r="A428" s="52">
        <v>43448</v>
      </c>
      <c r="B428" s="9"/>
      <c r="C428" s="1" t="s">
        <v>5</v>
      </c>
      <c r="D428" s="1"/>
      <c r="E428">
        <v>8</v>
      </c>
      <c r="F428">
        <v>50</v>
      </c>
      <c r="G428" s="82" t="s">
        <v>6</v>
      </c>
      <c r="H428">
        <v>17</v>
      </c>
      <c r="I428">
        <v>40</v>
      </c>
      <c r="J428" s="85" t="s">
        <v>17</v>
      </c>
      <c r="M428" s="82" t="s">
        <v>6</v>
      </c>
      <c r="P428" s="1"/>
      <c r="Q428" s="3">
        <v>1</v>
      </c>
      <c r="R428" s="5"/>
      <c r="S428" s="4"/>
      <c r="T428" s="10">
        <f>(I428/60+H428)-(F428/60+E428)</f>
        <v>8.8333333333333339</v>
      </c>
      <c r="U428" s="10">
        <f>(O428/60+N428)-(L428/60+K428)</f>
        <v>0</v>
      </c>
      <c r="V428" s="10"/>
      <c r="W428" s="11">
        <f>T428+U428-Q428*0.5+V428</f>
        <v>8.3333333333333339</v>
      </c>
      <c r="X428" s="109">
        <v>8.5</v>
      </c>
      <c r="Y428" s="12">
        <f>SUM(W424:W428)</f>
        <v>37</v>
      </c>
      <c r="Z428" s="10">
        <f>Y428-(8*(5-Z426))+SUM(R424:R428)*8+SUM(S424:S428)*8</f>
        <v>-3</v>
      </c>
      <c r="AA428" s="10">
        <f>AA421+Z428</f>
        <v>-7.2533333333333303</v>
      </c>
      <c r="AB428" s="10">
        <f>AB421+Z428</f>
        <v>30.11333333333333</v>
      </c>
      <c r="AC428" s="10">
        <f>X428</f>
        <v>8.5</v>
      </c>
    </row>
    <row r="429" spans="1:33" x14ac:dyDescent="0.25">
      <c r="A429" s="61">
        <v>43449</v>
      </c>
      <c r="B429" s="62"/>
      <c r="C429" s="63" t="s">
        <v>216</v>
      </c>
      <c r="D429" s="63"/>
      <c r="E429" s="62"/>
      <c r="F429" s="62"/>
      <c r="G429" s="83" t="s">
        <v>6</v>
      </c>
      <c r="H429" s="62"/>
      <c r="I429" s="62"/>
      <c r="J429" s="86" t="s">
        <v>17</v>
      </c>
      <c r="K429" s="62"/>
      <c r="L429" s="62"/>
      <c r="M429" s="83" t="s">
        <v>6</v>
      </c>
      <c r="N429" s="62"/>
      <c r="O429" s="62"/>
      <c r="P429" s="63"/>
      <c r="Q429" s="64"/>
      <c r="R429" s="65"/>
      <c r="S429" s="66"/>
      <c r="T429" s="72"/>
      <c r="U429" s="72"/>
      <c r="V429" s="72"/>
      <c r="W429" s="73"/>
      <c r="X429" s="69"/>
      <c r="Y429" s="12">
        <f>SUM(X424:X428)</f>
        <v>37</v>
      </c>
      <c r="Z429" s="67"/>
      <c r="AA429" s="67"/>
      <c r="AB429" s="70"/>
      <c r="AC429" s="59">
        <f>SUM(AC424:AC428)</f>
        <v>20.5</v>
      </c>
      <c r="AD429" s="59">
        <f>SUM(AD424:AD428)</f>
        <v>13.25</v>
      </c>
      <c r="AE429" s="59">
        <f>SUM(AE424:AE428)</f>
        <v>1.25</v>
      </c>
      <c r="AF429" s="59"/>
      <c r="AG429" s="59"/>
    </row>
    <row r="430" spans="1:33" x14ac:dyDescent="0.25">
      <c r="A430" s="52">
        <v>43450</v>
      </c>
      <c r="B430" s="6" t="s">
        <v>31</v>
      </c>
      <c r="C430" s="1"/>
      <c r="D430" s="1"/>
      <c r="E430" s="124" t="s">
        <v>251</v>
      </c>
      <c r="F430" s="124"/>
      <c r="G430" s="124"/>
      <c r="H430" s="124"/>
      <c r="I430" s="124"/>
      <c r="J430" s="42"/>
      <c r="K430" s="124" t="s">
        <v>252</v>
      </c>
      <c r="L430" s="124"/>
      <c r="M430" s="124"/>
      <c r="N430" s="124"/>
      <c r="O430" s="124"/>
      <c r="P430" s="1"/>
      <c r="Q430" s="96" t="s">
        <v>18</v>
      </c>
      <c r="R430" s="96" t="s">
        <v>7</v>
      </c>
      <c r="S430" s="96" t="s">
        <v>19</v>
      </c>
      <c r="T430" s="96" t="s">
        <v>8</v>
      </c>
      <c r="U430" s="96" t="s">
        <v>9</v>
      </c>
      <c r="V430" s="96"/>
      <c r="W430" s="110" t="s">
        <v>10</v>
      </c>
      <c r="X430" s="96" t="s">
        <v>285</v>
      </c>
      <c r="Y430" s="108"/>
    </row>
    <row r="431" spans="1:33" x14ac:dyDescent="0.25">
      <c r="A431" s="52">
        <v>43451</v>
      </c>
      <c r="B431" s="9"/>
      <c r="C431" s="1" t="s">
        <v>1</v>
      </c>
      <c r="D431" s="1"/>
      <c r="E431">
        <v>9</v>
      </c>
      <c r="F431">
        <v>15</v>
      </c>
      <c r="G431" s="82" t="s">
        <v>6</v>
      </c>
      <c r="H431">
        <v>17</v>
      </c>
      <c r="I431">
        <v>30</v>
      </c>
      <c r="J431" s="85" t="s">
        <v>17</v>
      </c>
      <c r="M431" s="82" t="s">
        <v>6</v>
      </c>
      <c r="P431" s="1"/>
      <c r="Q431" s="3">
        <v>1</v>
      </c>
      <c r="R431" s="5"/>
      <c r="S431" s="4"/>
      <c r="T431" s="10">
        <f>(I431/60+H431)-(F431/60+E431)</f>
        <v>8.25</v>
      </c>
      <c r="U431" s="10">
        <f>(O431/60+N431)-(L431/60+K431)</f>
        <v>0</v>
      </c>
      <c r="V431" s="10"/>
      <c r="W431" s="11">
        <f>T431+U431-Q431*0.5+V431</f>
        <v>7.75</v>
      </c>
      <c r="X431" s="109">
        <v>8</v>
      </c>
    </row>
    <row r="432" spans="1:33" x14ac:dyDescent="0.25">
      <c r="A432" s="52">
        <v>43452</v>
      </c>
      <c r="B432" s="9"/>
      <c r="C432" s="1" t="s">
        <v>2</v>
      </c>
      <c r="D432" s="1"/>
      <c r="E432">
        <v>8</v>
      </c>
      <c r="F432">
        <v>50</v>
      </c>
      <c r="G432" s="82" t="s">
        <v>6</v>
      </c>
      <c r="H432">
        <v>19</v>
      </c>
      <c r="I432">
        <v>50</v>
      </c>
      <c r="J432" s="85" t="s">
        <v>17</v>
      </c>
      <c r="M432" s="82" t="s">
        <v>6</v>
      </c>
      <c r="P432" s="1"/>
      <c r="Q432" s="3">
        <v>3</v>
      </c>
      <c r="R432" s="5"/>
      <c r="S432" s="4"/>
      <c r="T432" s="10">
        <f>(I432/60+H432)-(F432/60+E432)</f>
        <v>10.999999999999998</v>
      </c>
      <c r="U432" s="10">
        <f>(O432/60+N432)-(L432/60+K432)</f>
        <v>0</v>
      </c>
      <c r="V432" s="10"/>
      <c r="W432" s="11">
        <f>T432+U432-Q432*0.5+V432</f>
        <v>9.4999999999999982</v>
      </c>
      <c r="X432" s="10">
        <v>8</v>
      </c>
      <c r="Z432" t="s">
        <v>258</v>
      </c>
    </row>
    <row r="433" spans="1:33" x14ac:dyDescent="0.25">
      <c r="A433" s="52">
        <v>43453</v>
      </c>
      <c r="B433" s="9"/>
      <c r="C433" s="1" t="s">
        <v>3</v>
      </c>
      <c r="D433" s="1"/>
      <c r="E433">
        <v>8</v>
      </c>
      <c r="F433">
        <v>55</v>
      </c>
      <c r="G433" s="82" t="s">
        <v>6</v>
      </c>
      <c r="H433">
        <v>14</v>
      </c>
      <c r="I433">
        <v>30</v>
      </c>
      <c r="J433" s="85" t="s">
        <v>17</v>
      </c>
      <c r="M433" s="82" t="s">
        <v>6</v>
      </c>
      <c r="P433" s="1"/>
      <c r="Q433" s="3">
        <v>1</v>
      </c>
      <c r="R433" s="5"/>
      <c r="S433" s="4"/>
      <c r="T433" s="10">
        <f>(I433/60+H433)-(F433/60+E433)</f>
        <v>5.5833333333333339</v>
      </c>
      <c r="U433" s="10">
        <f>(O433/60+N433)-(L433/60+K433)</f>
        <v>0</v>
      </c>
      <c r="V433" s="10"/>
      <c r="W433" s="11">
        <f>T433+U433-Q433*0.5+V433</f>
        <v>5.0833333333333339</v>
      </c>
      <c r="X433" s="10">
        <v>6.25</v>
      </c>
      <c r="Z433" s="75">
        <v>0</v>
      </c>
    </row>
    <row r="434" spans="1:33" x14ac:dyDescent="0.25">
      <c r="A434" s="52">
        <v>43454</v>
      </c>
      <c r="B434" s="9"/>
      <c r="C434" s="1" t="s">
        <v>4</v>
      </c>
      <c r="D434" s="1"/>
      <c r="E434">
        <v>8</v>
      </c>
      <c r="F434">
        <v>45</v>
      </c>
      <c r="G434" s="82" t="s">
        <v>6</v>
      </c>
      <c r="H434">
        <v>18</v>
      </c>
      <c r="I434">
        <v>20</v>
      </c>
      <c r="J434" s="85" t="s">
        <v>17</v>
      </c>
      <c r="M434" s="82" t="s">
        <v>6</v>
      </c>
      <c r="P434" s="1"/>
      <c r="Q434" s="3">
        <v>1</v>
      </c>
      <c r="R434" s="5"/>
      <c r="S434" s="4"/>
      <c r="T434" s="10">
        <f>(I434/60+H434)-(F434/60+E434)</f>
        <v>9.5833333333333321</v>
      </c>
      <c r="U434" s="10">
        <f>(O434/60+N434)-(L434/60+K434)</f>
        <v>0</v>
      </c>
      <c r="V434" s="10"/>
      <c r="W434" s="11">
        <f>T434+U434-Q434*0.5+V434</f>
        <v>9.0833333333333321</v>
      </c>
      <c r="X434" s="10">
        <v>8.5</v>
      </c>
      <c r="Y434" t="s">
        <v>11</v>
      </c>
      <c r="Z434" t="s">
        <v>12</v>
      </c>
      <c r="AA434" t="s">
        <v>13</v>
      </c>
      <c r="AB434" t="s">
        <v>50</v>
      </c>
      <c r="AE434" s="95"/>
    </row>
    <row r="435" spans="1:33" x14ac:dyDescent="0.25">
      <c r="A435" s="52">
        <v>43455</v>
      </c>
      <c r="B435" s="9"/>
      <c r="C435" s="1" t="s">
        <v>5</v>
      </c>
      <c r="D435" s="1"/>
      <c r="E435">
        <v>8</v>
      </c>
      <c r="F435">
        <v>30</v>
      </c>
      <c r="G435" s="82" t="s">
        <v>6</v>
      </c>
      <c r="H435">
        <v>16</v>
      </c>
      <c r="I435">
        <v>0</v>
      </c>
      <c r="J435" s="85" t="s">
        <v>17</v>
      </c>
      <c r="M435" s="82" t="s">
        <v>6</v>
      </c>
      <c r="P435" s="1"/>
      <c r="Q435" s="3"/>
      <c r="R435" s="5"/>
      <c r="S435" s="4"/>
      <c r="T435" s="10">
        <f>(I435/60+H435)-(F435/60+E435)</f>
        <v>7.5</v>
      </c>
      <c r="U435" s="10">
        <f>(O435/60+N435)-(L435/60+K435)</f>
        <v>0</v>
      </c>
      <c r="V435" s="10"/>
      <c r="W435" s="11">
        <f>T435+U435-Q435*0.5+V435</f>
        <v>7.5</v>
      </c>
      <c r="X435" s="10">
        <v>8</v>
      </c>
      <c r="Y435" s="12">
        <f>SUM(W431:W435)</f>
        <v>38.916666666666671</v>
      </c>
      <c r="Z435" s="10">
        <f>Y435-(8*(5-Z433))+SUM(R431:R435)*8+SUM(S431:S435)*8</f>
        <v>-1.0833333333333286</v>
      </c>
      <c r="AA435" s="10">
        <f>AA428+Z435</f>
        <v>-8.3366666666666589</v>
      </c>
      <c r="AB435" s="10">
        <f>AB428+Z435</f>
        <v>29.03</v>
      </c>
    </row>
    <row r="436" spans="1:33" x14ac:dyDescent="0.25">
      <c r="A436" s="112">
        <v>43456</v>
      </c>
      <c r="B436" s="62"/>
      <c r="C436" s="63" t="s">
        <v>216</v>
      </c>
      <c r="D436" s="63"/>
      <c r="E436" s="62"/>
      <c r="F436" s="62"/>
      <c r="G436" s="83" t="s">
        <v>6</v>
      </c>
      <c r="H436" s="62"/>
      <c r="I436" s="62"/>
      <c r="J436" s="86" t="s">
        <v>17</v>
      </c>
      <c r="K436" s="62"/>
      <c r="L436" s="62"/>
      <c r="M436" s="83" t="s">
        <v>6</v>
      </c>
      <c r="N436" s="62"/>
      <c r="O436" s="62"/>
      <c r="P436" s="63"/>
      <c r="Q436" s="64"/>
      <c r="R436" s="65"/>
      <c r="S436" s="66"/>
      <c r="T436" s="72"/>
      <c r="U436" s="72"/>
      <c r="V436" s="72"/>
      <c r="W436" s="73"/>
      <c r="X436" s="69"/>
      <c r="Y436" s="12">
        <f>SUM(X431:X435)</f>
        <v>38.75</v>
      </c>
      <c r="Z436" s="67"/>
      <c r="AA436" s="67"/>
      <c r="AB436" s="70"/>
      <c r="AC436" s="59"/>
      <c r="AD436" s="59"/>
      <c r="AE436" s="59"/>
      <c r="AF436" s="59"/>
      <c r="AG436" s="59"/>
    </row>
    <row r="437" spans="1:33" x14ac:dyDescent="0.25">
      <c r="A437" s="115">
        <v>43457</v>
      </c>
      <c r="B437" s="6" t="s">
        <v>33</v>
      </c>
      <c r="C437" s="1"/>
      <c r="D437" s="1"/>
      <c r="E437" s="124" t="s">
        <v>251</v>
      </c>
      <c r="F437" s="124"/>
      <c r="G437" s="124"/>
      <c r="H437" s="124"/>
      <c r="I437" s="124"/>
      <c r="J437" s="42"/>
      <c r="K437" s="124" t="s">
        <v>252</v>
      </c>
      <c r="L437" s="124"/>
      <c r="M437" s="124"/>
      <c r="N437" s="124"/>
      <c r="O437" s="124"/>
      <c r="P437" s="1"/>
      <c r="Q437" s="96" t="s">
        <v>18</v>
      </c>
      <c r="R437" s="96" t="s">
        <v>7</v>
      </c>
      <c r="S437" s="96" t="s">
        <v>19</v>
      </c>
      <c r="T437" s="96" t="s">
        <v>8</v>
      </c>
      <c r="U437" s="96" t="s">
        <v>9</v>
      </c>
      <c r="V437" s="96"/>
      <c r="W437" s="110" t="s">
        <v>10</v>
      </c>
      <c r="X437" s="96" t="s">
        <v>285</v>
      </c>
      <c r="Y437" s="108"/>
    </row>
    <row r="438" spans="1:33" x14ac:dyDescent="0.25">
      <c r="A438" s="113">
        <v>43465</v>
      </c>
      <c r="B438" s="9" t="s">
        <v>228</v>
      </c>
      <c r="C438" s="1" t="s">
        <v>1</v>
      </c>
      <c r="D438" s="1"/>
      <c r="G438" s="82" t="s">
        <v>6</v>
      </c>
      <c r="J438" s="85" t="s">
        <v>17</v>
      </c>
      <c r="M438" s="82" t="s">
        <v>6</v>
      </c>
      <c r="P438" s="1"/>
      <c r="Q438" s="3"/>
      <c r="R438" s="5"/>
      <c r="S438" s="4"/>
      <c r="T438" s="10">
        <f>(I438/60+H438)-(F438/60+E438)</f>
        <v>0</v>
      </c>
      <c r="U438" s="10">
        <f>(O438/60+N438)-(L438/60+K438)</f>
        <v>0</v>
      </c>
      <c r="V438" s="10"/>
      <c r="W438" s="11">
        <f>T438+U438-Q438*0.5+V438</f>
        <v>0</v>
      </c>
      <c r="X438" s="109"/>
    </row>
    <row r="439" spans="1:33" x14ac:dyDescent="0.25">
      <c r="A439" s="52">
        <v>43466</v>
      </c>
      <c r="B439" s="9" t="s">
        <v>228</v>
      </c>
      <c r="C439" s="1" t="s">
        <v>2</v>
      </c>
      <c r="D439" s="1"/>
      <c r="G439" s="82" t="s">
        <v>6</v>
      </c>
      <c r="J439" s="85" t="s">
        <v>17</v>
      </c>
      <c r="M439" s="82" t="s">
        <v>6</v>
      </c>
      <c r="P439" s="1"/>
      <c r="Q439" s="3"/>
      <c r="R439" s="5"/>
      <c r="S439" s="4"/>
      <c r="T439" s="10">
        <f>(I439/60+H439)-(F439/60+E439)</f>
        <v>0</v>
      </c>
      <c r="U439" s="10">
        <f>(O439/60+N439)-(L439/60+K439)</f>
        <v>0</v>
      </c>
      <c r="V439" s="10"/>
      <c r="W439" s="11">
        <f>T439+U439-Q439*0.5+V439</f>
        <v>0</v>
      </c>
      <c r="X439" s="10"/>
      <c r="Z439" t="s">
        <v>258</v>
      </c>
    </row>
    <row r="440" spans="1:33" x14ac:dyDescent="0.25">
      <c r="A440" s="52">
        <v>43467</v>
      </c>
      <c r="B440" s="9" t="s">
        <v>228</v>
      </c>
      <c r="C440" s="1" t="s">
        <v>3</v>
      </c>
      <c r="D440" s="1"/>
      <c r="G440" s="82" t="s">
        <v>6</v>
      </c>
      <c r="J440" s="85" t="s">
        <v>17</v>
      </c>
      <c r="M440" s="82" t="s">
        <v>6</v>
      </c>
      <c r="P440" s="1"/>
      <c r="Q440" s="3"/>
      <c r="R440" s="5"/>
      <c r="S440" s="4"/>
      <c r="T440" s="10">
        <f>(I440/60+H440)-(F440/60+E440)</f>
        <v>0</v>
      </c>
      <c r="U440" s="10">
        <f>(O440/60+N440)-(L440/60+K440)</f>
        <v>0</v>
      </c>
      <c r="V440" s="10"/>
      <c r="W440" s="11">
        <f>T440+U440-Q440*0.5+V440</f>
        <v>0</v>
      </c>
      <c r="X440" s="10"/>
      <c r="Z440" s="75">
        <v>5</v>
      </c>
    </row>
    <row r="441" spans="1:33" x14ac:dyDescent="0.25">
      <c r="A441" s="52">
        <v>43468</v>
      </c>
      <c r="B441" s="9" t="s">
        <v>228</v>
      </c>
      <c r="C441" s="1" t="s">
        <v>4</v>
      </c>
      <c r="D441" s="1"/>
      <c r="G441" s="82" t="s">
        <v>6</v>
      </c>
      <c r="J441" s="85" t="s">
        <v>17</v>
      </c>
      <c r="M441" s="82" t="s">
        <v>6</v>
      </c>
      <c r="P441" s="1"/>
      <c r="Q441" s="3"/>
      <c r="R441" s="5"/>
      <c r="S441" s="4"/>
      <c r="T441" s="10">
        <f>(I441/60+H441)-(F441/60+E441)</f>
        <v>0</v>
      </c>
      <c r="U441" s="10">
        <f>(O441/60+N441)-(L441/60+K441)</f>
        <v>0</v>
      </c>
      <c r="V441" s="10"/>
      <c r="W441" s="11">
        <f>T441+U441-Q441*0.5+V441</f>
        <v>0</v>
      </c>
      <c r="X441" s="10"/>
      <c r="Y441" t="s">
        <v>11</v>
      </c>
      <c r="Z441" t="s">
        <v>12</v>
      </c>
      <c r="AA441" t="s">
        <v>13</v>
      </c>
      <c r="AB441" t="s">
        <v>50</v>
      </c>
      <c r="AE441" s="95"/>
    </row>
    <row r="442" spans="1:33" x14ac:dyDescent="0.25">
      <c r="A442" s="52">
        <v>43469</v>
      </c>
      <c r="B442" s="9" t="s">
        <v>228</v>
      </c>
      <c r="C442" s="1" t="s">
        <v>5</v>
      </c>
      <c r="D442" s="1"/>
      <c r="G442" s="82" t="s">
        <v>6</v>
      </c>
      <c r="J442" s="85" t="s">
        <v>17</v>
      </c>
      <c r="M442" s="82" t="s">
        <v>6</v>
      </c>
      <c r="P442" s="1"/>
      <c r="Q442" s="3"/>
      <c r="R442" s="5"/>
      <c r="S442" s="4"/>
      <c r="T442" s="10">
        <f>(I442/60+H442)-(F442/60+E442)</f>
        <v>0</v>
      </c>
      <c r="U442" s="10">
        <f>(O442/60+N442)-(L442/60+K442)</f>
        <v>0</v>
      </c>
      <c r="V442" s="10"/>
      <c r="W442" s="11">
        <f>T442+U442-Q442*0.5+V442</f>
        <v>0</v>
      </c>
      <c r="X442" s="10"/>
      <c r="Y442" s="12">
        <f>SUM(W438:W442)</f>
        <v>0</v>
      </c>
      <c r="Z442" s="10">
        <f>Y442-(8*(5-Z440))+SUM(R438:R442)*8+SUM(S438:S442)*8</f>
        <v>0</v>
      </c>
      <c r="AA442" s="10">
        <f>AA435+Z442</f>
        <v>-8.3366666666666589</v>
      </c>
      <c r="AB442" s="10">
        <f>AB435+Z442</f>
        <v>29.03</v>
      </c>
    </row>
    <row r="443" spans="1:33" x14ac:dyDescent="0.25">
      <c r="A443" s="61">
        <v>43470</v>
      </c>
      <c r="B443" s="62"/>
      <c r="C443" s="63" t="s">
        <v>216</v>
      </c>
      <c r="D443" s="63"/>
      <c r="E443" s="62"/>
      <c r="F443" s="62"/>
      <c r="G443" s="83" t="s">
        <v>6</v>
      </c>
      <c r="H443" s="62"/>
      <c r="I443" s="62"/>
      <c r="J443" s="86" t="s">
        <v>17</v>
      </c>
      <c r="K443" s="62"/>
      <c r="L443" s="62"/>
      <c r="M443" s="83" t="s">
        <v>6</v>
      </c>
      <c r="N443" s="62"/>
      <c r="O443" s="62"/>
      <c r="P443" s="63"/>
      <c r="Q443" s="64"/>
      <c r="R443" s="65"/>
      <c r="S443" s="66"/>
      <c r="T443" s="72"/>
      <c r="U443" s="72"/>
      <c r="V443" s="72"/>
      <c r="W443" s="73"/>
      <c r="X443" s="69"/>
      <c r="Y443" s="12">
        <f>SUM(X438:X442)</f>
        <v>0</v>
      </c>
      <c r="Z443" s="67"/>
      <c r="AA443" s="67"/>
      <c r="AB443" s="70"/>
      <c r="AC443" s="59"/>
      <c r="AD443" s="59"/>
      <c r="AE443" s="59"/>
      <c r="AF443" s="59"/>
      <c r="AG443" s="59"/>
    </row>
    <row r="444" spans="1:33" x14ac:dyDescent="0.25">
      <c r="A444" s="114">
        <v>43471</v>
      </c>
      <c r="B444" s="6" t="s">
        <v>34</v>
      </c>
      <c r="C444" s="1"/>
      <c r="D444" s="1"/>
      <c r="E444" s="124" t="s">
        <v>251</v>
      </c>
      <c r="F444" s="124"/>
      <c r="G444" s="124"/>
      <c r="H444" s="124"/>
      <c r="I444" s="124"/>
      <c r="J444" s="42"/>
      <c r="K444" s="124" t="s">
        <v>252</v>
      </c>
      <c r="L444" s="124"/>
      <c r="M444" s="124"/>
      <c r="N444" s="124"/>
      <c r="O444" s="124"/>
      <c r="P444" s="1"/>
      <c r="Q444" s="96" t="s">
        <v>18</v>
      </c>
      <c r="R444" s="96" t="s">
        <v>7</v>
      </c>
      <c r="S444" s="96" t="s">
        <v>19</v>
      </c>
      <c r="T444" s="96" t="s">
        <v>8</v>
      </c>
      <c r="U444" s="96" t="s">
        <v>9</v>
      </c>
      <c r="V444" s="96"/>
      <c r="W444" s="110" t="s">
        <v>10</v>
      </c>
      <c r="X444" s="96" t="s">
        <v>285</v>
      </c>
      <c r="Y444" s="108"/>
    </row>
    <row r="445" spans="1:33" x14ac:dyDescent="0.25">
      <c r="A445" s="52">
        <v>43472</v>
      </c>
      <c r="B445" s="9" t="s">
        <v>228</v>
      </c>
      <c r="C445" s="1" t="s">
        <v>1</v>
      </c>
      <c r="D445" s="1"/>
      <c r="G445" s="82" t="s">
        <v>6</v>
      </c>
      <c r="J445" s="85" t="s">
        <v>17</v>
      </c>
      <c r="M445" s="82" t="s">
        <v>6</v>
      </c>
      <c r="P445" s="1"/>
      <c r="Q445" s="3"/>
      <c r="R445" s="5"/>
      <c r="S445" s="4"/>
      <c r="T445" s="10">
        <f>(I445/60+H445)-(F445/60+E445)</f>
        <v>0</v>
      </c>
      <c r="U445" s="10">
        <f>(O445/60+N445)-(L445/60+K445)</f>
        <v>0</v>
      </c>
      <c r="V445" s="10"/>
      <c r="W445" s="11">
        <f>T445+U445-Q445*0.5+V445</f>
        <v>0</v>
      </c>
      <c r="X445" s="109"/>
    </row>
    <row r="446" spans="1:33" x14ac:dyDescent="0.25">
      <c r="A446" s="52">
        <v>43473</v>
      </c>
      <c r="B446" s="9" t="s">
        <v>7</v>
      </c>
      <c r="C446" s="1" t="s">
        <v>2</v>
      </c>
      <c r="D446" s="1"/>
      <c r="G446" s="82" t="s">
        <v>6</v>
      </c>
      <c r="J446" s="85" t="s">
        <v>17</v>
      </c>
      <c r="M446" s="82" t="s">
        <v>6</v>
      </c>
      <c r="P446" s="1"/>
      <c r="Q446" s="3"/>
      <c r="R446" s="5"/>
      <c r="S446" s="4"/>
      <c r="T446" s="10">
        <f>(I446/60+H446)-(F446/60+E446)</f>
        <v>0</v>
      </c>
      <c r="U446" s="10">
        <f>(O446/60+N446)-(L446/60+K446)</f>
        <v>0</v>
      </c>
      <c r="V446" s="10"/>
      <c r="W446" s="11">
        <f>T446+U446-Q446*0.5+V446</f>
        <v>0</v>
      </c>
      <c r="X446" s="10"/>
      <c r="Z446" t="s">
        <v>258</v>
      </c>
    </row>
    <row r="447" spans="1:33" x14ac:dyDescent="0.25">
      <c r="A447" s="52">
        <v>43474</v>
      </c>
      <c r="B447" s="9"/>
      <c r="C447" s="1" t="s">
        <v>3</v>
      </c>
      <c r="D447" s="1"/>
      <c r="E447">
        <v>8</v>
      </c>
      <c r="F447">
        <v>50</v>
      </c>
      <c r="G447" s="82" t="s">
        <v>6</v>
      </c>
      <c r="H447">
        <v>16</v>
      </c>
      <c r="I447">
        <v>37</v>
      </c>
      <c r="J447" s="85" t="s">
        <v>17</v>
      </c>
      <c r="M447" s="82" t="s">
        <v>6</v>
      </c>
      <c r="P447" s="1"/>
      <c r="Q447" s="3">
        <v>1</v>
      </c>
      <c r="R447" s="5"/>
      <c r="S447" s="4"/>
      <c r="T447" s="10">
        <f>(I447/60+H447)-(F447/60+E447)</f>
        <v>7.7833333333333332</v>
      </c>
      <c r="U447" s="10">
        <f>(O447/60+N447)-(L447/60+K447)</f>
        <v>0</v>
      </c>
      <c r="V447" s="10"/>
      <c r="W447" s="11">
        <f>T447+U447-Q447*0.5+V447</f>
        <v>7.2833333333333332</v>
      </c>
      <c r="X447" s="10">
        <v>7.5</v>
      </c>
      <c r="Z447" s="75">
        <v>2</v>
      </c>
    </row>
    <row r="448" spans="1:33" x14ac:dyDescent="0.25">
      <c r="A448" s="52">
        <v>43475</v>
      </c>
      <c r="B448" s="9"/>
      <c r="C448" s="1" t="s">
        <v>4</v>
      </c>
      <c r="D448" s="1"/>
      <c r="E448">
        <v>8</v>
      </c>
      <c r="F448">
        <v>47</v>
      </c>
      <c r="G448" s="82" t="s">
        <v>6</v>
      </c>
      <c r="H448">
        <v>16</v>
      </c>
      <c r="I448">
        <v>42</v>
      </c>
      <c r="J448" s="85" t="s">
        <v>17</v>
      </c>
      <c r="M448" s="82" t="s">
        <v>6</v>
      </c>
      <c r="P448" s="1"/>
      <c r="Q448" s="3">
        <v>1</v>
      </c>
      <c r="R448" s="5"/>
      <c r="S448" s="4"/>
      <c r="T448" s="10">
        <f>(I448/60+H448)-(F448/60+E448)</f>
        <v>7.9166666666666661</v>
      </c>
      <c r="U448" s="10">
        <f>(O448/60+N448)-(L448/60+K448)</f>
        <v>0</v>
      </c>
      <c r="V448" s="10"/>
      <c r="W448" s="11">
        <f>T448+U448-Q448*0.5+V448</f>
        <v>7.4166666666666661</v>
      </c>
      <c r="X448" s="10">
        <v>7.5</v>
      </c>
      <c r="Y448" t="s">
        <v>11</v>
      </c>
      <c r="Z448" t="s">
        <v>12</v>
      </c>
      <c r="AA448" t="s">
        <v>13</v>
      </c>
      <c r="AB448" t="s">
        <v>50</v>
      </c>
      <c r="AE448" s="95"/>
    </row>
    <row r="449" spans="1:33" x14ac:dyDescent="0.25">
      <c r="A449" s="52">
        <v>43476</v>
      </c>
      <c r="B449" s="9"/>
      <c r="C449" s="1" t="s">
        <v>5</v>
      </c>
      <c r="D449" s="1"/>
      <c r="E449">
        <v>8</v>
      </c>
      <c r="F449">
        <v>48</v>
      </c>
      <c r="G449" s="82" t="s">
        <v>6</v>
      </c>
      <c r="H449">
        <v>15</v>
      </c>
      <c r="I449">
        <v>20</v>
      </c>
      <c r="J449" s="85" t="s">
        <v>17</v>
      </c>
      <c r="M449" s="82" t="s">
        <v>6</v>
      </c>
      <c r="P449" s="1"/>
      <c r="Q449" s="3"/>
      <c r="R449" s="5"/>
      <c r="S449" s="4"/>
      <c r="T449" s="10">
        <f>(I449/60+H449)-(F449/60+E449)</f>
        <v>6.5333333333333332</v>
      </c>
      <c r="U449" s="10">
        <f>(O449/60+N449)-(L449/60+K449)</f>
        <v>0</v>
      </c>
      <c r="V449" s="10"/>
      <c r="W449" s="11">
        <f>T449+U449-Q449*0.5+V449</f>
        <v>6.5333333333333332</v>
      </c>
      <c r="X449" s="10">
        <v>6.5</v>
      </c>
      <c r="Y449" s="12">
        <f>SUM(W445:W449)</f>
        <v>21.233333333333334</v>
      </c>
      <c r="Z449" s="10">
        <f>Y449-(8*(5-Z447))+SUM(S445:S449)*8</f>
        <v>-2.7666666666666657</v>
      </c>
      <c r="AA449" s="10">
        <f>AA442+Z449</f>
        <v>-11.103333333333325</v>
      </c>
      <c r="AB449" s="10">
        <f>AB442+Z449</f>
        <v>26.263333333333335</v>
      </c>
    </row>
    <row r="450" spans="1:33" x14ac:dyDescent="0.25">
      <c r="A450" s="61">
        <v>43477</v>
      </c>
      <c r="B450" s="62"/>
      <c r="C450" s="63" t="s">
        <v>216</v>
      </c>
      <c r="D450" s="63"/>
      <c r="E450" s="62"/>
      <c r="F450" s="62"/>
      <c r="G450" s="83" t="s">
        <v>6</v>
      </c>
      <c r="H450" s="62"/>
      <c r="I450" s="62"/>
      <c r="J450" s="86" t="s">
        <v>17</v>
      </c>
      <c r="K450" s="62"/>
      <c r="L450" s="62"/>
      <c r="M450" s="83" t="s">
        <v>6</v>
      </c>
      <c r="N450" s="62"/>
      <c r="O450" s="62"/>
      <c r="P450" s="63"/>
      <c r="Q450" s="64"/>
      <c r="R450" s="65"/>
      <c r="S450" s="66"/>
      <c r="T450" s="72"/>
      <c r="U450" s="72"/>
      <c r="V450" s="72"/>
      <c r="W450" s="73"/>
      <c r="X450" s="69"/>
      <c r="Y450" s="12">
        <f>SUM(X445:X449)</f>
        <v>21.5</v>
      </c>
      <c r="Z450" s="67"/>
      <c r="AA450" s="67"/>
      <c r="AB450" s="70"/>
      <c r="AC450" s="59"/>
      <c r="AD450" s="59"/>
      <c r="AE450" s="59"/>
      <c r="AF450" s="59"/>
      <c r="AG450" s="59"/>
    </row>
    <row r="451" spans="1:33" x14ac:dyDescent="0.25">
      <c r="A451" s="114">
        <v>43478</v>
      </c>
      <c r="B451" s="6" t="s">
        <v>35</v>
      </c>
      <c r="C451" s="1"/>
      <c r="D451" s="1"/>
      <c r="E451" s="124" t="s">
        <v>251</v>
      </c>
      <c r="F451" s="124"/>
      <c r="G451" s="124"/>
      <c r="H451" s="124"/>
      <c r="I451" s="124"/>
      <c r="J451" s="42"/>
      <c r="K451" s="124" t="s">
        <v>252</v>
      </c>
      <c r="L451" s="124"/>
      <c r="M451" s="124"/>
      <c r="N451" s="124"/>
      <c r="O451" s="124"/>
      <c r="P451" s="1"/>
      <c r="Q451" s="96" t="s">
        <v>18</v>
      </c>
      <c r="R451" s="96" t="s">
        <v>7</v>
      </c>
      <c r="S451" s="96" t="s">
        <v>19</v>
      </c>
      <c r="T451" s="96" t="s">
        <v>8</v>
      </c>
      <c r="U451" s="96" t="s">
        <v>9</v>
      </c>
      <c r="V451" s="96"/>
      <c r="W451" s="110" t="s">
        <v>10</v>
      </c>
      <c r="X451" s="96" t="s">
        <v>285</v>
      </c>
      <c r="Y451" s="108"/>
    </row>
    <row r="452" spans="1:33" x14ac:dyDescent="0.25">
      <c r="A452" s="52">
        <v>43479</v>
      </c>
      <c r="B452" s="9"/>
      <c r="C452" s="1" t="s">
        <v>1</v>
      </c>
      <c r="D452" s="1"/>
      <c r="E452">
        <v>9</v>
      </c>
      <c r="F452">
        <v>35</v>
      </c>
      <c r="G452" s="82" t="s">
        <v>6</v>
      </c>
      <c r="H452">
        <v>17</v>
      </c>
      <c r="I452">
        <v>20</v>
      </c>
      <c r="J452" s="85" t="s">
        <v>17</v>
      </c>
      <c r="M452" s="82" t="s">
        <v>6</v>
      </c>
      <c r="P452" s="1"/>
      <c r="Q452" s="3"/>
      <c r="R452" s="5"/>
      <c r="S452" s="4"/>
      <c r="T452" s="10">
        <f>(I452/60+H452)-(F452/60+E452)</f>
        <v>7.7499999999999982</v>
      </c>
      <c r="U452" s="10">
        <f>(O452/60+N452)-(L452/60+K452)</f>
        <v>0</v>
      </c>
      <c r="V452" s="10"/>
      <c r="W452" s="11">
        <f>T452+U452-Q452*0.5+V452</f>
        <v>7.7499999999999982</v>
      </c>
      <c r="X452" s="109">
        <v>8</v>
      </c>
    </row>
    <row r="453" spans="1:33" x14ac:dyDescent="0.25">
      <c r="A453" s="52">
        <v>43480</v>
      </c>
      <c r="B453" s="9"/>
      <c r="C453" s="1" t="s">
        <v>2</v>
      </c>
      <c r="D453" s="1"/>
      <c r="E453">
        <v>8</v>
      </c>
      <c r="F453">
        <v>50</v>
      </c>
      <c r="G453" s="82" t="s">
        <v>6</v>
      </c>
      <c r="H453">
        <v>17</v>
      </c>
      <c r="I453">
        <v>0</v>
      </c>
      <c r="J453" s="85" t="s">
        <v>17</v>
      </c>
      <c r="M453" s="82" t="s">
        <v>6</v>
      </c>
      <c r="P453" s="1"/>
      <c r="Q453" s="3"/>
      <c r="R453" s="5"/>
      <c r="S453" s="4"/>
      <c r="T453" s="10">
        <f>(I453/60+H453)-(F453/60+E453)</f>
        <v>8.1666666666666661</v>
      </c>
      <c r="U453" s="10">
        <f>(O453/60+N453)-(L453/60+K453)</f>
        <v>0</v>
      </c>
      <c r="V453" s="10"/>
      <c r="W453" s="11">
        <f>T453+U453-Q453*0.5+V453</f>
        <v>8.1666666666666661</v>
      </c>
      <c r="X453" s="10">
        <v>8</v>
      </c>
      <c r="Z453" t="s">
        <v>258</v>
      </c>
    </row>
    <row r="454" spans="1:33" x14ac:dyDescent="0.25">
      <c r="A454" s="52">
        <v>43481</v>
      </c>
      <c r="B454" s="9"/>
      <c r="C454" s="1" t="s">
        <v>3</v>
      </c>
      <c r="D454" s="1"/>
      <c r="E454">
        <v>8</v>
      </c>
      <c r="F454">
        <v>50</v>
      </c>
      <c r="G454" s="82" t="s">
        <v>6</v>
      </c>
      <c r="H454">
        <v>16</v>
      </c>
      <c r="I454">
        <v>20</v>
      </c>
      <c r="J454" s="85" t="s">
        <v>17</v>
      </c>
      <c r="M454" s="82" t="s">
        <v>6</v>
      </c>
      <c r="P454" s="1"/>
      <c r="Q454" s="3">
        <v>2</v>
      </c>
      <c r="R454" s="5"/>
      <c r="S454" s="4"/>
      <c r="T454" s="10">
        <f>(I454/60+H454)-(F454/60+E454)</f>
        <v>7.4999999999999982</v>
      </c>
      <c r="U454" s="10">
        <f>(O454/60+N454)-(L454/60+K454)</f>
        <v>0</v>
      </c>
      <c r="V454" s="10"/>
      <c r="W454" s="11">
        <f>T454+U454-Q454*0.5+V454</f>
        <v>6.4999999999999982</v>
      </c>
      <c r="X454" s="10">
        <v>7</v>
      </c>
      <c r="Z454" s="75">
        <v>0</v>
      </c>
    </row>
    <row r="455" spans="1:33" x14ac:dyDescent="0.25">
      <c r="A455" s="52">
        <v>43482</v>
      </c>
      <c r="B455" s="9"/>
      <c r="C455" s="1" t="s">
        <v>4</v>
      </c>
      <c r="D455" s="1"/>
      <c r="E455">
        <v>8</v>
      </c>
      <c r="F455">
        <v>40</v>
      </c>
      <c r="G455" s="82" t="s">
        <v>6</v>
      </c>
      <c r="H455">
        <v>15</v>
      </c>
      <c r="I455">
        <v>50</v>
      </c>
      <c r="J455" s="85" t="s">
        <v>17</v>
      </c>
      <c r="M455" s="82" t="s">
        <v>6</v>
      </c>
      <c r="P455" s="1"/>
      <c r="Q455" s="3">
        <v>2</v>
      </c>
      <c r="R455" s="5"/>
      <c r="S455" s="4"/>
      <c r="T455" s="10">
        <f>(I455/60+H455)-(F455/60+E455)</f>
        <v>7.1666666666666679</v>
      </c>
      <c r="U455" s="10">
        <f>(O455/60+N455)-(L455/60+K455)</f>
        <v>0</v>
      </c>
      <c r="V455" s="10"/>
      <c r="W455" s="11">
        <f>T455+U455-Q455*0.5+V455</f>
        <v>6.1666666666666679</v>
      </c>
      <c r="X455" s="10">
        <v>6</v>
      </c>
      <c r="Y455" t="s">
        <v>11</v>
      </c>
      <c r="Z455" t="s">
        <v>12</v>
      </c>
      <c r="AA455" t="s">
        <v>13</v>
      </c>
      <c r="AB455" t="s">
        <v>50</v>
      </c>
      <c r="AE455" s="95"/>
    </row>
    <row r="456" spans="1:33" x14ac:dyDescent="0.25">
      <c r="A456" s="52">
        <v>43483</v>
      </c>
      <c r="B456" s="9"/>
      <c r="C456" s="1" t="s">
        <v>5</v>
      </c>
      <c r="D456" s="1"/>
      <c r="E456">
        <v>8</v>
      </c>
      <c r="F456">
        <v>45</v>
      </c>
      <c r="G456" s="82" t="s">
        <v>6</v>
      </c>
      <c r="H456">
        <v>17</v>
      </c>
      <c r="I456">
        <v>20</v>
      </c>
      <c r="J456" s="85" t="s">
        <v>17</v>
      </c>
      <c r="M456" s="82" t="s">
        <v>6</v>
      </c>
      <c r="P456" s="1"/>
      <c r="Q456" s="3">
        <v>1</v>
      </c>
      <c r="R456" s="5"/>
      <c r="S456" s="4"/>
      <c r="T456" s="10">
        <f>(I456/60+H456)-(F456/60+E456)</f>
        <v>8.5833333333333321</v>
      </c>
      <c r="U456" s="10">
        <f>(O456/60+N456)-(L456/60+K456)</f>
        <v>0</v>
      </c>
      <c r="V456" s="10"/>
      <c r="W456" s="11">
        <f>T456+U456-Q456*0.5+V456</f>
        <v>8.0833333333333321</v>
      </c>
      <c r="X456" s="10">
        <v>8</v>
      </c>
      <c r="Y456" s="12">
        <f>SUM(W452:W456)</f>
        <v>36.666666666666664</v>
      </c>
      <c r="Z456" s="10">
        <f>Y456-(8*(5-Z454))+SUM(S452:S456)*8</f>
        <v>-3.3333333333333357</v>
      </c>
      <c r="AA456" s="10">
        <f>AA449+Z456</f>
        <v>-14.43666666666666</v>
      </c>
      <c r="AB456" s="10">
        <f>AB449+Z456</f>
        <v>22.93</v>
      </c>
    </row>
    <row r="457" spans="1:33" x14ac:dyDescent="0.25">
      <c r="A457" s="61">
        <v>43484</v>
      </c>
      <c r="B457" s="62"/>
      <c r="C457" s="63" t="s">
        <v>216</v>
      </c>
      <c r="D457" s="63"/>
      <c r="E457" s="62"/>
      <c r="F457" s="62"/>
      <c r="G457" s="83" t="s">
        <v>6</v>
      </c>
      <c r="H457" s="62"/>
      <c r="I457" s="62"/>
      <c r="J457" s="86" t="s">
        <v>17</v>
      </c>
      <c r="K457" s="62"/>
      <c r="L457" s="62"/>
      <c r="M457" s="83" t="s">
        <v>6</v>
      </c>
      <c r="N457" s="62"/>
      <c r="O457" s="62"/>
      <c r="P457" s="63"/>
      <c r="Q457" s="64"/>
      <c r="R457" s="65"/>
      <c r="S457" s="66"/>
      <c r="T457" s="72"/>
      <c r="U457" s="72"/>
      <c r="V457" s="72"/>
      <c r="W457" s="73"/>
      <c r="X457" s="69"/>
      <c r="Y457" s="12">
        <f>SUM(X452:X456)</f>
        <v>37</v>
      </c>
      <c r="Z457" s="67"/>
      <c r="AA457" s="67"/>
      <c r="AB457" s="70"/>
      <c r="AC457" s="59"/>
      <c r="AD457" s="59"/>
      <c r="AE457" s="59"/>
      <c r="AF457" s="59"/>
      <c r="AG457" s="59"/>
    </row>
    <row r="458" spans="1:33" x14ac:dyDescent="0.25">
      <c r="A458" s="114">
        <v>43485</v>
      </c>
      <c r="B458" s="6" t="s">
        <v>36</v>
      </c>
      <c r="C458" s="1"/>
      <c r="D458" s="1"/>
      <c r="E458" s="116" t="s">
        <v>251</v>
      </c>
      <c r="F458" s="111"/>
      <c r="G458" s="111"/>
      <c r="H458" s="111"/>
      <c r="I458" s="111"/>
      <c r="J458" s="42"/>
      <c r="K458" s="111" t="s">
        <v>252</v>
      </c>
      <c r="L458" s="111"/>
      <c r="M458" s="111"/>
      <c r="N458" s="111"/>
      <c r="O458" s="111"/>
      <c r="P458" s="1"/>
      <c r="Q458" s="96" t="s">
        <v>18</v>
      </c>
      <c r="R458" s="96" t="s">
        <v>7</v>
      </c>
      <c r="S458" s="96" t="s">
        <v>19</v>
      </c>
      <c r="T458" s="96" t="s">
        <v>8</v>
      </c>
      <c r="U458" s="96" t="s">
        <v>9</v>
      </c>
      <c r="V458" s="96"/>
      <c r="W458" s="110" t="s">
        <v>10</v>
      </c>
      <c r="X458" s="96" t="s">
        <v>285</v>
      </c>
      <c r="Y458" s="108"/>
    </row>
    <row r="459" spans="1:33" x14ac:dyDescent="0.25">
      <c r="A459" s="52">
        <v>43486</v>
      </c>
      <c r="B459" s="9" t="s">
        <v>7</v>
      </c>
      <c r="C459" s="1" t="s">
        <v>1</v>
      </c>
      <c r="D459" s="1"/>
      <c r="G459" s="82" t="s">
        <v>6</v>
      </c>
      <c r="J459" s="85" t="s">
        <v>17</v>
      </c>
      <c r="M459" s="82" t="s">
        <v>6</v>
      </c>
      <c r="P459" s="1"/>
      <c r="Q459" s="3"/>
      <c r="R459" s="5"/>
      <c r="S459" s="4"/>
      <c r="T459" s="10">
        <f>(I459/60+H459)-(F459/60+E459)</f>
        <v>0</v>
      </c>
      <c r="U459" s="10">
        <f>(O459/60+N459)-(L459/60+K459)</f>
        <v>0</v>
      </c>
      <c r="V459" s="10"/>
      <c r="W459" s="11">
        <f>T459+U459-Q459*0.5+V459</f>
        <v>0</v>
      </c>
      <c r="X459" s="109">
        <v>0</v>
      </c>
    </row>
    <row r="460" spans="1:33" x14ac:dyDescent="0.25">
      <c r="A460" s="52">
        <v>43487</v>
      </c>
      <c r="B460" s="9" t="s">
        <v>292</v>
      </c>
      <c r="C460" s="1" t="s">
        <v>2</v>
      </c>
      <c r="D460" s="1"/>
      <c r="E460">
        <v>12</v>
      </c>
      <c r="F460">
        <v>20</v>
      </c>
      <c r="G460" s="82" t="s">
        <v>6</v>
      </c>
      <c r="H460">
        <v>17</v>
      </c>
      <c r="I460">
        <v>40</v>
      </c>
      <c r="J460" s="85" t="s">
        <v>17</v>
      </c>
      <c r="M460" s="82" t="s">
        <v>6</v>
      </c>
      <c r="P460" s="1"/>
      <c r="Q460" s="3"/>
      <c r="R460" s="5"/>
      <c r="S460" s="4"/>
      <c r="T460" s="10">
        <f>(I460/60+H460)-(F460/60+E460)</f>
        <v>5.3333333333333339</v>
      </c>
      <c r="U460" s="10">
        <f>(O460/60+N460)-(L460/60+K460)</f>
        <v>0</v>
      </c>
      <c r="V460" s="10"/>
      <c r="W460" s="11">
        <f>T460+U460-Q460*0.5+V460</f>
        <v>5.3333333333333339</v>
      </c>
      <c r="X460" s="10">
        <v>8</v>
      </c>
      <c r="Z460" t="s">
        <v>258</v>
      </c>
    </row>
    <row r="461" spans="1:33" x14ac:dyDescent="0.25">
      <c r="A461" s="52">
        <v>43488</v>
      </c>
      <c r="B461" s="9" t="s">
        <v>7</v>
      </c>
      <c r="C461" s="1" t="s">
        <v>3</v>
      </c>
      <c r="D461" s="1"/>
      <c r="G461" s="82" t="s">
        <v>6</v>
      </c>
      <c r="J461" s="85" t="s">
        <v>17</v>
      </c>
      <c r="M461" s="82" t="s">
        <v>6</v>
      </c>
      <c r="P461" s="1"/>
      <c r="Q461" s="3"/>
      <c r="R461" s="5"/>
      <c r="S461" s="4"/>
      <c r="T461" s="10">
        <f>(I461/60+H461)-(F461/60+E461)</f>
        <v>0</v>
      </c>
      <c r="U461" s="10">
        <f>(O461/60+N461)-(L461/60+K461)</f>
        <v>0</v>
      </c>
      <c r="V461" s="10"/>
      <c r="W461" s="11">
        <f>T461+U461-Q461*0.5+V461</f>
        <v>0</v>
      </c>
      <c r="X461" s="10">
        <v>0</v>
      </c>
      <c r="Z461" s="75">
        <v>2.5</v>
      </c>
    </row>
    <row r="462" spans="1:33" x14ac:dyDescent="0.25">
      <c r="A462" s="52">
        <v>43489</v>
      </c>
      <c r="B462" s="9"/>
      <c r="C462" s="1" t="s">
        <v>4</v>
      </c>
      <c r="D462" s="1"/>
      <c r="E462">
        <v>8</v>
      </c>
      <c r="F462">
        <v>45</v>
      </c>
      <c r="G462" s="82" t="s">
        <v>6</v>
      </c>
      <c r="H462">
        <v>18</v>
      </c>
      <c r="I462">
        <v>39</v>
      </c>
      <c r="J462" s="85" t="s">
        <v>17</v>
      </c>
      <c r="M462" s="82" t="s">
        <v>6</v>
      </c>
      <c r="P462" s="1"/>
      <c r="Q462" s="3"/>
      <c r="R462" s="5"/>
      <c r="S462" s="4"/>
      <c r="T462" s="10">
        <f>(I462/60+H462)-(F462/60+E462)</f>
        <v>9.8999999999999986</v>
      </c>
      <c r="U462" s="10">
        <f>(O462/60+N462)-(L462/60+K462)</f>
        <v>0</v>
      </c>
      <c r="V462" s="10"/>
      <c r="W462" s="11">
        <f>T462+U462-Q462*0.5+V462</f>
        <v>9.8999999999999986</v>
      </c>
      <c r="X462" s="10">
        <v>8.35</v>
      </c>
      <c r="Y462" t="s">
        <v>11</v>
      </c>
      <c r="Z462" t="s">
        <v>12</v>
      </c>
      <c r="AA462" t="s">
        <v>13</v>
      </c>
      <c r="AB462" t="s">
        <v>50</v>
      </c>
      <c r="AE462" s="95"/>
    </row>
    <row r="463" spans="1:33" x14ac:dyDescent="0.25">
      <c r="A463" s="52">
        <v>43490</v>
      </c>
      <c r="B463" s="9"/>
      <c r="C463" s="1" t="s">
        <v>5</v>
      </c>
      <c r="D463" s="1"/>
      <c r="E463">
        <v>8</v>
      </c>
      <c r="F463">
        <v>43</v>
      </c>
      <c r="G463" s="82" t="s">
        <v>6</v>
      </c>
      <c r="H463">
        <v>18</v>
      </c>
      <c r="I463">
        <v>20</v>
      </c>
      <c r="J463" s="85" t="s">
        <v>17</v>
      </c>
      <c r="M463" s="82" t="s">
        <v>6</v>
      </c>
      <c r="P463" s="1"/>
      <c r="Q463" s="3">
        <v>1</v>
      </c>
      <c r="R463" s="5"/>
      <c r="S463" s="4"/>
      <c r="T463" s="10">
        <f>(I463/60+H463)-(F463/60+E463)</f>
        <v>9.6166666666666654</v>
      </c>
      <c r="U463" s="10">
        <f>(O463/60+N463)-(L463/60+K463)</f>
        <v>0</v>
      </c>
      <c r="V463" s="10"/>
      <c r="W463" s="11">
        <f>T463+U463-Q463*0.5+V463</f>
        <v>9.1166666666666654</v>
      </c>
      <c r="X463" s="10">
        <v>8</v>
      </c>
      <c r="Y463" s="12">
        <f>SUM(W459:W463)</f>
        <v>24.349999999999998</v>
      </c>
      <c r="Z463" s="10">
        <f>Y463-(8*(5-Z461))+SUM(S459:S463)*8</f>
        <v>4.3499999999999979</v>
      </c>
      <c r="AA463" s="10">
        <f>AA456+Z463</f>
        <v>-10.086666666666662</v>
      </c>
      <c r="AB463" s="10">
        <f>AB456+Z463</f>
        <v>27.279999999999998</v>
      </c>
    </row>
    <row r="464" spans="1:33" x14ac:dyDescent="0.25">
      <c r="A464" s="61">
        <v>43491</v>
      </c>
      <c r="B464" s="62"/>
      <c r="C464" s="63" t="s">
        <v>216</v>
      </c>
      <c r="D464" s="63"/>
      <c r="E464" s="62"/>
      <c r="F464" s="62"/>
      <c r="G464" s="83" t="s">
        <v>6</v>
      </c>
      <c r="H464" s="62"/>
      <c r="I464" s="62"/>
      <c r="J464" s="86" t="s">
        <v>17</v>
      </c>
      <c r="K464" s="62"/>
      <c r="L464" s="62"/>
      <c r="M464" s="83" t="s">
        <v>6</v>
      </c>
      <c r="N464" s="62"/>
      <c r="O464" s="62"/>
      <c r="P464" s="63"/>
      <c r="Q464" s="64"/>
      <c r="R464" s="65"/>
      <c r="S464" s="66"/>
      <c r="T464" s="72"/>
      <c r="U464" s="72"/>
      <c r="V464" s="72"/>
      <c r="W464" s="73"/>
      <c r="X464" s="69"/>
      <c r="Y464" s="12">
        <f>SUM(X459:X463)</f>
        <v>24.35</v>
      </c>
      <c r="Z464" s="67"/>
      <c r="AA464" s="67"/>
      <c r="AB464" s="70"/>
      <c r="AC464" s="59"/>
      <c r="AD464" s="59"/>
      <c r="AE464" s="59"/>
      <c r="AF464" s="59"/>
      <c r="AG464" s="59"/>
    </row>
    <row r="465" spans="1:33" x14ac:dyDescent="0.25">
      <c r="A465" s="114">
        <v>43492</v>
      </c>
      <c r="B465" s="6" t="s">
        <v>37</v>
      </c>
      <c r="C465" s="1"/>
      <c r="D465" s="1"/>
      <c r="E465" s="116" t="s">
        <v>251</v>
      </c>
      <c r="F465" s="111"/>
      <c r="G465" s="111"/>
      <c r="H465" s="111"/>
      <c r="I465" s="111"/>
      <c r="J465" s="42"/>
      <c r="K465" s="111" t="s">
        <v>252</v>
      </c>
      <c r="L465" s="111"/>
      <c r="M465" s="111"/>
      <c r="N465" s="111"/>
      <c r="O465" s="111"/>
      <c r="P465" s="1"/>
      <c r="Q465" s="96" t="s">
        <v>18</v>
      </c>
      <c r="R465" s="96" t="s">
        <v>7</v>
      </c>
      <c r="S465" s="96" t="s">
        <v>19</v>
      </c>
      <c r="T465" s="96" t="s">
        <v>8</v>
      </c>
      <c r="U465" s="96" t="s">
        <v>9</v>
      </c>
      <c r="V465" s="96"/>
      <c r="W465" s="110" t="s">
        <v>10</v>
      </c>
      <c r="X465" s="96" t="s">
        <v>285</v>
      </c>
      <c r="Y465" s="108"/>
    </row>
    <row r="466" spans="1:33" x14ac:dyDescent="0.25">
      <c r="A466" s="52">
        <v>43493</v>
      </c>
      <c r="B466" s="9"/>
      <c r="C466" s="1" t="s">
        <v>1</v>
      </c>
      <c r="D466" s="1"/>
      <c r="E466">
        <v>7</v>
      </c>
      <c r="F466">
        <v>52</v>
      </c>
      <c r="G466" s="82" t="s">
        <v>6</v>
      </c>
      <c r="H466">
        <v>17</v>
      </c>
      <c r="I466">
        <v>0</v>
      </c>
      <c r="J466" s="85" t="s">
        <v>17</v>
      </c>
      <c r="M466" s="82" t="s">
        <v>6</v>
      </c>
      <c r="P466" s="1"/>
      <c r="Q466" s="3">
        <v>1</v>
      </c>
      <c r="R466" s="5"/>
      <c r="S466" s="4"/>
      <c r="T466" s="10">
        <f>(I466/60+H466)-(F466/60+E466)</f>
        <v>9.1333333333333329</v>
      </c>
      <c r="U466" s="10">
        <f>(O466/60+N466)-(L466/60+K466)</f>
        <v>0</v>
      </c>
      <c r="V466" s="10"/>
      <c r="W466" s="11">
        <f>T466+U466-Q466*0.5+V466</f>
        <v>8.6333333333333329</v>
      </c>
      <c r="X466" s="109">
        <v>8.5</v>
      </c>
    </row>
    <row r="467" spans="1:33" x14ac:dyDescent="0.25">
      <c r="A467" s="52">
        <v>43494</v>
      </c>
      <c r="B467" s="9"/>
      <c r="C467" s="1" t="s">
        <v>2</v>
      </c>
      <c r="D467" s="1"/>
      <c r="E467">
        <v>8</v>
      </c>
      <c r="F467">
        <v>37</v>
      </c>
      <c r="G467" s="82" t="s">
        <v>6</v>
      </c>
      <c r="H467">
        <v>17</v>
      </c>
      <c r="I467">
        <v>28</v>
      </c>
      <c r="J467" s="85" t="s">
        <v>17</v>
      </c>
      <c r="M467" s="82" t="s">
        <v>6</v>
      </c>
      <c r="P467" s="1"/>
      <c r="Q467" s="3"/>
      <c r="R467" s="5"/>
      <c r="S467" s="4"/>
      <c r="T467" s="10">
        <f>(I467/60+H467)-(F467/60+E467)</f>
        <v>8.8499999999999979</v>
      </c>
      <c r="U467" s="10">
        <f>(O467/60+N467)-(L467/60+K467)</f>
        <v>0</v>
      </c>
      <c r="V467" s="10"/>
      <c r="W467" s="11">
        <f>T467+U467-Q467*0.5+V467</f>
        <v>8.8499999999999979</v>
      </c>
      <c r="X467" s="10">
        <v>9</v>
      </c>
      <c r="Z467" t="s">
        <v>258</v>
      </c>
    </row>
    <row r="468" spans="1:33" x14ac:dyDescent="0.25">
      <c r="A468" s="52">
        <v>43495</v>
      </c>
      <c r="B468" s="9"/>
      <c r="C468" s="1" t="s">
        <v>3</v>
      </c>
      <c r="D468" s="1"/>
      <c r="E468">
        <v>8</v>
      </c>
      <c r="F468">
        <v>48</v>
      </c>
      <c r="G468" s="82" t="s">
        <v>6</v>
      </c>
      <c r="H468">
        <v>17</v>
      </c>
      <c r="I468">
        <v>15</v>
      </c>
      <c r="J468" s="85" t="s">
        <v>17</v>
      </c>
      <c r="M468" s="82" t="s">
        <v>6</v>
      </c>
      <c r="P468" s="1"/>
      <c r="Q468" s="3">
        <v>1</v>
      </c>
      <c r="R468" s="5"/>
      <c r="S468" s="4"/>
      <c r="T468" s="10">
        <f>(I468/60+H468)-(F468/60+E468)</f>
        <v>8.4499999999999993</v>
      </c>
      <c r="U468" s="10">
        <f>(O468/60+N468)-(L468/60+K468)</f>
        <v>0</v>
      </c>
      <c r="V468" s="10"/>
      <c r="W468" s="11">
        <f>T468+U468-Q468*0.5+V468</f>
        <v>7.9499999999999993</v>
      </c>
      <c r="X468" s="10">
        <v>8</v>
      </c>
      <c r="Z468" s="75">
        <v>0</v>
      </c>
    </row>
    <row r="469" spans="1:33" x14ac:dyDescent="0.25">
      <c r="A469" s="52">
        <v>43496</v>
      </c>
      <c r="B469" s="9"/>
      <c r="C469" s="1" t="s">
        <v>4</v>
      </c>
      <c r="D469" s="1"/>
      <c r="E469">
        <v>8</v>
      </c>
      <c r="F469">
        <v>48</v>
      </c>
      <c r="G469" s="82" t="s">
        <v>6</v>
      </c>
      <c r="H469">
        <v>17</v>
      </c>
      <c r="I469">
        <v>10</v>
      </c>
      <c r="J469" s="85" t="s">
        <v>17</v>
      </c>
      <c r="M469" s="82" t="s">
        <v>6</v>
      </c>
      <c r="P469" s="1"/>
      <c r="Q469" s="3"/>
      <c r="R469" s="5"/>
      <c r="S469" s="4"/>
      <c r="T469" s="10">
        <f>(I469/60+H469)-(F469/60+E469)</f>
        <v>8.3666666666666671</v>
      </c>
      <c r="U469" s="10">
        <f>(O469/60+N469)-(L469/60+K469)</f>
        <v>0</v>
      </c>
      <c r="V469" s="10"/>
      <c r="W469" s="11">
        <f>T469+U469-Q469*0.5+V469</f>
        <v>8.3666666666666671</v>
      </c>
      <c r="X469" s="10">
        <v>8.5</v>
      </c>
      <c r="Y469" t="s">
        <v>11</v>
      </c>
      <c r="Z469" t="s">
        <v>12</v>
      </c>
      <c r="AA469" t="s">
        <v>13</v>
      </c>
      <c r="AB469" t="s">
        <v>50</v>
      </c>
      <c r="AE469" s="95"/>
    </row>
    <row r="470" spans="1:33" x14ac:dyDescent="0.25">
      <c r="A470" s="52">
        <v>43497</v>
      </c>
      <c r="B470" s="9"/>
      <c r="C470" s="1" t="s">
        <v>5</v>
      </c>
      <c r="D470" s="1"/>
      <c r="E470">
        <v>8</v>
      </c>
      <c r="F470">
        <v>40</v>
      </c>
      <c r="G470" s="82" t="s">
        <v>6</v>
      </c>
      <c r="H470">
        <v>18</v>
      </c>
      <c r="I470">
        <v>32</v>
      </c>
      <c r="J470" s="85" t="s">
        <v>17</v>
      </c>
      <c r="M470" s="82" t="s">
        <v>6</v>
      </c>
      <c r="P470" s="1"/>
      <c r="Q470" s="3">
        <v>2</v>
      </c>
      <c r="R470" s="5"/>
      <c r="S470" s="4"/>
      <c r="T470" s="10">
        <f>(I470/60+H470)-(F470/60+E470)</f>
        <v>9.8666666666666689</v>
      </c>
      <c r="U470" s="10">
        <f>(O470/60+N470)-(L470/60+K470)</f>
        <v>0</v>
      </c>
      <c r="V470" s="10"/>
      <c r="W470" s="11">
        <f>T470+U470-Q470*0.5+V470</f>
        <v>8.8666666666666689</v>
      </c>
      <c r="X470" s="10">
        <v>8.5</v>
      </c>
      <c r="Y470" s="12">
        <f>SUM(W466:W470)</f>
        <v>42.666666666666664</v>
      </c>
      <c r="Z470" s="10">
        <f>Y470-(8*(5-Z468))+SUM(S466:S470)*8</f>
        <v>2.6666666666666643</v>
      </c>
      <c r="AA470" s="10">
        <f>AA463+Z470</f>
        <v>-7.4199999999999982</v>
      </c>
      <c r="AB470" s="10">
        <f>AB463+Z470</f>
        <v>29.946666666666662</v>
      </c>
    </row>
    <row r="471" spans="1:33" x14ac:dyDescent="0.25">
      <c r="A471" s="61">
        <v>43498</v>
      </c>
      <c r="B471" s="62"/>
      <c r="C471" s="63" t="s">
        <v>216</v>
      </c>
      <c r="D471" s="63"/>
      <c r="E471" s="62"/>
      <c r="F471" s="62"/>
      <c r="G471" s="83" t="s">
        <v>6</v>
      </c>
      <c r="H471" s="62"/>
      <c r="I471" s="62"/>
      <c r="J471" s="86" t="s">
        <v>17</v>
      </c>
      <c r="K471" s="62"/>
      <c r="L471" s="62"/>
      <c r="M471" s="83" t="s">
        <v>6</v>
      </c>
      <c r="N471" s="62"/>
      <c r="O471" s="62"/>
      <c r="P471" s="63"/>
      <c r="Q471" s="64"/>
      <c r="R471" s="65"/>
      <c r="S471" s="66"/>
      <c r="T471" s="72"/>
      <c r="U471" s="72"/>
      <c r="V471" s="72"/>
      <c r="W471" s="73"/>
      <c r="X471" s="69"/>
      <c r="Y471" s="12">
        <f>SUM(X466:X470)</f>
        <v>42.5</v>
      </c>
      <c r="Z471" s="67"/>
      <c r="AA471" s="67"/>
      <c r="AB471" s="70"/>
      <c r="AC471" s="59"/>
      <c r="AD471" s="59"/>
      <c r="AE471" s="59"/>
      <c r="AF471" s="59"/>
      <c r="AG471" s="59"/>
    </row>
    <row r="472" spans="1:33" x14ac:dyDescent="0.25">
      <c r="A472" s="114">
        <v>43499</v>
      </c>
      <c r="B472" s="6" t="s">
        <v>38</v>
      </c>
      <c r="C472" s="1"/>
      <c r="D472" s="1"/>
      <c r="E472" s="117" t="s">
        <v>251</v>
      </c>
      <c r="F472" s="111"/>
      <c r="G472" s="111"/>
      <c r="H472" s="111"/>
      <c r="I472" s="111"/>
      <c r="J472" s="42"/>
      <c r="K472" s="117" t="s">
        <v>252</v>
      </c>
      <c r="L472" s="111"/>
      <c r="M472" s="111"/>
      <c r="N472" s="111"/>
      <c r="O472" s="111"/>
      <c r="P472" s="1"/>
      <c r="Q472" s="96" t="s">
        <v>18</v>
      </c>
      <c r="R472" s="96" t="s">
        <v>7</v>
      </c>
      <c r="S472" s="96" t="s">
        <v>19</v>
      </c>
      <c r="T472" s="96" t="s">
        <v>8</v>
      </c>
      <c r="U472" s="96" t="s">
        <v>9</v>
      </c>
      <c r="V472" s="96"/>
      <c r="W472" s="110" t="s">
        <v>10</v>
      </c>
      <c r="X472" s="96" t="s">
        <v>285</v>
      </c>
      <c r="Y472" s="108"/>
    </row>
    <row r="473" spans="1:33" x14ac:dyDescent="0.25">
      <c r="A473" s="52">
        <v>43500</v>
      </c>
      <c r="B473" s="9"/>
      <c r="C473" s="1" t="s">
        <v>1</v>
      </c>
      <c r="D473" s="1"/>
      <c r="E473">
        <v>8</v>
      </c>
      <c r="F473">
        <v>50</v>
      </c>
      <c r="G473" s="82" t="s">
        <v>6</v>
      </c>
      <c r="H473">
        <v>18</v>
      </c>
      <c r="I473">
        <v>30</v>
      </c>
      <c r="J473" s="85" t="s">
        <v>17</v>
      </c>
      <c r="M473" s="82" t="s">
        <v>6</v>
      </c>
      <c r="P473" s="1"/>
      <c r="Q473" s="3">
        <v>1</v>
      </c>
      <c r="R473" s="5"/>
      <c r="S473" s="4"/>
      <c r="T473" s="10">
        <f>(I473/60+H473)-(F473/60+E473)</f>
        <v>9.6666666666666661</v>
      </c>
      <c r="U473" s="10">
        <f>(O473/60+N473)-(L473/60+K473)</f>
        <v>0</v>
      </c>
      <c r="V473" s="10"/>
      <c r="W473" s="11">
        <f>T473+U473-Q473*0.5+V473</f>
        <v>9.1666666666666661</v>
      </c>
      <c r="X473" s="109">
        <v>9</v>
      </c>
    </row>
    <row r="474" spans="1:33" x14ac:dyDescent="0.25">
      <c r="A474" s="52">
        <v>43501</v>
      </c>
      <c r="B474" s="9"/>
      <c r="C474" s="1" t="s">
        <v>2</v>
      </c>
      <c r="D474" s="1"/>
      <c r="E474">
        <v>8</v>
      </c>
      <c r="F474">
        <v>46</v>
      </c>
      <c r="G474" s="82" t="s">
        <v>6</v>
      </c>
      <c r="H474">
        <v>18</v>
      </c>
      <c r="I474">
        <v>10</v>
      </c>
      <c r="J474" s="85" t="s">
        <v>17</v>
      </c>
      <c r="M474" s="82" t="s">
        <v>6</v>
      </c>
      <c r="P474" s="1"/>
      <c r="Q474" s="3">
        <v>1</v>
      </c>
      <c r="R474" s="5"/>
      <c r="S474" s="4"/>
      <c r="T474" s="10">
        <f>(I474/60+H474)-(F474/60+E474)</f>
        <v>9.4</v>
      </c>
      <c r="U474" s="10">
        <f>(O474/60+N474)-(L474/60+K474)</f>
        <v>0</v>
      </c>
      <c r="V474" s="10"/>
      <c r="W474" s="11">
        <f>T474+U474-Q474*0.5+V474</f>
        <v>8.9</v>
      </c>
      <c r="X474" s="10">
        <v>9</v>
      </c>
      <c r="Z474" t="s">
        <v>258</v>
      </c>
    </row>
    <row r="475" spans="1:33" x14ac:dyDescent="0.25">
      <c r="A475" s="52">
        <v>43502</v>
      </c>
      <c r="B475" s="9"/>
      <c r="C475" s="1" t="s">
        <v>3</v>
      </c>
      <c r="D475" s="1"/>
      <c r="E475">
        <v>8</v>
      </c>
      <c r="F475">
        <v>45</v>
      </c>
      <c r="G475" s="82" t="s">
        <v>6</v>
      </c>
      <c r="H475">
        <v>14</v>
      </c>
      <c r="I475">
        <v>20</v>
      </c>
      <c r="J475" s="85" t="s">
        <v>17</v>
      </c>
      <c r="M475" s="82" t="s">
        <v>6</v>
      </c>
      <c r="P475" s="1"/>
      <c r="Q475" s="3"/>
      <c r="R475" s="5"/>
      <c r="S475" s="4"/>
      <c r="T475" s="10">
        <f>(I475/60+H475)-(F475/60+E475)</f>
        <v>5.5833333333333339</v>
      </c>
      <c r="U475" s="10">
        <f>(O475/60+N475)-(L475/60+K475)</f>
        <v>0</v>
      </c>
      <c r="V475" s="10"/>
      <c r="W475" s="11">
        <f>T475+U475-Q475*0.5+V475</f>
        <v>5.5833333333333339</v>
      </c>
      <c r="X475" s="10">
        <v>5.5</v>
      </c>
      <c r="Z475" s="75">
        <v>0</v>
      </c>
    </row>
    <row r="476" spans="1:33" x14ac:dyDescent="0.25">
      <c r="A476" s="52">
        <v>43503</v>
      </c>
      <c r="B476" s="9"/>
      <c r="C476" s="1" t="s">
        <v>4</v>
      </c>
      <c r="D476" s="1"/>
      <c r="E476">
        <v>8</v>
      </c>
      <c r="F476">
        <v>55</v>
      </c>
      <c r="G476" s="82" t="s">
        <v>6</v>
      </c>
      <c r="H476">
        <v>19</v>
      </c>
      <c r="I476">
        <v>15</v>
      </c>
      <c r="J476" s="85" t="s">
        <v>17</v>
      </c>
      <c r="M476" s="82" t="s">
        <v>6</v>
      </c>
      <c r="P476" s="1"/>
      <c r="Q476" s="3">
        <v>1</v>
      </c>
      <c r="R476" s="5"/>
      <c r="S476" s="4"/>
      <c r="T476" s="10">
        <f>(I476/60+H476)-(F476/60+E476)</f>
        <v>10.333333333333334</v>
      </c>
      <c r="U476" s="10">
        <f>(O476/60+N476)-(L476/60+K476)</f>
        <v>0</v>
      </c>
      <c r="V476" s="10"/>
      <c r="W476" s="11">
        <f>T476+U476-Q476*0.5+V476</f>
        <v>9.8333333333333339</v>
      </c>
      <c r="X476" s="10">
        <v>9.5</v>
      </c>
      <c r="Y476" t="s">
        <v>11</v>
      </c>
      <c r="Z476" t="s">
        <v>12</v>
      </c>
      <c r="AA476" t="s">
        <v>13</v>
      </c>
      <c r="AB476" t="s">
        <v>50</v>
      </c>
      <c r="AE476" s="95"/>
    </row>
    <row r="477" spans="1:33" x14ac:dyDescent="0.25">
      <c r="A477" s="52">
        <v>43504</v>
      </c>
      <c r="B477" s="9"/>
      <c r="C477" s="1" t="s">
        <v>5</v>
      </c>
      <c r="D477" s="1"/>
      <c r="E477">
        <v>7</v>
      </c>
      <c r="F477">
        <v>35</v>
      </c>
      <c r="G477" s="82" t="s">
        <v>6</v>
      </c>
      <c r="H477">
        <v>16</v>
      </c>
      <c r="I477">
        <v>45</v>
      </c>
      <c r="J477" s="85" t="s">
        <v>17</v>
      </c>
      <c r="M477" s="82" t="s">
        <v>6</v>
      </c>
      <c r="P477" s="1"/>
      <c r="Q477" s="3">
        <v>1</v>
      </c>
      <c r="R477" s="5"/>
      <c r="S477" s="4"/>
      <c r="T477" s="10">
        <f>(I477/60+H477)-(F477/60+E477)</f>
        <v>9.1666666666666679</v>
      </c>
      <c r="U477" s="10">
        <f>(O477/60+N477)-(L477/60+K477)</f>
        <v>0</v>
      </c>
      <c r="V477" s="10"/>
      <c r="W477" s="11">
        <f>T477+U477-Q477*0.5+V477</f>
        <v>8.6666666666666679</v>
      </c>
      <c r="X477" s="10">
        <v>9</v>
      </c>
      <c r="Y477" s="12">
        <f>SUM(W473:W477)</f>
        <v>42.150000000000006</v>
      </c>
      <c r="Z477" s="10">
        <f>Y477-(8*(5-Z475))+SUM(S473:S477)*8</f>
        <v>2.1500000000000057</v>
      </c>
      <c r="AA477" s="10">
        <f>AA470+Z477</f>
        <v>-5.2699999999999925</v>
      </c>
      <c r="AB477" s="10">
        <f>AB470+Z477</f>
        <v>32.096666666666664</v>
      </c>
    </row>
    <row r="478" spans="1:33" x14ac:dyDescent="0.25">
      <c r="A478" s="61">
        <v>43505</v>
      </c>
      <c r="B478" s="62"/>
      <c r="C478" s="63" t="s">
        <v>216</v>
      </c>
      <c r="D478" s="63"/>
      <c r="E478" s="62"/>
      <c r="F478" s="62"/>
      <c r="G478" s="83" t="s">
        <v>6</v>
      </c>
      <c r="H478" s="62"/>
      <c r="I478" s="62"/>
      <c r="J478" s="86" t="s">
        <v>17</v>
      </c>
      <c r="K478" s="62"/>
      <c r="L478" s="62"/>
      <c r="M478" s="83" t="s">
        <v>6</v>
      </c>
      <c r="N478" s="62"/>
      <c r="O478" s="62"/>
      <c r="P478" s="63"/>
      <c r="Q478" s="64"/>
      <c r="R478" s="65"/>
      <c r="S478" s="66"/>
      <c r="T478" s="72"/>
      <c r="U478" s="72"/>
      <c r="V478" s="72"/>
      <c r="W478" s="73"/>
      <c r="X478" s="69"/>
      <c r="Y478" s="12">
        <f>SUM(X473:X477)</f>
        <v>42</v>
      </c>
      <c r="Z478" s="67"/>
      <c r="AA478" s="67"/>
      <c r="AB478" s="70"/>
      <c r="AC478" s="59"/>
      <c r="AD478" s="59"/>
      <c r="AE478" s="59"/>
      <c r="AF478" s="59"/>
      <c r="AG478" s="59"/>
    </row>
    <row r="479" spans="1:33" x14ac:dyDescent="0.25">
      <c r="A479" s="114">
        <v>43506</v>
      </c>
      <c r="B479" s="6" t="s">
        <v>39</v>
      </c>
      <c r="C479" s="1"/>
      <c r="D479" s="1"/>
      <c r="E479" s="117" t="s">
        <v>251</v>
      </c>
      <c r="F479" s="111"/>
      <c r="G479" s="111"/>
      <c r="H479" s="111"/>
      <c r="I479" s="111"/>
      <c r="J479" s="42"/>
      <c r="K479" s="117" t="s">
        <v>252</v>
      </c>
      <c r="L479" s="111"/>
      <c r="M479" s="111"/>
      <c r="N479" s="111"/>
      <c r="O479" s="111"/>
      <c r="P479" s="1"/>
      <c r="Q479" s="96" t="s">
        <v>18</v>
      </c>
      <c r="R479" s="96" t="s">
        <v>7</v>
      </c>
      <c r="S479" s="96" t="s">
        <v>19</v>
      </c>
      <c r="T479" s="96" t="s">
        <v>8</v>
      </c>
      <c r="U479" s="96" t="s">
        <v>9</v>
      </c>
      <c r="V479" s="96"/>
      <c r="W479" s="110" t="s">
        <v>10</v>
      </c>
      <c r="X479" s="96" t="s">
        <v>285</v>
      </c>
      <c r="Y479" s="108"/>
    </row>
    <row r="480" spans="1:33" x14ac:dyDescent="0.25">
      <c r="A480" s="52">
        <v>43507</v>
      </c>
      <c r="B480" s="9"/>
      <c r="C480" s="1" t="s">
        <v>1</v>
      </c>
      <c r="D480" s="1"/>
      <c r="E480">
        <v>8</v>
      </c>
      <c r="F480">
        <v>46</v>
      </c>
      <c r="G480" s="82" t="s">
        <v>6</v>
      </c>
      <c r="H480">
        <v>17</v>
      </c>
      <c r="I480">
        <v>30</v>
      </c>
      <c r="J480" s="85" t="s">
        <v>17</v>
      </c>
      <c r="M480" s="82" t="s">
        <v>6</v>
      </c>
      <c r="P480" s="1"/>
      <c r="Q480" s="3">
        <v>1</v>
      </c>
      <c r="R480" s="5"/>
      <c r="S480" s="4"/>
      <c r="T480" s="10">
        <f>(I480/60+H480)-(F480/60+E480)</f>
        <v>8.7333333333333325</v>
      </c>
      <c r="U480" s="10">
        <f>(O480/60+N480)-(L480/60+K480)</f>
        <v>0</v>
      </c>
      <c r="V480" s="10"/>
      <c r="W480" s="11">
        <f>T480+U480-Q480*0.5+V480</f>
        <v>8.2333333333333325</v>
      </c>
      <c r="X480" s="109">
        <v>8</v>
      </c>
    </row>
    <row r="481" spans="1:33" x14ac:dyDescent="0.25">
      <c r="A481" s="52">
        <v>43508</v>
      </c>
      <c r="B481" s="9"/>
      <c r="C481" s="1" t="s">
        <v>2</v>
      </c>
      <c r="D481" s="1"/>
      <c r="E481">
        <v>8</v>
      </c>
      <c r="F481">
        <v>33</v>
      </c>
      <c r="G481" s="82" t="s">
        <v>6</v>
      </c>
      <c r="H481">
        <v>17</v>
      </c>
      <c r="I481">
        <v>30</v>
      </c>
      <c r="J481" s="85" t="s">
        <v>17</v>
      </c>
      <c r="M481" s="82" t="s">
        <v>6</v>
      </c>
      <c r="P481" s="1"/>
      <c r="Q481" s="3">
        <v>1</v>
      </c>
      <c r="R481" s="5"/>
      <c r="S481" s="4"/>
      <c r="T481" s="10">
        <f>(I481/60+H481)-(F481/60+E481)</f>
        <v>8.9499999999999993</v>
      </c>
      <c r="U481" s="10">
        <f>(O481/60+N481)-(L481/60+K481)</f>
        <v>0</v>
      </c>
      <c r="V481" s="10"/>
      <c r="W481" s="11">
        <f>T481+U481-Q481*0.5+V481</f>
        <v>8.4499999999999993</v>
      </c>
      <c r="X481" s="10">
        <v>8.5</v>
      </c>
      <c r="Z481" t="s">
        <v>258</v>
      </c>
    </row>
    <row r="482" spans="1:33" x14ac:dyDescent="0.25">
      <c r="A482" s="52">
        <v>43509</v>
      </c>
      <c r="B482" s="9"/>
      <c r="C482" s="1" t="s">
        <v>3</v>
      </c>
      <c r="D482" s="1"/>
      <c r="E482">
        <v>8</v>
      </c>
      <c r="F482">
        <v>51</v>
      </c>
      <c r="G482" s="82" t="s">
        <v>6</v>
      </c>
      <c r="H482">
        <v>15</v>
      </c>
      <c r="I482">
        <v>56</v>
      </c>
      <c r="J482" s="85" t="s">
        <v>17</v>
      </c>
      <c r="M482" s="82" t="s">
        <v>6</v>
      </c>
      <c r="P482" s="1"/>
      <c r="Q482" s="3">
        <v>1</v>
      </c>
      <c r="R482" s="5"/>
      <c r="S482" s="4"/>
      <c r="T482" s="10">
        <f>(I482/60+H482)-(F482/60+E482)</f>
        <v>7.0833333333333339</v>
      </c>
      <c r="U482" s="10">
        <f>(O482/60+N482)-(L482/60+K482)</f>
        <v>0</v>
      </c>
      <c r="V482" s="10"/>
      <c r="W482" s="11">
        <f>T482+U482-Q482*0.5+V482</f>
        <v>6.5833333333333339</v>
      </c>
      <c r="X482" s="10">
        <v>7</v>
      </c>
      <c r="Z482" s="75">
        <f>5/8</f>
        <v>0.625</v>
      </c>
    </row>
    <row r="483" spans="1:33" x14ac:dyDescent="0.25">
      <c r="A483" s="52">
        <v>43510</v>
      </c>
      <c r="B483" s="9" t="s">
        <v>293</v>
      </c>
      <c r="C483" s="1" t="s">
        <v>4</v>
      </c>
      <c r="D483" s="1"/>
      <c r="G483" s="82" t="s">
        <v>6</v>
      </c>
      <c r="J483" s="85" t="s">
        <v>17</v>
      </c>
      <c r="M483" s="82" t="s">
        <v>6</v>
      </c>
      <c r="P483" s="1"/>
      <c r="Q483" s="3"/>
      <c r="R483" s="5"/>
      <c r="S483" s="4"/>
      <c r="T483" s="10">
        <f>(I483/60+H483)-(F483/60+E483)</f>
        <v>0</v>
      </c>
      <c r="U483" s="10">
        <f>(O483/60+N483)-(L483/60+K483)</f>
        <v>0</v>
      </c>
      <c r="V483" s="10"/>
      <c r="W483" s="11">
        <f>T483+U483-Q483*0.5+V483</f>
        <v>0</v>
      </c>
      <c r="X483" s="10"/>
      <c r="Y483" t="s">
        <v>11</v>
      </c>
      <c r="Z483" t="s">
        <v>12</v>
      </c>
      <c r="AA483" t="s">
        <v>13</v>
      </c>
      <c r="AB483" t="s">
        <v>50</v>
      </c>
      <c r="AE483" s="95"/>
    </row>
    <row r="484" spans="1:33" x14ac:dyDescent="0.25">
      <c r="A484" s="52">
        <v>43511</v>
      </c>
      <c r="B484" s="9"/>
      <c r="C484" s="1" t="s">
        <v>5</v>
      </c>
      <c r="D484" s="1"/>
      <c r="E484">
        <v>9</v>
      </c>
      <c r="F484">
        <v>45</v>
      </c>
      <c r="G484" s="82" t="s">
        <v>6</v>
      </c>
      <c r="H484">
        <v>17</v>
      </c>
      <c r="I484">
        <v>20</v>
      </c>
      <c r="J484" s="85" t="s">
        <v>17</v>
      </c>
      <c r="M484" s="82" t="s">
        <v>6</v>
      </c>
      <c r="P484" s="1"/>
      <c r="Q484" s="3">
        <v>1</v>
      </c>
      <c r="R484" s="5"/>
      <c r="S484" s="4"/>
      <c r="T484" s="10">
        <f>(I484/60+H484)-(F484/60+E484)</f>
        <v>7.5833333333333321</v>
      </c>
      <c r="U484" s="10">
        <f>(O484/60+N484)-(L484/60+K484)</f>
        <v>0</v>
      </c>
      <c r="V484" s="10"/>
      <c r="W484" s="11">
        <f>T484+U484-Q484*0.5+V484</f>
        <v>7.0833333333333321</v>
      </c>
      <c r="X484" s="10">
        <v>7</v>
      </c>
      <c r="Y484" s="12">
        <f>SUM(W480:W484)</f>
        <v>30.349999999999998</v>
      </c>
      <c r="Z484" s="10">
        <f>Y484-(8*(5-Z482))+SUM(S480:S484)*8</f>
        <v>-4.6500000000000021</v>
      </c>
      <c r="AA484" s="10">
        <f>AA477+Z484</f>
        <v>-9.9199999999999946</v>
      </c>
      <c r="AB484" s="10">
        <f>AB477+Z484</f>
        <v>27.446666666666662</v>
      </c>
    </row>
    <row r="485" spans="1:33" x14ac:dyDescent="0.25">
      <c r="A485" s="61">
        <v>43512</v>
      </c>
      <c r="B485" s="62"/>
      <c r="C485" s="63" t="s">
        <v>216</v>
      </c>
      <c r="D485" s="63"/>
      <c r="E485" s="62"/>
      <c r="F485" s="62"/>
      <c r="G485" s="83" t="s">
        <v>6</v>
      </c>
      <c r="H485" s="62"/>
      <c r="I485" s="62"/>
      <c r="J485" s="86" t="s">
        <v>17</v>
      </c>
      <c r="K485" s="118"/>
      <c r="L485" s="62"/>
      <c r="M485" s="83" t="s">
        <v>6</v>
      </c>
      <c r="N485" s="62"/>
      <c r="O485" s="62"/>
      <c r="P485" s="63"/>
      <c r="Q485" s="64"/>
      <c r="R485" s="65"/>
      <c r="S485" s="66"/>
      <c r="T485" s="72"/>
      <c r="U485" s="72"/>
      <c r="V485" s="72"/>
      <c r="W485" s="73"/>
      <c r="X485" s="69"/>
      <c r="Y485" s="12">
        <f>SUM(X480:X484)</f>
        <v>30.5</v>
      </c>
      <c r="Z485" s="67"/>
      <c r="AA485" s="67"/>
      <c r="AB485" s="70"/>
      <c r="AC485" s="59"/>
      <c r="AD485" s="59"/>
      <c r="AE485" s="59"/>
      <c r="AF485" s="59"/>
      <c r="AG485" s="59"/>
    </row>
    <row r="486" spans="1:33" x14ac:dyDescent="0.25">
      <c r="A486" s="114">
        <v>43513</v>
      </c>
      <c r="B486" s="6" t="s">
        <v>40</v>
      </c>
      <c r="C486" s="1"/>
      <c r="D486" s="1"/>
      <c r="E486" s="117" t="s">
        <v>251</v>
      </c>
      <c r="F486" s="111"/>
      <c r="G486" s="111"/>
      <c r="H486" s="111"/>
      <c r="I486" s="111"/>
      <c r="J486" s="42"/>
      <c r="K486" s="117" t="s">
        <v>252</v>
      </c>
      <c r="L486" s="111"/>
      <c r="M486" s="111"/>
      <c r="N486" s="111"/>
      <c r="O486" s="111"/>
      <c r="P486" s="1"/>
      <c r="Q486" s="96" t="s">
        <v>18</v>
      </c>
      <c r="R486" s="96" t="s">
        <v>7</v>
      </c>
      <c r="S486" s="96" t="s">
        <v>19</v>
      </c>
      <c r="T486" s="96" t="s">
        <v>8</v>
      </c>
      <c r="U486" s="96" t="s">
        <v>9</v>
      </c>
      <c r="V486" s="96"/>
      <c r="W486" s="110" t="s">
        <v>10</v>
      </c>
      <c r="X486" s="96" t="s">
        <v>285</v>
      </c>
      <c r="Y486" s="108"/>
    </row>
    <row r="487" spans="1:33" x14ac:dyDescent="0.25">
      <c r="A487" s="52">
        <v>43514</v>
      </c>
      <c r="B487" s="9"/>
      <c r="C487" s="1" t="s">
        <v>1</v>
      </c>
      <c r="D487" s="1"/>
      <c r="E487">
        <v>9</v>
      </c>
      <c r="F487">
        <v>5</v>
      </c>
      <c r="G487" s="82" t="s">
        <v>6</v>
      </c>
      <c r="H487">
        <v>17</v>
      </c>
      <c r="I487">
        <v>30</v>
      </c>
      <c r="J487" s="85" t="s">
        <v>17</v>
      </c>
      <c r="M487" s="82" t="s">
        <v>6</v>
      </c>
      <c r="P487" s="1"/>
      <c r="Q487" s="3"/>
      <c r="R487" s="5"/>
      <c r="S487" s="4"/>
      <c r="T487" s="10">
        <f>(I487/60+H487)-(F487/60+E487)</f>
        <v>8.4166666666666661</v>
      </c>
      <c r="U487" s="10">
        <f>(O487/60+N487)-(L487/60+K487)</f>
        <v>0</v>
      </c>
      <c r="V487" s="10"/>
      <c r="W487" s="11">
        <f>T487+U487-Q487*0.5+V487</f>
        <v>8.4166666666666661</v>
      </c>
      <c r="X487" s="109">
        <v>8</v>
      </c>
    </row>
    <row r="488" spans="1:33" x14ac:dyDescent="0.25">
      <c r="A488" s="52">
        <v>43515</v>
      </c>
      <c r="B488" s="9"/>
      <c r="C488" s="1" t="s">
        <v>2</v>
      </c>
      <c r="D488" s="1"/>
      <c r="E488">
        <v>8</v>
      </c>
      <c r="F488">
        <v>47</v>
      </c>
      <c r="G488" s="82" t="s">
        <v>6</v>
      </c>
      <c r="H488">
        <v>16</v>
      </c>
      <c r="I488">
        <v>30</v>
      </c>
      <c r="J488" s="85" t="s">
        <v>17</v>
      </c>
      <c r="M488" s="82" t="s">
        <v>6</v>
      </c>
      <c r="P488" s="1"/>
      <c r="Q488" s="3"/>
      <c r="R488" s="5"/>
      <c r="S488" s="4"/>
      <c r="T488" s="10">
        <f>(I488/60+H488)-(F488/60+E488)</f>
        <v>7.7166666666666668</v>
      </c>
      <c r="U488" s="10">
        <f>(O488/60+N488)-(L488/60+K488)</f>
        <v>0</v>
      </c>
      <c r="V488" s="10"/>
      <c r="W488" s="11">
        <f>T488+U488-Q488*0.5+V488</f>
        <v>7.7166666666666668</v>
      </c>
      <c r="X488" s="10">
        <v>8</v>
      </c>
      <c r="Z488" t="s">
        <v>258</v>
      </c>
    </row>
    <row r="489" spans="1:33" x14ac:dyDescent="0.25">
      <c r="A489" s="52">
        <v>43516</v>
      </c>
      <c r="B489" s="9"/>
      <c r="C489" s="1" t="s">
        <v>3</v>
      </c>
      <c r="D489" s="1"/>
      <c r="E489">
        <v>9</v>
      </c>
      <c r="F489">
        <v>6</v>
      </c>
      <c r="G489" s="82" t="s">
        <v>6</v>
      </c>
      <c r="H489">
        <v>17</v>
      </c>
      <c r="I489">
        <v>0</v>
      </c>
      <c r="J489" s="85" t="s">
        <v>17</v>
      </c>
      <c r="M489" s="82" t="s">
        <v>6</v>
      </c>
      <c r="P489" s="1"/>
      <c r="Q489" s="3"/>
      <c r="R489" s="5"/>
      <c r="S489" s="4"/>
      <c r="T489" s="10">
        <f>(I489/60+H489)-(F489/60+E489)</f>
        <v>7.9</v>
      </c>
      <c r="U489" s="10">
        <f>(O489/60+N489)-(L489/60+K489)</f>
        <v>0</v>
      </c>
      <c r="V489" s="10"/>
      <c r="W489" s="11">
        <f>T489+U489-Q489*0.5+V489</f>
        <v>7.9</v>
      </c>
      <c r="X489" s="10">
        <v>8</v>
      </c>
      <c r="Z489" s="75">
        <v>2</v>
      </c>
    </row>
    <row r="490" spans="1:33" x14ac:dyDescent="0.25">
      <c r="A490" s="52">
        <v>43517</v>
      </c>
      <c r="B490" s="9" t="s">
        <v>228</v>
      </c>
      <c r="C490" s="1" t="s">
        <v>4</v>
      </c>
      <c r="D490" s="1"/>
      <c r="G490" s="82" t="s">
        <v>6</v>
      </c>
      <c r="J490" s="85" t="s">
        <v>17</v>
      </c>
      <c r="M490" s="82" t="s">
        <v>6</v>
      </c>
      <c r="P490" s="1"/>
      <c r="Q490" s="3"/>
      <c r="R490" s="5"/>
      <c r="S490" s="4"/>
      <c r="T490" s="10">
        <f>(I490/60+H490)-(F490/60+E490)</f>
        <v>0</v>
      </c>
      <c r="U490" s="10">
        <f>(O490/60+N490)-(L490/60+K490)</f>
        <v>0</v>
      </c>
      <c r="V490" s="10"/>
      <c r="W490" s="11">
        <f>T490+U490-Q490*0.5+V490</f>
        <v>0</v>
      </c>
      <c r="X490" s="10"/>
      <c r="Y490" t="s">
        <v>11</v>
      </c>
      <c r="Z490" t="s">
        <v>12</v>
      </c>
      <c r="AA490" t="s">
        <v>13</v>
      </c>
      <c r="AB490" t="s">
        <v>50</v>
      </c>
      <c r="AE490" s="95"/>
    </row>
    <row r="491" spans="1:33" x14ac:dyDescent="0.25">
      <c r="A491" s="52">
        <v>43518</v>
      </c>
      <c r="B491" s="9" t="s">
        <v>228</v>
      </c>
      <c r="C491" s="1" t="s">
        <v>5</v>
      </c>
      <c r="D491" s="1"/>
      <c r="G491" s="82" t="s">
        <v>6</v>
      </c>
      <c r="J491" s="85" t="s">
        <v>17</v>
      </c>
      <c r="M491" s="82" t="s">
        <v>6</v>
      </c>
      <c r="P491" s="1"/>
      <c r="Q491" s="3"/>
      <c r="R491" s="5"/>
      <c r="S491" s="4"/>
      <c r="T491" s="10">
        <f>(I491/60+H491)-(F491/60+E491)</f>
        <v>0</v>
      </c>
      <c r="U491" s="10">
        <f>(O491/60+N491)-(L491/60+K491)</f>
        <v>0</v>
      </c>
      <c r="V491" s="10"/>
      <c r="W491" s="11">
        <f>T491+U491-Q491*0.5+V491</f>
        <v>0</v>
      </c>
      <c r="X491" s="10"/>
      <c r="Y491" s="12">
        <f>SUM(W487:W491)</f>
        <v>24.033333333333331</v>
      </c>
      <c r="Z491" s="10">
        <f>Y491-(8*(5-Z489))+SUM(S487:S491)*8</f>
        <v>3.3333333333331439E-2</v>
      </c>
      <c r="AA491" s="10">
        <f>AA484+Z491</f>
        <v>-9.8866666666666632</v>
      </c>
      <c r="AB491" s="10">
        <f>AB484+Z491</f>
        <v>27.479999999999993</v>
      </c>
    </row>
    <row r="492" spans="1:33" x14ac:dyDescent="0.25">
      <c r="A492" s="61">
        <v>43519</v>
      </c>
      <c r="B492" s="62"/>
      <c r="C492" s="63" t="s">
        <v>216</v>
      </c>
      <c r="D492" s="63"/>
      <c r="E492" s="62"/>
      <c r="F492" s="62"/>
      <c r="G492" s="83" t="s">
        <v>6</v>
      </c>
      <c r="H492" s="62"/>
      <c r="I492" s="62"/>
      <c r="J492" s="86" t="s">
        <v>17</v>
      </c>
      <c r="K492" s="62"/>
      <c r="L492" s="62"/>
      <c r="M492" s="83" t="s">
        <v>6</v>
      </c>
      <c r="N492" s="62"/>
      <c r="O492" s="62"/>
      <c r="P492" s="63"/>
      <c r="Q492" s="64"/>
      <c r="R492" s="65"/>
      <c r="S492" s="66"/>
      <c r="T492" s="72"/>
      <c r="U492" s="72"/>
      <c r="V492" s="72"/>
      <c r="W492" s="73"/>
      <c r="X492" s="69"/>
      <c r="Y492" s="12">
        <f>SUM(X487:X491)</f>
        <v>24</v>
      </c>
      <c r="Z492" s="67"/>
      <c r="AA492" s="67"/>
      <c r="AB492" s="70"/>
      <c r="AC492" s="59"/>
      <c r="AD492" s="59"/>
      <c r="AE492" s="59"/>
      <c r="AF492" s="59"/>
      <c r="AG492" s="59"/>
    </row>
    <row r="493" spans="1:33" x14ac:dyDescent="0.25">
      <c r="A493" s="114">
        <v>43520</v>
      </c>
      <c r="B493" s="6" t="s">
        <v>41</v>
      </c>
      <c r="C493" s="1"/>
      <c r="D493" s="1"/>
      <c r="E493" s="117" t="s">
        <v>251</v>
      </c>
      <c r="F493" s="111"/>
      <c r="G493" s="111"/>
      <c r="H493" s="111"/>
      <c r="I493" s="111"/>
      <c r="J493" s="42"/>
      <c r="K493" s="117" t="s">
        <v>252</v>
      </c>
      <c r="L493" s="111"/>
      <c r="M493" s="111"/>
      <c r="N493" s="111"/>
      <c r="O493" s="111"/>
      <c r="P493" s="1"/>
      <c r="Q493" s="96" t="s">
        <v>18</v>
      </c>
      <c r="R493" s="96" t="s">
        <v>7</v>
      </c>
      <c r="S493" s="96" t="s">
        <v>19</v>
      </c>
      <c r="T493" s="96" t="s">
        <v>8</v>
      </c>
      <c r="U493" s="96" t="s">
        <v>9</v>
      </c>
      <c r="V493" s="96"/>
      <c r="W493" s="110" t="s">
        <v>10</v>
      </c>
      <c r="X493" s="96" t="s">
        <v>285</v>
      </c>
      <c r="Y493" s="108"/>
    </row>
    <row r="494" spans="1:33" x14ac:dyDescent="0.25">
      <c r="A494" s="52">
        <v>43521</v>
      </c>
      <c r="B494" s="9"/>
      <c r="C494" s="1" t="s">
        <v>1</v>
      </c>
      <c r="D494" s="1"/>
      <c r="E494">
        <v>8</v>
      </c>
      <c r="F494">
        <v>50</v>
      </c>
      <c r="G494" s="82" t="s">
        <v>6</v>
      </c>
      <c r="H494">
        <v>18</v>
      </c>
      <c r="I494">
        <v>0</v>
      </c>
      <c r="J494" s="85" t="s">
        <v>17</v>
      </c>
      <c r="M494" s="82" t="s">
        <v>6</v>
      </c>
      <c r="P494" s="1"/>
      <c r="Q494" s="3"/>
      <c r="R494" s="5"/>
      <c r="S494" s="4"/>
      <c r="T494" s="10">
        <f>(I494/60+H494)-(F494/60+E494)</f>
        <v>9.1666666666666661</v>
      </c>
      <c r="U494" s="10">
        <f>(O494/60+N494)-(L494/60+K494)</f>
        <v>0</v>
      </c>
      <c r="V494" s="10"/>
      <c r="W494" s="11">
        <f>T494+U494-Q494*0.5+V494</f>
        <v>9.1666666666666661</v>
      </c>
      <c r="X494" s="109">
        <v>9</v>
      </c>
    </row>
    <row r="495" spans="1:33" x14ac:dyDescent="0.25">
      <c r="A495" s="52">
        <v>43522</v>
      </c>
      <c r="B495" s="9"/>
      <c r="C495" s="1" t="s">
        <v>2</v>
      </c>
      <c r="D495" s="1"/>
      <c r="E495">
        <v>8</v>
      </c>
      <c r="F495">
        <v>52</v>
      </c>
      <c r="G495" s="82" t="s">
        <v>6</v>
      </c>
      <c r="H495">
        <v>17</v>
      </c>
      <c r="I495">
        <v>44</v>
      </c>
      <c r="J495" s="85" t="s">
        <v>17</v>
      </c>
      <c r="M495" s="82" t="s">
        <v>6</v>
      </c>
      <c r="P495" s="1"/>
      <c r="Q495" s="3"/>
      <c r="R495" s="5"/>
      <c r="S495" s="4"/>
      <c r="T495" s="10">
        <f>(I495/60+H495)-(F495/60+E495)</f>
        <v>8.8666666666666671</v>
      </c>
      <c r="U495" s="10">
        <f>(O495/60+N495)-(L495/60+K495)</f>
        <v>0</v>
      </c>
      <c r="V495" s="10"/>
      <c r="W495" s="11">
        <f>T495+U495-Q495*0.5+V495</f>
        <v>8.8666666666666671</v>
      </c>
      <c r="X495" s="10">
        <v>9</v>
      </c>
      <c r="Z495" t="s">
        <v>258</v>
      </c>
    </row>
    <row r="496" spans="1:33" x14ac:dyDescent="0.25">
      <c r="A496" s="52">
        <v>43523</v>
      </c>
      <c r="B496" s="9"/>
      <c r="C496" s="1" t="s">
        <v>3</v>
      </c>
      <c r="D496" s="1"/>
      <c r="E496">
        <v>8</v>
      </c>
      <c r="F496">
        <v>47</v>
      </c>
      <c r="G496" s="82" t="s">
        <v>6</v>
      </c>
      <c r="H496">
        <v>15</v>
      </c>
      <c r="I496">
        <v>30</v>
      </c>
      <c r="J496" s="85" t="s">
        <v>17</v>
      </c>
      <c r="M496" s="82" t="s">
        <v>6</v>
      </c>
      <c r="P496" s="1"/>
      <c r="Q496" s="3"/>
      <c r="R496" s="5"/>
      <c r="S496" s="4"/>
      <c r="T496" s="10">
        <f>(I496/60+H496)-(F496/60+E496)</f>
        <v>6.7166666666666668</v>
      </c>
      <c r="U496" s="10">
        <f>(O496/60+N496)-(L496/60+K496)</f>
        <v>0</v>
      </c>
      <c r="V496" s="10"/>
      <c r="W496" s="11">
        <f>T496+U496-Q496*0.5+V496</f>
        <v>6.7166666666666668</v>
      </c>
      <c r="X496" s="10">
        <v>6.5</v>
      </c>
      <c r="Z496" s="75">
        <v>0</v>
      </c>
    </row>
    <row r="497" spans="1:33" x14ac:dyDescent="0.25">
      <c r="A497" s="52">
        <v>43524</v>
      </c>
      <c r="B497" s="9"/>
      <c r="C497" s="1" t="s">
        <v>4</v>
      </c>
      <c r="D497" s="1"/>
      <c r="E497">
        <v>8</v>
      </c>
      <c r="F497">
        <v>52</v>
      </c>
      <c r="G497" s="82" t="s">
        <v>6</v>
      </c>
      <c r="H497">
        <v>14</v>
      </c>
      <c r="I497">
        <v>30</v>
      </c>
      <c r="J497" s="85" t="s">
        <v>17</v>
      </c>
      <c r="M497" s="82" t="s">
        <v>6</v>
      </c>
      <c r="P497" s="1"/>
      <c r="Q497" s="3"/>
      <c r="R497" s="5"/>
      <c r="S497" s="4"/>
      <c r="T497" s="10">
        <f>(I497/60+H497)-(F497/60+E497)</f>
        <v>5.6333333333333329</v>
      </c>
      <c r="U497" s="10">
        <f>(O497/60+N497)-(L497/60+K497)</f>
        <v>0</v>
      </c>
      <c r="V497" s="10"/>
      <c r="W497" s="11">
        <f>T497+U497-Q497*0.5+V497</f>
        <v>5.6333333333333329</v>
      </c>
      <c r="X497" s="10">
        <v>6</v>
      </c>
      <c r="Y497" t="s">
        <v>11</v>
      </c>
      <c r="Z497" t="s">
        <v>12</v>
      </c>
      <c r="AA497" t="s">
        <v>13</v>
      </c>
      <c r="AB497" t="s">
        <v>50</v>
      </c>
      <c r="AE497" s="95"/>
    </row>
    <row r="498" spans="1:33" x14ac:dyDescent="0.25">
      <c r="A498" s="52">
        <v>43525</v>
      </c>
      <c r="B498" s="9"/>
      <c r="C498" s="1" t="s">
        <v>5</v>
      </c>
      <c r="D498" s="1"/>
      <c r="E498">
        <v>8</v>
      </c>
      <c r="F498">
        <v>46</v>
      </c>
      <c r="G498" s="82" t="s">
        <v>6</v>
      </c>
      <c r="H498">
        <v>13</v>
      </c>
      <c r="I498">
        <v>15</v>
      </c>
      <c r="J498" s="85" t="s">
        <v>17</v>
      </c>
      <c r="M498" s="82" t="s">
        <v>6</v>
      </c>
      <c r="P498" s="1"/>
      <c r="Q498" s="3"/>
      <c r="R498" s="5"/>
      <c r="S498" s="4"/>
      <c r="T498" s="10">
        <f>(I498/60+H498)-(F498/60+E498)</f>
        <v>4.4833333333333325</v>
      </c>
      <c r="U498" s="10">
        <f>(O498/60+N498)-(L498/60+K498)</f>
        <v>0</v>
      </c>
      <c r="V498" s="10"/>
      <c r="W498" s="11">
        <f>T498+U498-Q498*0.5+V498</f>
        <v>4.4833333333333325</v>
      </c>
      <c r="X498" s="10">
        <v>4.5</v>
      </c>
      <c r="Y498" s="12">
        <f>SUM(W494:W498)</f>
        <v>34.866666666666667</v>
      </c>
      <c r="Z498" s="10">
        <f>Y498-(8*(5-Z496))+SUM(S494:S498)*8</f>
        <v>-5.1333333333333329</v>
      </c>
      <c r="AA498" s="10">
        <f>AA491+Z498</f>
        <v>-15.019999999999996</v>
      </c>
      <c r="AB498" s="10">
        <f>AB491+Z498</f>
        <v>22.34666666666666</v>
      </c>
    </row>
    <row r="499" spans="1:33" x14ac:dyDescent="0.25">
      <c r="A499" s="61">
        <v>43526</v>
      </c>
      <c r="B499" s="62"/>
      <c r="C499" s="63" t="s">
        <v>216</v>
      </c>
      <c r="D499" s="63"/>
      <c r="E499" s="62"/>
      <c r="F499" s="62"/>
      <c r="G499" s="83" t="s">
        <v>6</v>
      </c>
      <c r="H499" s="62"/>
      <c r="I499" s="62"/>
      <c r="J499" s="86" t="s">
        <v>17</v>
      </c>
      <c r="K499" s="62"/>
      <c r="L499" s="62"/>
      <c r="M499" s="83" t="s">
        <v>6</v>
      </c>
      <c r="N499" s="62"/>
      <c r="O499" s="62"/>
      <c r="P499" s="63"/>
      <c r="Q499" s="64"/>
      <c r="R499" s="65"/>
      <c r="S499" s="66"/>
      <c r="T499" s="72"/>
      <c r="U499" s="72"/>
      <c r="V499" s="72"/>
      <c r="W499" s="73"/>
      <c r="X499" s="69"/>
      <c r="Y499" s="12">
        <f>SUM(X494:X498)</f>
        <v>35</v>
      </c>
      <c r="Z499" s="67"/>
      <c r="AA499" s="67"/>
      <c r="AB499" s="70"/>
      <c r="AC499" s="59"/>
      <c r="AD499" s="59"/>
      <c r="AE499" s="59"/>
      <c r="AF499" s="59"/>
      <c r="AG499" s="59"/>
    </row>
    <row r="500" spans="1:33" x14ac:dyDescent="0.25">
      <c r="A500" s="114">
        <v>43527</v>
      </c>
      <c r="B500" s="6" t="s">
        <v>42</v>
      </c>
      <c r="C500" s="1"/>
      <c r="D500" s="1"/>
      <c r="E500" s="117" t="s">
        <v>251</v>
      </c>
      <c r="F500" s="111"/>
      <c r="G500" s="111"/>
      <c r="H500" s="111"/>
      <c r="I500" s="111"/>
      <c r="J500" s="42"/>
      <c r="K500" s="117" t="s">
        <v>252</v>
      </c>
      <c r="L500" s="111"/>
      <c r="M500" s="111"/>
      <c r="N500" s="111"/>
      <c r="O500" s="111"/>
      <c r="P500" s="1"/>
      <c r="Q500" s="96" t="s">
        <v>18</v>
      </c>
      <c r="R500" s="96" t="s">
        <v>7</v>
      </c>
      <c r="S500" s="96" t="s">
        <v>19</v>
      </c>
      <c r="T500" s="96" t="s">
        <v>8</v>
      </c>
      <c r="U500" s="96" t="s">
        <v>9</v>
      </c>
      <c r="V500" s="96"/>
      <c r="W500" s="110" t="s">
        <v>10</v>
      </c>
      <c r="X500" s="96" t="s">
        <v>285</v>
      </c>
      <c r="Y500" s="108"/>
    </row>
    <row r="501" spans="1:33" x14ac:dyDescent="0.25">
      <c r="A501" s="52">
        <v>43528</v>
      </c>
      <c r="B501" s="9"/>
      <c r="C501" s="1" t="s">
        <v>1</v>
      </c>
      <c r="D501" s="1"/>
      <c r="E501">
        <v>8</v>
      </c>
      <c r="F501">
        <v>57</v>
      </c>
      <c r="G501" s="82" t="s">
        <v>6</v>
      </c>
      <c r="H501">
        <v>15</v>
      </c>
      <c r="I501">
        <v>59</v>
      </c>
      <c r="J501" s="85" t="s">
        <v>17</v>
      </c>
      <c r="M501" s="82" t="s">
        <v>6</v>
      </c>
      <c r="P501" s="1"/>
      <c r="Q501" s="3">
        <v>1</v>
      </c>
      <c r="R501" s="5"/>
      <c r="S501" s="4"/>
      <c r="T501" s="10">
        <f>(I501/60+H501)-(F501/60+E501)</f>
        <v>7.0333333333333332</v>
      </c>
      <c r="U501" s="10">
        <f>(O501/60+N501)-(L501/60+K501)</f>
        <v>0</v>
      </c>
      <c r="V501" s="10"/>
      <c r="W501" s="11">
        <f>T501+U501-Q501*0.5+V501</f>
        <v>6.5333333333333332</v>
      </c>
      <c r="X501" s="109">
        <v>6.5</v>
      </c>
    </row>
    <row r="502" spans="1:33" x14ac:dyDescent="0.25">
      <c r="A502" s="52">
        <v>43529</v>
      </c>
      <c r="B502" s="9" t="s">
        <v>294</v>
      </c>
      <c r="C502" s="1" t="s">
        <v>2</v>
      </c>
      <c r="D502" s="1"/>
      <c r="E502">
        <v>8</v>
      </c>
      <c r="F502">
        <v>0</v>
      </c>
      <c r="G502" s="82" t="s">
        <v>6</v>
      </c>
      <c r="H502">
        <v>10</v>
      </c>
      <c r="I502">
        <v>0</v>
      </c>
      <c r="J502" s="85" t="s">
        <v>17</v>
      </c>
      <c r="M502" s="82" t="s">
        <v>6</v>
      </c>
      <c r="P502" s="1"/>
      <c r="Q502" s="3"/>
      <c r="R502" s="5"/>
      <c r="S502" s="4"/>
      <c r="T502" s="10">
        <f>(I502/60+H502)-(F502/60+E502)</f>
        <v>2</v>
      </c>
      <c r="U502" s="10">
        <f>(O502/60+N502)-(L502/60+K502)</f>
        <v>0</v>
      </c>
      <c r="V502" s="10"/>
      <c r="W502" s="11">
        <f>T502+U502-Q502*0.5+V502</f>
        <v>2</v>
      </c>
      <c r="X502" s="10">
        <v>2</v>
      </c>
      <c r="Z502" t="s">
        <v>258</v>
      </c>
    </row>
    <row r="503" spans="1:33" x14ac:dyDescent="0.25">
      <c r="A503" s="52">
        <v>43530</v>
      </c>
      <c r="B503" s="9"/>
      <c r="C503" s="1" t="s">
        <v>3</v>
      </c>
      <c r="D503" s="1"/>
      <c r="E503">
        <v>8</v>
      </c>
      <c r="F503">
        <v>36</v>
      </c>
      <c r="G503" s="82" t="s">
        <v>6</v>
      </c>
      <c r="H503">
        <v>16</v>
      </c>
      <c r="I503">
        <v>40</v>
      </c>
      <c r="J503" s="85" t="s">
        <v>17</v>
      </c>
      <c r="M503" s="82" t="s">
        <v>6</v>
      </c>
      <c r="P503" s="1"/>
      <c r="Q503" s="3">
        <v>1</v>
      </c>
      <c r="R503" s="5"/>
      <c r="S503" s="4"/>
      <c r="T503" s="10">
        <f>(I503/60+H503)-(F503/60+E503)</f>
        <v>8.0666666666666682</v>
      </c>
      <c r="U503" s="10">
        <f>(O503/60+N503)-(L503/60+K503)</f>
        <v>0</v>
      </c>
      <c r="V503" s="10"/>
      <c r="W503" s="11">
        <f>T503+U503-Q503*0.5+V503</f>
        <v>7.5666666666666682</v>
      </c>
      <c r="X503" s="10">
        <v>7.5</v>
      </c>
      <c r="Z503" s="75">
        <v>0</v>
      </c>
    </row>
    <row r="504" spans="1:33" x14ac:dyDescent="0.25">
      <c r="A504" s="52">
        <v>43531</v>
      </c>
      <c r="B504" s="9" t="s">
        <v>295</v>
      </c>
      <c r="C504" s="1" t="s">
        <v>4</v>
      </c>
      <c r="D504" s="1"/>
      <c r="E504">
        <v>8</v>
      </c>
      <c r="F504">
        <v>0</v>
      </c>
      <c r="G504" s="82" t="s">
        <v>6</v>
      </c>
      <c r="H504">
        <v>13</v>
      </c>
      <c r="I504">
        <v>0</v>
      </c>
      <c r="J504" s="85" t="s">
        <v>17</v>
      </c>
      <c r="M504" s="82" t="s">
        <v>6</v>
      </c>
      <c r="P504" s="1"/>
      <c r="Q504" s="3"/>
      <c r="R504" s="5"/>
      <c r="S504" s="4"/>
      <c r="T504" s="10">
        <f>(I504/60+H504)-(F504/60+E504)</f>
        <v>5</v>
      </c>
      <c r="U504" s="10">
        <f>(O504/60+N504)-(L504/60+K504)</f>
        <v>0</v>
      </c>
      <c r="V504" s="10"/>
      <c r="W504" s="11">
        <f>T504+U504-Q504*0.5+V504</f>
        <v>5</v>
      </c>
      <c r="X504" s="10">
        <v>5</v>
      </c>
      <c r="Y504" t="s">
        <v>11</v>
      </c>
      <c r="Z504" t="s">
        <v>12</v>
      </c>
      <c r="AA504" t="s">
        <v>13</v>
      </c>
      <c r="AB504" t="s">
        <v>50</v>
      </c>
      <c r="AE504" s="95"/>
    </row>
    <row r="505" spans="1:33" x14ac:dyDescent="0.25">
      <c r="A505" s="52">
        <v>43532</v>
      </c>
      <c r="B505" s="9"/>
      <c r="C505" s="1" t="s">
        <v>5</v>
      </c>
      <c r="D505" s="1"/>
      <c r="E505">
        <v>8</v>
      </c>
      <c r="F505">
        <v>31</v>
      </c>
      <c r="G505" s="82" t="s">
        <v>6</v>
      </c>
      <c r="H505">
        <v>16</v>
      </c>
      <c r="I505">
        <v>52</v>
      </c>
      <c r="J505" s="85" t="s">
        <v>17</v>
      </c>
      <c r="M505" s="82" t="s">
        <v>6</v>
      </c>
      <c r="P505" s="1"/>
      <c r="Q505" s="3">
        <v>1</v>
      </c>
      <c r="R505" s="5"/>
      <c r="S505" s="4"/>
      <c r="T505" s="10">
        <f>(I505/60+H505)-(F505/60+E505)</f>
        <v>8.35</v>
      </c>
      <c r="U505" s="10">
        <f>(O505/60+N505)-(L505/60+K505)</f>
        <v>0</v>
      </c>
      <c r="V505" s="10"/>
      <c r="W505" s="11">
        <f>T505+U505-Q505*0.5+V505</f>
        <v>7.85</v>
      </c>
      <c r="X505" s="10">
        <v>8</v>
      </c>
      <c r="Y505" s="12">
        <f>SUM(W501:W505)</f>
        <v>28.950000000000003</v>
      </c>
      <c r="Z505" s="10">
        <f>Y505-(8*(5-Z503))+SUM(S501:S505)*8</f>
        <v>-11.049999999999997</v>
      </c>
      <c r="AA505" s="10">
        <f>AA498+Z505</f>
        <v>-26.069999999999993</v>
      </c>
      <c r="AB505" s="10">
        <f>AB498+Z505</f>
        <v>11.296666666666663</v>
      </c>
    </row>
    <row r="506" spans="1:33" x14ac:dyDescent="0.25">
      <c r="A506" s="61">
        <v>43533</v>
      </c>
      <c r="B506" s="62"/>
      <c r="C506" s="63" t="s">
        <v>216</v>
      </c>
      <c r="D506" s="63"/>
      <c r="E506" s="62"/>
      <c r="F506" s="62"/>
      <c r="G506" s="83" t="s">
        <v>6</v>
      </c>
      <c r="H506" s="62"/>
      <c r="I506" s="62"/>
      <c r="J506" s="86" t="s">
        <v>17</v>
      </c>
      <c r="K506" s="62"/>
      <c r="L506" s="62"/>
      <c r="M506" s="83" t="s">
        <v>6</v>
      </c>
      <c r="N506" s="62"/>
      <c r="O506" s="62"/>
      <c r="P506" s="63"/>
      <c r="Q506" s="64"/>
      <c r="R506" s="65"/>
      <c r="S506" s="66"/>
      <c r="T506" s="72"/>
      <c r="U506" s="72"/>
      <c r="V506" s="72"/>
      <c r="W506" s="73"/>
      <c r="X506" s="69"/>
      <c r="Y506" s="12">
        <f>SUM(X501:X505)</f>
        <v>29</v>
      </c>
      <c r="Z506" s="67"/>
      <c r="AA506" s="67"/>
      <c r="AB506" s="70"/>
      <c r="AC506" s="59"/>
      <c r="AD506" s="59"/>
      <c r="AE506" s="59"/>
      <c r="AF506" s="59"/>
      <c r="AG506" s="59"/>
    </row>
    <row r="507" spans="1:33" x14ac:dyDescent="0.25">
      <c r="A507" s="114">
        <v>43534</v>
      </c>
      <c r="B507" s="6" t="s">
        <v>43</v>
      </c>
      <c r="C507" s="1"/>
      <c r="D507" s="1"/>
      <c r="E507" s="117" t="s">
        <v>251</v>
      </c>
      <c r="F507" s="111"/>
      <c r="G507" s="111"/>
      <c r="H507" s="111"/>
      <c r="I507" s="111"/>
      <c r="J507" s="42"/>
      <c r="K507" s="117" t="s">
        <v>252</v>
      </c>
      <c r="L507" s="111"/>
      <c r="M507" s="111"/>
      <c r="N507" s="111"/>
      <c r="O507" s="111"/>
      <c r="P507" s="1"/>
      <c r="Q507" s="96" t="s">
        <v>18</v>
      </c>
      <c r="R507" s="96" t="s">
        <v>7</v>
      </c>
      <c r="S507" s="96" t="s">
        <v>19</v>
      </c>
      <c r="T507" s="96" t="s">
        <v>8</v>
      </c>
      <c r="U507" s="96" t="s">
        <v>9</v>
      </c>
      <c r="V507" s="96"/>
      <c r="W507" s="110" t="s">
        <v>10</v>
      </c>
      <c r="X507" s="96" t="s">
        <v>285</v>
      </c>
      <c r="Y507" s="108"/>
    </row>
    <row r="508" spans="1:33" x14ac:dyDescent="0.25">
      <c r="A508" s="52">
        <v>43535</v>
      </c>
      <c r="B508" s="9"/>
      <c r="C508" s="1" t="s">
        <v>1</v>
      </c>
      <c r="D508" s="1"/>
      <c r="E508">
        <v>8</v>
      </c>
      <c r="F508">
        <v>45</v>
      </c>
      <c r="G508" s="82" t="s">
        <v>6</v>
      </c>
      <c r="H508">
        <v>16</v>
      </c>
      <c r="I508">
        <v>40</v>
      </c>
      <c r="J508" s="85" t="s">
        <v>17</v>
      </c>
      <c r="M508" s="82" t="s">
        <v>6</v>
      </c>
      <c r="P508" s="1"/>
      <c r="Q508" s="3">
        <v>1</v>
      </c>
      <c r="R508" s="5"/>
      <c r="S508" s="4"/>
      <c r="T508" s="10">
        <f>(I508/60+H508)-(F508/60+E508)</f>
        <v>7.9166666666666679</v>
      </c>
      <c r="U508" s="10">
        <f>(O508/60+N508)-(L508/60+K508)</f>
        <v>0</v>
      </c>
      <c r="V508" s="10"/>
      <c r="W508" s="11">
        <f>T508+U508-Q508*0.5+V508</f>
        <v>7.4166666666666679</v>
      </c>
      <c r="X508" s="109">
        <v>8</v>
      </c>
    </row>
    <row r="509" spans="1:33" x14ac:dyDescent="0.25">
      <c r="A509" s="52">
        <v>43536</v>
      </c>
      <c r="B509" s="9"/>
      <c r="C509" s="1" t="s">
        <v>2</v>
      </c>
      <c r="D509" s="1"/>
      <c r="E509">
        <v>8</v>
      </c>
      <c r="F509">
        <v>51</v>
      </c>
      <c r="G509" s="82" t="s">
        <v>6</v>
      </c>
      <c r="H509">
        <v>16</v>
      </c>
      <c r="I509">
        <v>30</v>
      </c>
      <c r="J509" s="85" t="s">
        <v>17</v>
      </c>
      <c r="M509" s="82" t="s">
        <v>6</v>
      </c>
      <c r="P509" s="1"/>
      <c r="Q509" s="3">
        <v>1</v>
      </c>
      <c r="R509" s="5"/>
      <c r="S509" s="4"/>
      <c r="T509" s="10">
        <f>(I509/60+H509)-(F509/60+E509)</f>
        <v>7.65</v>
      </c>
      <c r="U509" s="10">
        <f>(O509/60+N509)-(L509/60+K509)</f>
        <v>0</v>
      </c>
      <c r="V509" s="10"/>
      <c r="W509" s="11">
        <f>T509+U509-Q509*0.5+V509</f>
        <v>7.15</v>
      </c>
      <c r="X509" s="10">
        <v>7</v>
      </c>
      <c r="Z509" t="s">
        <v>258</v>
      </c>
    </row>
    <row r="510" spans="1:33" x14ac:dyDescent="0.25">
      <c r="A510" s="52">
        <v>43537</v>
      </c>
      <c r="B510" s="9"/>
      <c r="C510" s="1" t="s">
        <v>3</v>
      </c>
      <c r="D510" s="1"/>
      <c r="E510">
        <v>8</v>
      </c>
      <c r="F510">
        <v>55</v>
      </c>
      <c r="G510" s="82" t="s">
        <v>6</v>
      </c>
      <c r="H510">
        <v>20</v>
      </c>
      <c r="I510">
        <v>15</v>
      </c>
      <c r="J510" s="85" t="s">
        <v>17</v>
      </c>
      <c r="M510" s="82" t="s">
        <v>6</v>
      </c>
      <c r="P510" s="1"/>
      <c r="Q510" s="3">
        <v>1</v>
      </c>
      <c r="R510" s="5"/>
      <c r="S510" s="4"/>
      <c r="T510" s="10">
        <f>(I510/60+H510)-(F510/60+E510)</f>
        <v>11.333333333333334</v>
      </c>
      <c r="U510" s="10">
        <f>(O510/60+N510)-(L510/60+K510)</f>
        <v>0</v>
      </c>
      <c r="V510" s="10"/>
      <c r="W510" s="11">
        <f>T510+U510-Q510*0.5+V510</f>
        <v>10.833333333333334</v>
      </c>
      <c r="X510" s="10">
        <v>11</v>
      </c>
      <c r="Z510" s="75">
        <v>0</v>
      </c>
    </row>
    <row r="511" spans="1:33" x14ac:dyDescent="0.25">
      <c r="A511" s="52">
        <v>43538</v>
      </c>
      <c r="B511" s="9"/>
      <c r="C511" s="1" t="s">
        <v>4</v>
      </c>
      <c r="D511" s="1"/>
      <c r="E511">
        <v>8</v>
      </c>
      <c r="F511">
        <v>47</v>
      </c>
      <c r="G511" s="82" t="s">
        <v>6</v>
      </c>
      <c r="H511">
        <v>21</v>
      </c>
      <c r="I511">
        <v>0</v>
      </c>
      <c r="J511" s="85" t="s">
        <v>17</v>
      </c>
      <c r="M511" s="82" t="s">
        <v>6</v>
      </c>
      <c r="P511" s="1"/>
      <c r="Q511" s="3">
        <v>1</v>
      </c>
      <c r="R511" s="5"/>
      <c r="S511" s="4"/>
      <c r="T511" s="10">
        <f>(I511/60+H511)-(F511/60+E511)</f>
        <v>12.216666666666667</v>
      </c>
      <c r="U511" s="10">
        <f>(O511/60+N511)-(L511/60+K511)</f>
        <v>0</v>
      </c>
      <c r="V511" s="10"/>
      <c r="W511" s="11">
        <f>T511+U511-Q511*0.5+V511</f>
        <v>11.716666666666667</v>
      </c>
      <c r="X511" s="10">
        <v>11</v>
      </c>
      <c r="Y511" t="s">
        <v>11</v>
      </c>
      <c r="Z511" t="s">
        <v>12</v>
      </c>
      <c r="AA511" t="s">
        <v>13</v>
      </c>
      <c r="AB511" t="s">
        <v>50</v>
      </c>
      <c r="AE511" s="95"/>
    </row>
    <row r="512" spans="1:33" x14ac:dyDescent="0.25">
      <c r="A512" s="52">
        <v>43539</v>
      </c>
      <c r="B512" s="9"/>
      <c r="C512" s="1" t="s">
        <v>5</v>
      </c>
      <c r="D512" s="1"/>
      <c r="E512">
        <v>8</v>
      </c>
      <c r="F512">
        <v>35</v>
      </c>
      <c r="G512" s="82" t="s">
        <v>6</v>
      </c>
      <c r="H512">
        <v>18</v>
      </c>
      <c r="I512">
        <v>28</v>
      </c>
      <c r="J512" s="85" t="s">
        <v>17</v>
      </c>
      <c r="M512" s="82" t="s">
        <v>6</v>
      </c>
      <c r="P512" s="1"/>
      <c r="Q512" s="3">
        <v>2</v>
      </c>
      <c r="R512" s="5"/>
      <c r="S512" s="4"/>
      <c r="T512" s="10">
        <f>(I512/60+H512)-(F512/60+E512)</f>
        <v>9.8833333333333311</v>
      </c>
      <c r="U512" s="10">
        <f>(O512/60+N512)-(L512/60+K512)</f>
        <v>0</v>
      </c>
      <c r="V512" s="10"/>
      <c r="W512" s="11">
        <f>T512+U512-Q512*0.5+V512</f>
        <v>8.8833333333333311</v>
      </c>
      <c r="X512" s="10">
        <v>9</v>
      </c>
      <c r="Y512" s="12">
        <f>SUM(W508:W512)</f>
        <v>46</v>
      </c>
      <c r="Z512" s="10">
        <f>Y512-(8*(5-Z510))+SUM(S508:S512)*8</f>
        <v>6</v>
      </c>
      <c r="AA512" s="10">
        <f>AA505+Z512</f>
        <v>-20.069999999999993</v>
      </c>
      <c r="AB512" s="10">
        <f>AB505+Z512</f>
        <v>17.296666666666663</v>
      </c>
    </row>
    <row r="513" spans="1:35" x14ac:dyDescent="0.25">
      <c r="A513" s="61">
        <v>43540</v>
      </c>
      <c r="B513" s="62"/>
      <c r="C513" s="63" t="s">
        <v>216</v>
      </c>
      <c r="D513" s="63"/>
      <c r="E513" s="62"/>
      <c r="F513" s="62"/>
      <c r="G513" s="83" t="s">
        <v>6</v>
      </c>
      <c r="H513" s="62"/>
      <c r="I513" s="62"/>
      <c r="J513" s="86" t="s">
        <v>17</v>
      </c>
      <c r="K513" s="62"/>
      <c r="L513" s="62"/>
      <c r="M513" s="83" t="s">
        <v>6</v>
      </c>
      <c r="N513" s="62"/>
      <c r="O513" s="62"/>
      <c r="P513" s="63"/>
      <c r="Q513" s="64"/>
      <c r="R513" s="65"/>
      <c r="S513" s="66"/>
      <c r="T513" s="72"/>
      <c r="U513" s="72"/>
      <c r="V513" s="72"/>
      <c r="W513" s="73"/>
      <c r="X513" s="69"/>
      <c r="Y513" s="12">
        <f>SUM(X508:X512)</f>
        <v>46</v>
      </c>
      <c r="Z513" s="67"/>
      <c r="AA513" s="67"/>
      <c r="AB513" s="70"/>
      <c r="AC513" s="59"/>
      <c r="AD513" s="59"/>
      <c r="AE513" s="59"/>
      <c r="AF513" s="59"/>
      <c r="AG513" s="59"/>
    </row>
    <row r="514" spans="1:35" x14ac:dyDescent="0.25">
      <c r="A514" s="114">
        <v>43541</v>
      </c>
      <c r="B514" s="6" t="s">
        <v>44</v>
      </c>
      <c r="C514" s="1"/>
      <c r="D514" s="1"/>
      <c r="E514" s="117" t="s">
        <v>251</v>
      </c>
      <c r="F514" s="111"/>
      <c r="G514" s="111"/>
      <c r="H514" s="111"/>
      <c r="I514" s="111"/>
      <c r="J514" s="42"/>
      <c r="K514" s="117" t="s">
        <v>252</v>
      </c>
      <c r="L514" s="111"/>
      <c r="M514" s="111"/>
      <c r="N514" s="111"/>
      <c r="O514" s="111"/>
      <c r="P514" s="1"/>
      <c r="Q514" s="96" t="s">
        <v>18</v>
      </c>
      <c r="R514" s="96" t="s">
        <v>7</v>
      </c>
      <c r="S514" s="96" t="s">
        <v>19</v>
      </c>
      <c r="T514" s="96" t="s">
        <v>8</v>
      </c>
      <c r="U514" s="96" t="s">
        <v>9</v>
      </c>
      <c r="V514" s="96"/>
      <c r="W514" s="110" t="s">
        <v>10</v>
      </c>
      <c r="X514" s="96" t="s">
        <v>285</v>
      </c>
      <c r="Y514" s="108"/>
    </row>
    <row r="515" spans="1:35" x14ac:dyDescent="0.25">
      <c r="A515" s="52">
        <v>43542</v>
      </c>
      <c r="B515" s="9"/>
      <c r="C515" s="1" t="s">
        <v>1</v>
      </c>
      <c r="D515" s="1"/>
      <c r="E515">
        <v>7</v>
      </c>
      <c r="F515">
        <v>37</v>
      </c>
      <c r="G515" s="82" t="s">
        <v>6</v>
      </c>
      <c r="H515">
        <v>17</v>
      </c>
      <c r="I515">
        <v>20</v>
      </c>
      <c r="J515" s="85" t="s">
        <v>17</v>
      </c>
      <c r="M515" s="82" t="s">
        <v>6</v>
      </c>
      <c r="P515" s="1"/>
      <c r="Q515" s="3">
        <v>1</v>
      </c>
      <c r="R515" s="5"/>
      <c r="S515" s="4"/>
      <c r="T515" s="10">
        <f>(I515/60+H515)-(F515/60+E515)</f>
        <v>9.716666666666665</v>
      </c>
      <c r="U515" s="10">
        <f>(O515/60+N515)-(L515/60+K515)</f>
        <v>0</v>
      </c>
      <c r="V515" s="10"/>
      <c r="W515" s="11">
        <f>T515+U515-Q515*0.5+V515</f>
        <v>9.216666666666665</v>
      </c>
      <c r="X515" s="109">
        <v>9</v>
      </c>
    </row>
    <row r="516" spans="1:35" x14ac:dyDescent="0.25">
      <c r="A516" s="52">
        <v>43543</v>
      </c>
      <c r="B516" s="9"/>
      <c r="C516" s="1" t="s">
        <v>2</v>
      </c>
      <c r="D516" s="1"/>
      <c r="E516">
        <v>8</v>
      </c>
      <c r="F516">
        <v>48</v>
      </c>
      <c r="G516" s="82" t="s">
        <v>6</v>
      </c>
      <c r="H516">
        <v>16</v>
      </c>
      <c r="I516">
        <v>43</v>
      </c>
      <c r="J516" s="85" t="s">
        <v>17</v>
      </c>
      <c r="M516" s="82" t="s">
        <v>6</v>
      </c>
      <c r="P516" s="1"/>
      <c r="Q516" s="3"/>
      <c r="R516" s="5"/>
      <c r="S516" s="4"/>
      <c r="T516" s="10">
        <f>(I516/60+H516)-(F516/60+E516)</f>
        <v>7.9166666666666643</v>
      </c>
      <c r="U516" s="10">
        <f>(O516/60+N516)-(L516/60+K516)</f>
        <v>0</v>
      </c>
      <c r="V516" s="10"/>
      <c r="W516" s="11">
        <f>T516+U516-Q516*0.5+V516</f>
        <v>7.9166666666666643</v>
      </c>
      <c r="X516" s="10">
        <v>8</v>
      </c>
      <c r="Z516" t="s">
        <v>258</v>
      </c>
    </row>
    <row r="517" spans="1:35" x14ac:dyDescent="0.25">
      <c r="A517" s="52">
        <v>43544</v>
      </c>
      <c r="B517" s="9"/>
      <c r="C517" s="1" t="s">
        <v>3</v>
      </c>
      <c r="D517" s="1"/>
      <c r="E517">
        <v>8</v>
      </c>
      <c r="F517">
        <v>47</v>
      </c>
      <c r="G517" s="82" t="s">
        <v>6</v>
      </c>
      <c r="H517">
        <v>17</v>
      </c>
      <c r="I517">
        <v>45</v>
      </c>
      <c r="J517" s="85" t="s">
        <v>17</v>
      </c>
      <c r="M517" s="82" t="s">
        <v>6</v>
      </c>
      <c r="P517" s="1"/>
      <c r="Q517" s="3">
        <v>2</v>
      </c>
      <c r="R517" s="5"/>
      <c r="S517" s="4"/>
      <c r="T517" s="10">
        <f>(I517/60+H517)-(F517/60+E517)</f>
        <v>8.9666666666666668</v>
      </c>
      <c r="U517" s="10">
        <f>(O517/60+N517)-(L517/60+K517)</f>
        <v>0</v>
      </c>
      <c r="V517" s="10"/>
      <c r="W517" s="11">
        <f>T517+U517-Q517*0.5+V517</f>
        <v>7.9666666666666668</v>
      </c>
      <c r="X517" s="10">
        <v>8</v>
      </c>
      <c r="Z517" s="75">
        <v>0</v>
      </c>
    </row>
    <row r="518" spans="1:35" x14ac:dyDescent="0.25">
      <c r="A518" s="52">
        <v>43545</v>
      </c>
      <c r="B518" s="9"/>
      <c r="C518" s="1" t="s">
        <v>4</v>
      </c>
      <c r="D518" s="1"/>
      <c r="E518">
        <v>8</v>
      </c>
      <c r="F518">
        <v>45</v>
      </c>
      <c r="G518" s="82" t="s">
        <v>6</v>
      </c>
      <c r="H518">
        <v>18</v>
      </c>
      <c r="I518">
        <v>30</v>
      </c>
      <c r="J518" s="85" t="s">
        <v>17</v>
      </c>
      <c r="M518" s="82" t="s">
        <v>6</v>
      </c>
      <c r="P518" s="1"/>
      <c r="Q518" s="3">
        <v>1</v>
      </c>
      <c r="R518" s="5"/>
      <c r="S518" s="4"/>
      <c r="T518" s="10">
        <f>(I518/60+H518)-(F518/60+E518)</f>
        <v>9.75</v>
      </c>
      <c r="U518" s="10">
        <f>(O518/60+N518)-(L518/60+K518)</f>
        <v>0</v>
      </c>
      <c r="V518" s="10"/>
      <c r="W518" s="11">
        <f>T518+U518-Q518*0.5+V518</f>
        <v>9.25</v>
      </c>
      <c r="X518" s="10">
        <v>9</v>
      </c>
      <c r="Y518" t="s">
        <v>11</v>
      </c>
      <c r="Z518" t="s">
        <v>12</v>
      </c>
      <c r="AA518" t="s">
        <v>13</v>
      </c>
      <c r="AB518" t="s">
        <v>50</v>
      </c>
      <c r="AE518" s="95"/>
    </row>
    <row r="519" spans="1:35" x14ac:dyDescent="0.25">
      <c r="A519" s="52">
        <v>43546</v>
      </c>
      <c r="B519" s="9"/>
      <c r="C519" s="1" t="s">
        <v>5</v>
      </c>
      <c r="D519" s="1"/>
      <c r="E519">
        <v>8</v>
      </c>
      <c r="F519">
        <v>35</v>
      </c>
      <c r="G519" s="82" t="s">
        <v>6</v>
      </c>
      <c r="H519">
        <v>15</v>
      </c>
      <c r="I519">
        <v>30</v>
      </c>
      <c r="J519" s="85" t="s">
        <v>17</v>
      </c>
      <c r="M519" s="82" t="s">
        <v>6</v>
      </c>
      <c r="P519" s="1"/>
      <c r="Q519" s="3">
        <v>1</v>
      </c>
      <c r="R519" s="5"/>
      <c r="S519" s="4"/>
      <c r="T519" s="10">
        <f>(I519/60+H519)-(F519/60+E519)</f>
        <v>6.9166666666666661</v>
      </c>
      <c r="U519" s="10">
        <f>(O519/60+N519)-(L519/60+K519)</f>
        <v>0</v>
      </c>
      <c r="V519" s="10"/>
      <c r="W519" s="11">
        <f>T519+U519-Q519*0.5+V519</f>
        <v>6.4166666666666661</v>
      </c>
      <c r="X519" s="10">
        <v>6.5</v>
      </c>
      <c r="Y519" s="12">
        <f>SUM(W515:W519)</f>
        <v>40.766666666666659</v>
      </c>
      <c r="Z519" s="10">
        <f>Y519-(8*(5-Z517))+SUM(S515:S519)*8</f>
        <v>0.76666666666665861</v>
      </c>
      <c r="AA519" s="10">
        <f>AA512+Z519</f>
        <v>-19.303333333333335</v>
      </c>
      <c r="AB519" s="10">
        <f>AB512+Z519</f>
        <v>18.063333333333322</v>
      </c>
    </row>
    <row r="520" spans="1:35" x14ac:dyDescent="0.25">
      <c r="A520" s="61">
        <v>43547</v>
      </c>
      <c r="B520" s="62"/>
      <c r="C520" s="63" t="s">
        <v>216</v>
      </c>
      <c r="D520" s="63"/>
      <c r="E520" s="62"/>
      <c r="F520" s="62"/>
      <c r="G520" s="83" t="s">
        <v>6</v>
      </c>
      <c r="H520" s="62"/>
      <c r="I520" s="62"/>
      <c r="J520" s="86" t="s">
        <v>17</v>
      </c>
      <c r="K520" s="62"/>
      <c r="L520" s="62"/>
      <c r="M520" s="83" t="s">
        <v>6</v>
      </c>
      <c r="N520" s="62"/>
      <c r="O520" s="62"/>
      <c r="P520" s="63"/>
      <c r="Q520" s="64"/>
      <c r="R520" s="65"/>
      <c r="S520" s="66"/>
      <c r="T520" s="72"/>
      <c r="U520" s="72"/>
      <c r="V520" s="72"/>
      <c r="W520" s="73"/>
      <c r="X520" s="69"/>
      <c r="Y520" s="12">
        <f>SUM(X515:X519)</f>
        <v>40.5</v>
      </c>
      <c r="Z520" s="67"/>
      <c r="AA520" s="67"/>
      <c r="AB520" s="70"/>
      <c r="AC520" s="59"/>
      <c r="AD520" s="59"/>
      <c r="AE520" s="59"/>
      <c r="AF520" s="59"/>
      <c r="AG520" s="59"/>
    </row>
    <row r="521" spans="1:35" x14ac:dyDescent="0.25">
      <c r="A521" s="114">
        <v>43548</v>
      </c>
      <c r="B521" s="6" t="s">
        <v>45</v>
      </c>
      <c r="C521" s="1"/>
      <c r="D521" s="1"/>
      <c r="E521" s="117" t="s">
        <v>251</v>
      </c>
      <c r="F521" s="119"/>
      <c r="G521" s="119"/>
      <c r="H521" s="119"/>
      <c r="I521" s="119"/>
      <c r="J521" s="42"/>
      <c r="K521" s="117" t="s">
        <v>252</v>
      </c>
      <c r="L521" s="119"/>
      <c r="M521" s="119"/>
      <c r="N521" s="119"/>
      <c r="O521" s="119"/>
      <c r="P521" s="1"/>
      <c r="Q521" s="96" t="s">
        <v>18</v>
      </c>
      <c r="R521" s="96" t="s">
        <v>7</v>
      </c>
      <c r="S521" s="96" t="s">
        <v>19</v>
      </c>
      <c r="T521" s="96" t="s">
        <v>8</v>
      </c>
      <c r="U521" s="96" t="s">
        <v>9</v>
      </c>
      <c r="V521" s="96"/>
      <c r="W521" s="110" t="s">
        <v>10</v>
      </c>
      <c r="X521" s="96" t="s">
        <v>285</v>
      </c>
      <c r="Y521" s="108"/>
      <c r="AC521" s="8" t="s">
        <v>299</v>
      </c>
    </row>
    <row r="522" spans="1:35" x14ac:dyDescent="0.25">
      <c r="A522" s="52">
        <v>43549</v>
      </c>
      <c r="B522" s="9"/>
      <c r="C522" s="1" t="s">
        <v>1</v>
      </c>
      <c r="D522" s="1"/>
      <c r="E522">
        <v>9</v>
      </c>
      <c r="F522">
        <v>30</v>
      </c>
      <c r="G522" s="82" t="s">
        <v>6</v>
      </c>
      <c r="H522">
        <v>16</v>
      </c>
      <c r="I522">
        <v>30</v>
      </c>
      <c r="J522" s="85" t="s">
        <v>17</v>
      </c>
      <c r="M522" s="82" t="s">
        <v>6</v>
      </c>
      <c r="P522" s="1"/>
      <c r="Q522" s="3">
        <v>1</v>
      </c>
      <c r="R522" s="5"/>
      <c r="S522" s="4"/>
      <c r="T522" s="10">
        <f>(I522/60+H522)-(F522/60+E522)</f>
        <v>7</v>
      </c>
      <c r="U522" s="10">
        <f>(O522/60+N522)-(L522/60+K522)</f>
        <v>0</v>
      </c>
      <c r="V522" s="10"/>
      <c r="W522" s="11">
        <f>T522+U522-Q522*0.5+V522</f>
        <v>6.5</v>
      </c>
      <c r="X522" s="109">
        <v>7</v>
      </c>
      <c r="AH522" s="54" t="s">
        <v>220</v>
      </c>
      <c r="AI522" s="106"/>
    </row>
    <row r="523" spans="1:35" x14ac:dyDescent="0.25">
      <c r="A523" s="52">
        <v>43550</v>
      </c>
      <c r="B523" s="9"/>
      <c r="C523" s="1" t="s">
        <v>2</v>
      </c>
      <c r="D523" s="1"/>
      <c r="E523">
        <v>9</v>
      </c>
      <c r="F523">
        <v>10</v>
      </c>
      <c r="G523" s="82" t="s">
        <v>6</v>
      </c>
      <c r="H523">
        <v>18</v>
      </c>
      <c r="I523">
        <v>25</v>
      </c>
      <c r="J523" s="85" t="s">
        <v>17</v>
      </c>
      <c r="M523" s="82" t="s">
        <v>6</v>
      </c>
      <c r="P523" s="1"/>
      <c r="Q523" s="3">
        <v>1</v>
      </c>
      <c r="R523" s="5"/>
      <c r="S523" s="4"/>
      <c r="T523" s="10">
        <f>(I523/60+H523)-(F523/60+E523)</f>
        <v>9.2500000000000018</v>
      </c>
      <c r="U523" s="10">
        <f>(O523/60+N523)-(L523/60+K523)</f>
        <v>0</v>
      </c>
      <c r="V523" s="10"/>
      <c r="W523" s="11">
        <f>T523+U523-Q523*0.5+V523</f>
        <v>8.7500000000000018</v>
      </c>
      <c r="X523" s="10">
        <v>8.5</v>
      </c>
      <c r="Z523" t="s">
        <v>258</v>
      </c>
      <c r="AH523" s="102">
        <v>5</v>
      </c>
      <c r="AI523" s="57"/>
    </row>
    <row r="524" spans="1:35" x14ac:dyDescent="0.25">
      <c r="A524" s="52">
        <v>43551</v>
      </c>
      <c r="B524" s="9"/>
      <c r="C524" s="1" t="s">
        <v>3</v>
      </c>
      <c r="D524" s="1"/>
      <c r="E524">
        <v>9</v>
      </c>
      <c r="F524">
        <v>9</v>
      </c>
      <c r="G524" s="82" t="s">
        <v>6</v>
      </c>
      <c r="H524">
        <v>17</v>
      </c>
      <c r="I524">
        <v>50</v>
      </c>
      <c r="J524" s="85" t="s">
        <v>17</v>
      </c>
      <c r="M524" s="82" t="s">
        <v>6</v>
      </c>
      <c r="P524" s="1"/>
      <c r="Q524" s="3">
        <v>1</v>
      </c>
      <c r="R524" s="5"/>
      <c r="S524" s="4"/>
      <c r="T524" s="10">
        <f>(I524/60+H524)-(F524/60+E524)</f>
        <v>8.6833333333333318</v>
      </c>
      <c r="U524" s="10">
        <f>(O524/60+N524)-(L524/60+K524)</f>
        <v>0</v>
      </c>
      <c r="V524" s="10"/>
      <c r="W524" s="11">
        <f>T524+U524-Q524*0.5+V524</f>
        <v>8.1833333333333318</v>
      </c>
      <c r="X524" s="10">
        <v>8</v>
      </c>
      <c r="Z524" s="75">
        <v>0</v>
      </c>
      <c r="AH524" s="104" t="s">
        <v>219</v>
      </c>
      <c r="AI524" s="105" t="s">
        <v>223</v>
      </c>
    </row>
    <row r="525" spans="1:35" x14ac:dyDescent="0.25">
      <c r="A525" s="52">
        <v>43552</v>
      </c>
      <c r="B525" s="9"/>
      <c r="C525" s="1" t="s">
        <v>4</v>
      </c>
      <c r="D525" s="1"/>
      <c r="E525">
        <v>8</v>
      </c>
      <c r="F525">
        <v>42</v>
      </c>
      <c r="G525" s="82" t="s">
        <v>6</v>
      </c>
      <c r="H525">
        <v>15</v>
      </c>
      <c r="I525">
        <v>55</v>
      </c>
      <c r="J525" s="85" t="s">
        <v>17</v>
      </c>
      <c r="M525" s="82" t="s">
        <v>6</v>
      </c>
      <c r="P525" s="1"/>
      <c r="Q525" s="3">
        <v>1</v>
      </c>
      <c r="R525" s="5"/>
      <c r="S525" s="4"/>
      <c r="T525" s="10">
        <f>(I525/60+H525)-(F525/60+E525)</f>
        <v>7.2166666666666668</v>
      </c>
      <c r="U525" s="10">
        <f>(O525/60+N525)-(L525/60+K525)</f>
        <v>0</v>
      </c>
      <c r="V525" s="10"/>
      <c r="W525" s="11">
        <f>T525+U525-Q525*0.5+V525</f>
        <v>6.7166666666666668</v>
      </c>
      <c r="X525" s="10">
        <v>7</v>
      </c>
      <c r="Y525" t="s">
        <v>11</v>
      </c>
      <c r="Z525" t="s">
        <v>12</v>
      </c>
      <c r="AA525" t="s">
        <v>13</v>
      </c>
      <c r="AB525" t="s">
        <v>300</v>
      </c>
      <c r="AE525" s="95"/>
      <c r="AH525" s="106">
        <f>34.4*2</f>
        <v>68.8</v>
      </c>
      <c r="AI525" s="103">
        <v>9800</v>
      </c>
    </row>
    <row r="526" spans="1:35" x14ac:dyDescent="0.25">
      <c r="A526" s="52">
        <v>43553</v>
      </c>
      <c r="B526" s="9"/>
      <c r="C526" s="1" t="s">
        <v>5</v>
      </c>
      <c r="D526" s="1"/>
      <c r="E526">
        <v>8</v>
      </c>
      <c r="F526">
        <v>48</v>
      </c>
      <c r="G526" s="82" t="s">
        <v>6</v>
      </c>
      <c r="H526">
        <v>16</v>
      </c>
      <c r="I526">
        <v>30</v>
      </c>
      <c r="J526" s="85" t="s">
        <v>17</v>
      </c>
      <c r="M526" s="82" t="s">
        <v>6</v>
      </c>
      <c r="P526" s="1"/>
      <c r="Q526" s="3">
        <v>1</v>
      </c>
      <c r="R526" s="5"/>
      <c r="S526" s="4"/>
      <c r="T526" s="10">
        <f>(I526/60+H526)-(F526/60+E526)</f>
        <v>7.6999999999999993</v>
      </c>
      <c r="U526" s="10">
        <f>(O526/60+N526)-(L526/60+K526)</f>
        <v>0</v>
      </c>
      <c r="V526" s="10"/>
      <c r="W526" s="11">
        <f>T526+U526-Q526*0.5+V526</f>
        <v>7.1999999999999993</v>
      </c>
      <c r="X526" s="10">
        <v>7</v>
      </c>
      <c r="Y526" s="12">
        <f>SUM(W522:W526)</f>
        <v>37.349999999999994</v>
      </c>
      <c r="Z526" s="10">
        <f>Y526-(8*(5-Z524))+SUM(S522:S526)*8</f>
        <v>-2.6500000000000057</v>
      </c>
      <c r="AA526" s="17">
        <f>Z526</f>
        <v>-2.6500000000000057</v>
      </c>
      <c r="AB526" s="10">
        <f>AB519+Z526</f>
        <v>15.413333333333316</v>
      </c>
      <c r="AC526" s="8" t="s">
        <v>301</v>
      </c>
      <c r="AH526" s="104" t="s">
        <v>224</v>
      </c>
      <c r="AI526" s="105" t="s">
        <v>221</v>
      </c>
    </row>
    <row r="527" spans="1:35" x14ac:dyDescent="0.25">
      <c r="A527" s="61">
        <v>43554</v>
      </c>
      <c r="B527" s="62"/>
      <c r="C527" s="63" t="s">
        <v>216</v>
      </c>
      <c r="D527" s="63"/>
      <c r="E527" s="62"/>
      <c r="F527" s="62"/>
      <c r="G527" s="83" t="s">
        <v>6</v>
      </c>
      <c r="H527" s="62"/>
      <c r="I527" s="62"/>
      <c r="J527" s="86" t="s">
        <v>17</v>
      </c>
      <c r="K527" s="62"/>
      <c r="L527" s="62"/>
      <c r="M527" s="83" t="s">
        <v>6</v>
      </c>
      <c r="N527" s="62"/>
      <c r="O527" s="62"/>
      <c r="P527" s="63"/>
      <c r="Q527" s="64"/>
      <c r="R527" s="65"/>
      <c r="S527" s="66"/>
      <c r="T527" s="72"/>
      <c r="U527" s="72"/>
      <c r="V527" s="72"/>
      <c r="W527" s="73"/>
      <c r="X527" s="69"/>
      <c r="Y527" s="12">
        <f>SUM(X522:X526)</f>
        <v>37.5</v>
      </c>
      <c r="Z527" s="67"/>
      <c r="AA527" s="67"/>
      <c r="AB527" s="70"/>
      <c r="AC527" s="59"/>
      <c r="AD527" s="59"/>
      <c r="AE527" s="59"/>
      <c r="AF527" s="59"/>
      <c r="AG527" s="59"/>
      <c r="AH527" s="57">
        <f>AH525*AH523</f>
        <v>344</v>
      </c>
      <c r="AI527" s="60" t="s">
        <v>222</v>
      </c>
    </row>
    <row r="528" spans="1:35" x14ac:dyDescent="0.25">
      <c r="A528" s="114">
        <v>43555</v>
      </c>
      <c r="B528" s="6" t="s">
        <v>46</v>
      </c>
      <c r="C528" s="1"/>
      <c r="D528" s="1"/>
      <c r="E528" s="117" t="s">
        <v>251</v>
      </c>
      <c r="F528" s="120"/>
      <c r="G528" s="120"/>
      <c r="H528" s="120"/>
      <c r="I528" s="120"/>
      <c r="J528" s="42"/>
      <c r="K528" s="117" t="s">
        <v>252</v>
      </c>
      <c r="L528" s="120"/>
      <c r="M528" s="120"/>
      <c r="N528" s="120"/>
      <c r="O528" s="120"/>
      <c r="P528" s="1"/>
      <c r="Q528" s="96" t="s">
        <v>18</v>
      </c>
      <c r="R528" s="96" t="s">
        <v>7</v>
      </c>
      <c r="S528" s="96" t="s">
        <v>19</v>
      </c>
      <c r="T528" s="96" t="s">
        <v>8</v>
      </c>
      <c r="U528" s="96" t="s">
        <v>9</v>
      </c>
      <c r="V528" s="96"/>
      <c r="W528" s="110" t="s">
        <v>10</v>
      </c>
      <c r="X528" s="96" t="s">
        <v>285</v>
      </c>
      <c r="Y528" s="108"/>
      <c r="AC528" s="8"/>
    </row>
    <row r="529" spans="1:37" x14ac:dyDescent="0.25">
      <c r="A529" s="52">
        <v>43556</v>
      </c>
      <c r="B529" s="9"/>
      <c r="C529" s="1" t="s">
        <v>1</v>
      </c>
      <c r="D529" s="1"/>
      <c r="E529">
        <v>8</v>
      </c>
      <c r="F529">
        <v>47</v>
      </c>
      <c r="G529" s="82" t="s">
        <v>6</v>
      </c>
      <c r="H529">
        <v>16</v>
      </c>
      <c r="I529">
        <v>55</v>
      </c>
      <c r="J529" s="85" t="s">
        <v>17</v>
      </c>
      <c r="M529" s="82" t="s">
        <v>6</v>
      </c>
      <c r="P529" s="1"/>
      <c r="Q529" s="3"/>
      <c r="R529" s="5"/>
      <c r="S529" s="4"/>
      <c r="T529" s="10">
        <f>(I529/60+H529)-(F529/60+E529)</f>
        <v>8.1333333333333346</v>
      </c>
      <c r="U529" s="10">
        <f>(O529/60+N529)-(L529/60+K529)</f>
        <v>0</v>
      </c>
      <c r="V529" s="10"/>
      <c r="W529" s="11">
        <f>T529+U529-Q529*0.5+V529</f>
        <v>8.1333333333333346</v>
      </c>
      <c r="X529" s="109">
        <v>8</v>
      </c>
      <c r="AC529" s="8"/>
      <c r="AH529" s="54" t="s">
        <v>220</v>
      </c>
      <c r="AI529" s="106"/>
    </row>
    <row r="530" spans="1:37" x14ac:dyDescent="0.25">
      <c r="A530" s="52">
        <v>43557</v>
      </c>
      <c r="B530" s="9"/>
      <c r="C530" s="1" t="s">
        <v>2</v>
      </c>
      <c r="D530" s="1"/>
      <c r="E530">
        <v>9</v>
      </c>
      <c r="F530">
        <v>8</v>
      </c>
      <c r="G530" s="82" t="s">
        <v>6</v>
      </c>
      <c r="H530">
        <v>20</v>
      </c>
      <c r="I530">
        <v>10</v>
      </c>
      <c r="J530" s="85" t="s">
        <v>17</v>
      </c>
      <c r="M530" s="82" t="s">
        <v>6</v>
      </c>
      <c r="P530" s="1"/>
      <c r="Q530" s="3"/>
      <c r="R530" s="5"/>
      <c r="S530" s="4"/>
      <c r="T530" s="10">
        <f>(I530/60+H530)-(F530/60+E530)</f>
        <v>11.033333333333335</v>
      </c>
      <c r="U530" s="10">
        <f>(O530/60+N530)-(L530/60+K530)</f>
        <v>0</v>
      </c>
      <c r="V530" s="10"/>
      <c r="W530" s="11">
        <f>T530+U530-Q530*0.5+V530</f>
        <v>11.033333333333335</v>
      </c>
      <c r="X530" s="10">
        <v>11</v>
      </c>
      <c r="Z530" t="s">
        <v>258</v>
      </c>
      <c r="AH530" s="102">
        <v>5</v>
      </c>
      <c r="AI530" s="57"/>
    </row>
    <row r="531" spans="1:37" x14ac:dyDescent="0.25">
      <c r="A531" s="52">
        <v>43558</v>
      </c>
      <c r="B531" s="9"/>
      <c r="C531" s="1" t="s">
        <v>3</v>
      </c>
      <c r="D531" s="1"/>
      <c r="E531">
        <v>9</v>
      </c>
      <c r="F531">
        <v>0</v>
      </c>
      <c r="G531" s="82" t="s">
        <v>6</v>
      </c>
      <c r="H531">
        <v>16</v>
      </c>
      <c r="I531">
        <v>0</v>
      </c>
      <c r="J531" s="85" t="s">
        <v>17</v>
      </c>
      <c r="M531" s="82" t="s">
        <v>6</v>
      </c>
      <c r="P531" s="1"/>
      <c r="Q531" s="3"/>
      <c r="R531" s="5"/>
      <c r="S531" s="4"/>
      <c r="T531" s="10">
        <f>(I531/60+H531)-(F531/60+E531)</f>
        <v>7</v>
      </c>
      <c r="U531" s="10">
        <f>(O531/60+N531)-(L531/60+K531)</f>
        <v>0</v>
      </c>
      <c r="V531" s="10"/>
      <c r="W531" s="11">
        <f>T531+U531-Q531*0.5+V531</f>
        <v>7</v>
      </c>
      <c r="X531" s="10">
        <v>7</v>
      </c>
      <c r="Z531" s="75">
        <v>0</v>
      </c>
      <c r="AH531" s="104" t="s">
        <v>219</v>
      </c>
      <c r="AI531" s="105" t="s">
        <v>223</v>
      </c>
      <c r="AK531">
        <f>344*3</f>
        <v>1032</v>
      </c>
    </row>
    <row r="532" spans="1:37" x14ac:dyDescent="0.25">
      <c r="A532" s="52">
        <v>43559</v>
      </c>
      <c r="B532" s="9"/>
      <c r="C532" s="1" t="s">
        <v>4</v>
      </c>
      <c r="D532" s="1"/>
      <c r="E532">
        <v>9</v>
      </c>
      <c r="F532">
        <v>9</v>
      </c>
      <c r="G532" s="82" t="s">
        <v>6</v>
      </c>
      <c r="H532">
        <v>17</v>
      </c>
      <c r="I532">
        <v>30</v>
      </c>
      <c r="J532" s="85" t="s">
        <v>17</v>
      </c>
      <c r="M532" s="82" t="s">
        <v>6</v>
      </c>
      <c r="P532" s="1"/>
      <c r="Q532" s="3"/>
      <c r="R532" s="5"/>
      <c r="S532" s="4"/>
      <c r="T532" s="10">
        <f>(I532/60+H532)-(F532/60+E532)</f>
        <v>8.35</v>
      </c>
      <c r="U532" s="10">
        <f>(O532/60+N532)-(L532/60+K532)</f>
        <v>0</v>
      </c>
      <c r="V532" s="10"/>
      <c r="W532" s="11">
        <f>T532+U532-Q532*0.5+V532</f>
        <v>8.35</v>
      </c>
      <c r="X532" s="10">
        <v>8.5</v>
      </c>
      <c r="Y532" t="s">
        <v>11</v>
      </c>
      <c r="Z532" t="s">
        <v>12</v>
      </c>
      <c r="AA532" t="s">
        <v>13</v>
      </c>
      <c r="AB532" t="s">
        <v>300</v>
      </c>
      <c r="AE532" s="95"/>
      <c r="AH532" s="106">
        <f>34.4*2</f>
        <v>68.8</v>
      </c>
      <c r="AI532" s="103">
        <v>9800</v>
      </c>
    </row>
    <row r="533" spans="1:37" x14ac:dyDescent="0.25">
      <c r="A533" s="52">
        <v>43560</v>
      </c>
      <c r="B533" s="9"/>
      <c r="C533" s="1" t="s">
        <v>5</v>
      </c>
      <c r="D533" s="1"/>
      <c r="E533">
        <v>8</v>
      </c>
      <c r="F533">
        <v>50</v>
      </c>
      <c r="G533" s="82" t="s">
        <v>6</v>
      </c>
      <c r="H533">
        <v>17</v>
      </c>
      <c r="I533">
        <v>0</v>
      </c>
      <c r="J533" s="85" t="s">
        <v>17</v>
      </c>
      <c r="M533" s="82" t="s">
        <v>6</v>
      </c>
      <c r="P533" s="1"/>
      <c r="Q533" s="3"/>
      <c r="R533" s="5"/>
      <c r="S533" s="4"/>
      <c r="T533" s="10">
        <f>(I533/60+H533)-(F533/60+E533)</f>
        <v>8.1666666666666661</v>
      </c>
      <c r="U533" s="10">
        <f>(O533/60+N533)-(L533/60+K533)</f>
        <v>0</v>
      </c>
      <c r="V533" s="10"/>
      <c r="W533" s="11">
        <f>T533+U533-Q533*0.5+V533</f>
        <v>8.1666666666666661</v>
      </c>
      <c r="X533" s="10">
        <v>8</v>
      </c>
      <c r="Y533" s="12">
        <f>SUM(W529:W533)</f>
        <v>42.683333333333337</v>
      </c>
      <c r="Z533" s="10">
        <f>Y533-(8*(5-Z531))+SUM(S529:S533)*8</f>
        <v>2.6833333333333371</v>
      </c>
      <c r="AA533" s="10">
        <f>AA526+Z533</f>
        <v>3.3333333333331439E-2</v>
      </c>
      <c r="AB533" s="10">
        <f>AB526+Z533</f>
        <v>18.096666666666653</v>
      </c>
      <c r="AH533" s="104" t="s">
        <v>224</v>
      </c>
      <c r="AI533" s="105" t="s">
        <v>221</v>
      </c>
    </row>
    <row r="534" spans="1:37" x14ac:dyDescent="0.25">
      <c r="A534" s="61">
        <v>43561</v>
      </c>
      <c r="B534" s="62"/>
      <c r="C534" s="63" t="s">
        <v>216</v>
      </c>
      <c r="D534" s="63"/>
      <c r="E534" s="62"/>
      <c r="F534" s="62"/>
      <c r="G534" s="83" t="s">
        <v>6</v>
      </c>
      <c r="H534" s="62"/>
      <c r="I534" s="62"/>
      <c r="J534" s="86" t="s">
        <v>17</v>
      </c>
      <c r="K534" s="62"/>
      <c r="L534" s="62"/>
      <c r="M534" s="83" t="s">
        <v>6</v>
      </c>
      <c r="N534" s="62"/>
      <c r="O534" s="62"/>
      <c r="P534" s="63"/>
      <c r="Q534" s="64"/>
      <c r="R534" s="65"/>
      <c r="S534" s="66"/>
      <c r="T534" s="72"/>
      <c r="U534" s="72"/>
      <c r="V534" s="72"/>
      <c r="W534" s="73"/>
      <c r="X534" s="69"/>
      <c r="Y534" s="12">
        <f>SUM(X529:X533)</f>
        <v>42.5</v>
      </c>
      <c r="Z534" s="67"/>
      <c r="AA534" s="67"/>
      <c r="AB534" s="70"/>
      <c r="AC534" s="59"/>
      <c r="AD534" s="59"/>
      <c r="AE534" s="59"/>
      <c r="AF534" s="59"/>
      <c r="AG534" s="59"/>
      <c r="AH534" s="57">
        <f>AH532*AH530</f>
        <v>344</v>
      </c>
      <c r="AI534" s="60" t="s">
        <v>222</v>
      </c>
    </row>
    <row r="535" spans="1:37" x14ac:dyDescent="0.25">
      <c r="A535" s="114">
        <v>43562</v>
      </c>
      <c r="B535" s="6" t="s">
        <v>47</v>
      </c>
      <c r="C535" s="1"/>
      <c r="D535" s="1"/>
      <c r="E535" s="117" t="s">
        <v>251</v>
      </c>
      <c r="F535" s="121"/>
      <c r="G535" s="121"/>
      <c r="H535" s="121"/>
      <c r="I535" s="121"/>
      <c r="J535" s="42"/>
      <c r="K535" s="117" t="s">
        <v>252</v>
      </c>
      <c r="L535" s="121"/>
      <c r="M535" s="121"/>
      <c r="N535" s="121"/>
      <c r="O535" s="121"/>
      <c r="P535" s="1"/>
      <c r="Q535" s="96" t="s">
        <v>18</v>
      </c>
      <c r="R535" s="96" t="s">
        <v>7</v>
      </c>
      <c r="S535" s="96" t="s">
        <v>19</v>
      </c>
      <c r="T535" s="96" t="s">
        <v>8</v>
      </c>
      <c r="U535" s="96" t="s">
        <v>9</v>
      </c>
      <c r="V535" s="96"/>
      <c r="W535" s="110" t="s">
        <v>10</v>
      </c>
      <c r="X535" s="96" t="s">
        <v>285</v>
      </c>
      <c r="Y535" s="108"/>
      <c r="AC535" s="8"/>
    </row>
    <row r="536" spans="1:37" x14ac:dyDescent="0.25">
      <c r="A536" s="52">
        <v>43563</v>
      </c>
      <c r="B536" s="9"/>
      <c r="C536" s="1" t="s">
        <v>1</v>
      </c>
      <c r="D536" s="1"/>
      <c r="E536">
        <v>10</v>
      </c>
      <c r="F536">
        <v>15</v>
      </c>
      <c r="G536" s="82" t="s">
        <v>6</v>
      </c>
      <c r="H536">
        <v>12</v>
      </c>
      <c r="I536">
        <v>3</v>
      </c>
      <c r="J536" s="85" t="s">
        <v>17</v>
      </c>
      <c r="M536" s="82" t="s">
        <v>6</v>
      </c>
      <c r="P536" s="1"/>
      <c r="Q536" s="3"/>
      <c r="R536" s="5"/>
      <c r="S536" s="4"/>
      <c r="T536" s="10">
        <f>(I536/60+H536)-(F536/60+E536)</f>
        <v>1.8000000000000007</v>
      </c>
      <c r="U536" s="10">
        <f>(O536/60+N536)-(L536/60+K536)</f>
        <v>0</v>
      </c>
      <c r="V536" s="10"/>
      <c r="W536" s="11">
        <f>T536+U536-Q536*0.5+V536</f>
        <v>1.8000000000000007</v>
      </c>
      <c r="X536" s="109">
        <v>2</v>
      </c>
      <c r="AC536" s="8"/>
      <c r="AH536" s="54" t="s">
        <v>220</v>
      </c>
      <c r="AI536" s="106"/>
    </row>
    <row r="537" spans="1:37" x14ac:dyDescent="0.25">
      <c r="A537" s="52">
        <v>43564</v>
      </c>
      <c r="B537" s="9"/>
      <c r="C537" s="1" t="s">
        <v>2</v>
      </c>
      <c r="D537" s="1"/>
      <c r="E537">
        <v>9</v>
      </c>
      <c r="F537">
        <v>15</v>
      </c>
      <c r="G537" s="82" t="s">
        <v>6</v>
      </c>
      <c r="H537">
        <v>15</v>
      </c>
      <c r="I537">
        <v>0</v>
      </c>
      <c r="J537" s="85" t="s">
        <v>17</v>
      </c>
      <c r="M537" s="82" t="s">
        <v>6</v>
      </c>
      <c r="P537" s="1"/>
      <c r="Q537" s="3"/>
      <c r="R537" s="5"/>
      <c r="S537" s="4"/>
      <c r="T537" s="10">
        <f>(I537/60+H537)-(F537/60+E537)</f>
        <v>5.75</v>
      </c>
      <c r="U537" s="10">
        <f>(O537/60+N537)-(L537/60+K537)</f>
        <v>0</v>
      </c>
      <c r="V537" s="10"/>
      <c r="W537" s="11">
        <f>T537+U537-Q537*0.5+V537</f>
        <v>5.75</v>
      </c>
      <c r="X537" s="10">
        <v>6</v>
      </c>
      <c r="Z537" t="s">
        <v>258</v>
      </c>
      <c r="AH537" s="102">
        <v>5</v>
      </c>
      <c r="AI537" s="57"/>
    </row>
    <row r="538" spans="1:37" x14ac:dyDescent="0.25">
      <c r="A538" s="52">
        <v>43565</v>
      </c>
      <c r="B538" s="9"/>
      <c r="C538" s="1" t="s">
        <v>3</v>
      </c>
      <c r="D538" s="1"/>
      <c r="E538">
        <v>9</v>
      </c>
      <c r="F538">
        <v>10</v>
      </c>
      <c r="G538" s="82" t="s">
        <v>6</v>
      </c>
      <c r="H538">
        <v>17</v>
      </c>
      <c r="I538">
        <v>0</v>
      </c>
      <c r="J538" s="85" t="s">
        <v>17</v>
      </c>
      <c r="M538" s="82" t="s">
        <v>6</v>
      </c>
      <c r="P538" s="1"/>
      <c r="Q538" s="3"/>
      <c r="R538" s="5"/>
      <c r="S538" s="4"/>
      <c r="T538" s="10">
        <f>(I538/60+H538)-(F538/60+E538)</f>
        <v>7.8333333333333339</v>
      </c>
      <c r="U538" s="10">
        <f>(O538/60+N538)-(L538/60+K538)</f>
        <v>0</v>
      </c>
      <c r="V538" s="10"/>
      <c r="W538" s="11">
        <f>T538+U538-Q538*0.5+V538</f>
        <v>7.8333333333333339</v>
      </c>
      <c r="X538" s="10">
        <v>8</v>
      </c>
      <c r="Z538" s="75">
        <v>0</v>
      </c>
      <c r="AH538" s="104" t="s">
        <v>219</v>
      </c>
      <c r="AI538" s="105" t="s">
        <v>223</v>
      </c>
    </row>
    <row r="539" spans="1:37" x14ac:dyDescent="0.25">
      <c r="A539" s="52">
        <v>43566</v>
      </c>
      <c r="B539" s="9"/>
      <c r="C539" s="1" t="s">
        <v>4</v>
      </c>
      <c r="D539" s="1"/>
      <c r="E539">
        <v>9</v>
      </c>
      <c r="F539">
        <v>5</v>
      </c>
      <c r="G539" s="82" t="s">
        <v>6</v>
      </c>
      <c r="H539">
        <v>16</v>
      </c>
      <c r="I539">
        <v>15</v>
      </c>
      <c r="J539" s="85" t="s">
        <v>17</v>
      </c>
      <c r="M539" s="82" t="s">
        <v>6</v>
      </c>
      <c r="P539" s="1"/>
      <c r="Q539" s="3"/>
      <c r="R539" s="5"/>
      <c r="S539" s="4"/>
      <c r="T539" s="10">
        <f>(I539/60+H539)-(F539/60+E539)</f>
        <v>7.1666666666666661</v>
      </c>
      <c r="U539" s="10">
        <f>(O539/60+N539)-(L539/60+K539)</f>
        <v>0</v>
      </c>
      <c r="V539" s="10"/>
      <c r="W539" s="11">
        <f>T539+U539-Q539*0.5+V539</f>
        <v>7.1666666666666661</v>
      </c>
      <c r="X539" s="10">
        <v>7</v>
      </c>
      <c r="Y539" t="s">
        <v>11</v>
      </c>
      <c r="Z539" t="s">
        <v>12</v>
      </c>
      <c r="AA539" t="s">
        <v>13</v>
      </c>
      <c r="AB539" t="s">
        <v>300</v>
      </c>
      <c r="AE539" s="95"/>
      <c r="AH539" s="106">
        <f>34.4*2</f>
        <v>68.8</v>
      </c>
      <c r="AI539" s="103">
        <v>9800</v>
      </c>
    </row>
    <row r="540" spans="1:37" x14ac:dyDescent="0.25">
      <c r="A540" s="52">
        <v>43567</v>
      </c>
      <c r="B540" s="9"/>
      <c r="C540" s="1" t="s">
        <v>5</v>
      </c>
      <c r="D540" s="1"/>
      <c r="E540">
        <v>11</v>
      </c>
      <c r="F540">
        <v>5</v>
      </c>
      <c r="G540" s="82" t="s">
        <v>6</v>
      </c>
      <c r="H540">
        <v>14</v>
      </c>
      <c r="I540">
        <v>5</v>
      </c>
      <c r="J540" s="85" t="s">
        <v>17</v>
      </c>
      <c r="M540" s="82" t="s">
        <v>6</v>
      </c>
      <c r="P540" s="1"/>
      <c r="Q540" s="3"/>
      <c r="R540" s="5"/>
      <c r="S540" s="4"/>
      <c r="T540" s="10">
        <f>(I540/60+H540)-(F540/60+E540)</f>
        <v>3</v>
      </c>
      <c r="U540" s="10">
        <f>(O540/60+N540)-(L540/60+K540)</f>
        <v>0</v>
      </c>
      <c r="V540" s="10"/>
      <c r="W540" s="11">
        <f>T540+U540-Q540*0.5+V540</f>
        <v>3</v>
      </c>
      <c r="X540" s="10">
        <v>3</v>
      </c>
      <c r="Y540" s="12">
        <f>SUM(W536:W540)</f>
        <v>25.55</v>
      </c>
      <c r="Z540" s="10">
        <f>Y540-(8*(5-Z538))+SUM(S536:S540)*8</f>
        <v>-14.45</v>
      </c>
      <c r="AA540" s="10">
        <f>AA533+Z540</f>
        <v>-14.416666666666668</v>
      </c>
      <c r="AB540" s="10">
        <f>AB533+Z540</f>
        <v>3.6466666666666541</v>
      </c>
      <c r="AH540" s="104" t="s">
        <v>224</v>
      </c>
      <c r="AI540" s="105" t="s">
        <v>221</v>
      </c>
    </row>
    <row r="541" spans="1:37" x14ac:dyDescent="0.25">
      <c r="A541" s="61">
        <v>43568</v>
      </c>
      <c r="B541" s="62"/>
      <c r="C541" s="63" t="s">
        <v>216</v>
      </c>
      <c r="D541" s="63"/>
      <c r="E541" s="62"/>
      <c r="F541" s="62"/>
      <c r="G541" s="83" t="s">
        <v>6</v>
      </c>
      <c r="H541" s="62"/>
      <c r="I541" s="62"/>
      <c r="J541" s="86" t="s">
        <v>17</v>
      </c>
      <c r="K541" s="62"/>
      <c r="L541" s="62"/>
      <c r="M541" s="83" t="s">
        <v>6</v>
      </c>
      <c r="N541" s="62"/>
      <c r="O541" s="62"/>
      <c r="P541" s="63"/>
      <c r="Q541" s="64"/>
      <c r="R541" s="65"/>
      <c r="S541" s="66"/>
      <c r="T541" s="72"/>
      <c r="U541" s="72"/>
      <c r="V541" s="72"/>
      <c r="W541" s="73"/>
      <c r="X541" s="69"/>
      <c r="Y541" s="12">
        <f>SUM(X536:X540)</f>
        <v>26</v>
      </c>
      <c r="Z541" s="67"/>
      <c r="AA541" s="67"/>
      <c r="AB541" s="70"/>
      <c r="AC541" s="122" t="s">
        <v>302</v>
      </c>
      <c r="AD541" s="59"/>
      <c r="AE541" s="59"/>
      <c r="AF541" s="59"/>
      <c r="AG541" s="59"/>
      <c r="AH541" s="57">
        <f>AH539*AH537</f>
        <v>344</v>
      </c>
      <c r="AI541" s="60" t="s">
        <v>222</v>
      </c>
    </row>
    <row r="542" spans="1:37" x14ac:dyDescent="0.25">
      <c r="A542" s="114">
        <v>43569</v>
      </c>
      <c r="B542" s="6" t="s">
        <v>48</v>
      </c>
      <c r="C542" s="1"/>
      <c r="D542" s="1"/>
      <c r="E542" s="117" t="s">
        <v>251</v>
      </c>
      <c r="F542" s="121"/>
      <c r="G542" s="121"/>
      <c r="H542" s="121"/>
      <c r="I542" s="121"/>
      <c r="J542" s="42"/>
      <c r="K542" s="117" t="s">
        <v>252</v>
      </c>
      <c r="L542" s="121"/>
      <c r="M542" s="121"/>
      <c r="N542" s="121"/>
      <c r="O542" s="121"/>
      <c r="P542" s="1"/>
      <c r="Q542" s="96" t="s">
        <v>18</v>
      </c>
      <c r="R542" s="96" t="s">
        <v>7</v>
      </c>
      <c r="S542" s="96" t="s">
        <v>19</v>
      </c>
      <c r="T542" s="96" t="s">
        <v>8</v>
      </c>
      <c r="U542" s="96" t="s">
        <v>9</v>
      </c>
      <c r="V542" s="96"/>
      <c r="W542" s="110" t="s">
        <v>10</v>
      </c>
      <c r="X542" s="96" t="s">
        <v>285</v>
      </c>
      <c r="Y542" s="108"/>
      <c r="AC542" s="8"/>
    </row>
    <row r="543" spans="1:37" x14ac:dyDescent="0.25">
      <c r="A543" s="52">
        <v>43570</v>
      </c>
      <c r="B543" s="9" t="s">
        <v>228</v>
      </c>
      <c r="C543" s="1" t="s">
        <v>1</v>
      </c>
      <c r="D543" s="1"/>
      <c r="G543" s="82" t="s">
        <v>6</v>
      </c>
      <c r="J543" s="85" t="s">
        <v>17</v>
      </c>
      <c r="M543" s="82" t="s">
        <v>6</v>
      </c>
      <c r="P543" s="1"/>
      <c r="Q543" s="3"/>
      <c r="R543" s="5"/>
      <c r="S543" s="4"/>
      <c r="T543" s="10">
        <f>(I543/60+H543)-(F543/60+E543)</f>
        <v>0</v>
      </c>
      <c r="U543" s="10">
        <f>(O543/60+N543)-(L543/60+K543)</f>
        <v>0</v>
      </c>
      <c r="V543" s="10"/>
      <c r="W543" s="11">
        <f>T543+U543-Q543*0.5+V543</f>
        <v>0</v>
      </c>
      <c r="X543" s="109"/>
      <c r="AC543" s="8"/>
      <c r="AH543" s="54" t="s">
        <v>220</v>
      </c>
      <c r="AI543" s="106"/>
    </row>
    <row r="544" spans="1:37" x14ac:dyDescent="0.25">
      <c r="A544" s="52">
        <v>43571</v>
      </c>
      <c r="B544" s="9" t="s">
        <v>228</v>
      </c>
      <c r="C544" s="1" t="s">
        <v>2</v>
      </c>
      <c r="D544" s="1"/>
      <c r="G544" s="82" t="s">
        <v>6</v>
      </c>
      <c r="J544" s="85" t="s">
        <v>17</v>
      </c>
      <c r="M544" s="82" t="s">
        <v>6</v>
      </c>
      <c r="P544" s="1"/>
      <c r="Q544" s="3"/>
      <c r="R544" s="5"/>
      <c r="S544" s="4"/>
      <c r="T544" s="10">
        <f>(I544/60+H544)-(F544/60+E544)</f>
        <v>0</v>
      </c>
      <c r="U544" s="10">
        <f>(O544/60+N544)-(L544/60+K544)</f>
        <v>0</v>
      </c>
      <c r="V544" s="10"/>
      <c r="W544" s="11">
        <f>T544+U544-Q544*0.5+V544</f>
        <v>0</v>
      </c>
      <c r="X544" s="10"/>
      <c r="Z544" t="s">
        <v>258</v>
      </c>
      <c r="AH544" s="102">
        <v>0</v>
      </c>
      <c r="AI544" s="57"/>
    </row>
    <row r="545" spans="1:35" x14ac:dyDescent="0.25">
      <c r="A545" s="52">
        <v>43572</v>
      </c>
      <c r="B545" s="9" t="s">
        <v>228</v>
      </c>
      <c r="C545" s="1" t="s">
        <v>3</v>
      </c>
      <c r="D545" s="1"/>
      <c r="G545" s="82" t="s">
        <v>6</v>
      </c>
      <c r="J545" s="85" t="s">
        <v>17</v>
      </c>
      <c r="M545" s="82" t="s">
        <v>6</v>
      </c>
      <c r="P545" s="1"/>
      <c r="Q545" s="3"/>
      <c r="R545" s="5"/>
      <c r="S545" s="4"/>
      <c r="T545" s="10">
        <f>(I545/60+H545)-(F545/60+E545)</f>
        <v>0</v>
      </c>
      <c r="U545" s="10">
        <f>(O545/60+N545)-(L545/60+K545)</f>
        <v>0</v>
      </c>
      <c r="V545" s="10"/>
      <c r="W545" s="11">
        <f>T545+U545-Q545*0.5+V545</f>
        <v>0</v>
      </c>
      <c r="X545" s="10"/>
      <c r="Z545" s="75">
        <v>5</v>
      </c>
      <c r="AH545" s="104" t="s">
        <v>219</v>
      </c>
      <c r="AI545" s="105" t="s">
        <v>223</v>
      </c>
    </row>
    <row r="546" spans="1:35" x14ac:dyDescent="0.25">
      <c r="A546" s="52">
        <v>43573</v>
      </c>
      <c r="B546" s="9" t="s">
        <v>228</v>
      </c>
      <c r="C546" s="1" t="s">
        <v>4</v>
      </c>
      <c r="D546" s="1"/>
      <c r="G546" s="82" t="s">
        <v>6</v>
      </c>
      <c r="J546" s="85" t="s">
        <v>17</v>
      </c>
      <c r="M546" s="82" t="s">
        <v>6</v>
      </c>
      <c r="P546" s="1"/>
      <c r="Q546" s="3"/>
      <c r="R546" s="5"/>
      <c r="S546" s="4"/>
      <c r="T546" s="10">
        <f>(I546/60+H546)-(F546/60+E546)</f>
        <v>0</v>
      </c>
      <c r="U546" s="10">
        <f>(O546/60+N546)-(L546/60+K546)</f>
        <v>0</v>
      </c>
      <c r="V546" s="10"/>
      <c r="W546" s="11">
        <f>T546+U546-Q546*0.5+V546</f>
        <v>0</v>
      </c>
      <c r="X546" s="10"/>
      <c r="Y546" t="s">
        <v>11</v>
      </c>
      <c r="Z546" t="s">
        <v>12</v>
      </c>
      <c r="AA546" t="s">
        <v>13</v>
      </c>
      <c r="AB546" t="s">
        <v>300</v>
      </c>
      <c r="AE546" s="95"/>
      <c r="AH546" s="106">
        <f>34.4*2</f>
        <v>68.8</v>
      </c>
      <c r="AI546" s="103">
        <v>9800</v>
      </c>
    </row>
    <row r="547" spans="1:35" x14ac:dyDescent="0.25">
      <c r="A547" s="52">
        <v>43574</v>
      </c>
      <c r="B547" s="9" t="s">
        <v>303</v>
      </c>
      <c r="C547" s="1" t="s">
        <v>5</v>
      </c>
      <c r="D547" s="1"/>
      <c r="G547" s="82" t="s">
        <v>6</v>
      </c>
      <c r="J547" s="85" t="s">
        <v>17</v>
      </c>
      <c r="M547" s="82" t="s">
        <v>6</v>
      </c>
      <c r="P547" s="1"/>
      <c r="Q547" s="3"/>
      <c r="R547" s="5"/>
      <c r="S547" s="4"/>
      <c r="T547" s="10">
        <f>(I547/60+H547)-(F547/60+E547)</f>
        <v>0</v>
      </c>
      <c r="U547" s="10">
        <f>(O547/60+N547)-(L547/60+K547)</f>
        <v>0</v>
      </c>
      <c r="V547" s="10"/>
      <c r="W547" s="11">
        <f>T547+U547-Q547*0.5+V547</f>
        <v>0</v>
      </c>
      <c r="X547" s="10"/>
      <c r="Y547" s="12">
        <f>SUM(W543:W547)</f>
        <v>0</v>
      </c>
      <c r="Z547" s="10">
        <f>Y547-(8*(5-Z545))+SUM(S543:S547)*8</f>
        <v>0</v>
      </c>
      <c r="AA547" s="10">
        <f>AA540+Z547</f>
        <v>-14.416666666666668</v>
      </c>
      <c r="AB547" s="10">
        <f>AB540+Z547</f>
        <v>3.6466666666666541</v>
      </c>
      <c r="AH547" s="104" t="s">
        <v>224</v>
      </c>
      <c r="AI547" s="105" t="s">
        <v>221</v>
      </c>
    </row>
    <row r="548" spans="1:35" x14ac:dyDescent="0.25">
      <c r="A548" s="61">
        <v>43575</v>
      </c>
      <c r="B548" s="62"/>
      <c r="C548" s="63" t="s">
        <v>216</v>
      </c>
      <c r="D548" s="63"/>
      <c r="E548" s="62"/>
      <c r="F548" s="62"/>
      <c r="G548" s="83" t="s">
        <v>6</v>
      </c>
      <c r="H548" s="62"/>
      <c r="I548" s="62"/>
      <c r="J548" s="86" t="s">
        <v>17</v>
      </c>
      <c r="K548" s="62"/>
      <c r="L548" s="62"/>
      <c r="M548" s="83" t="s">
        <v>6</v>
      </c>
      <c r="N548" s="62"/>
      <c r="O548" s="62"/>
      <c r="P548" s="63"/>
      <c r="Q548" s="64"/>
      <c r="R548" s="65"/>
      <c r="S548" s="66"/>
      <c r="T548" s="72"/>
      <c r="U548" s="72"/>
      <c r="V548" s="72"/>
      <c r="W548" s="73"/>
      <c r="X548" s="69"/>
      <c r="Y548" s="12">
        <f>SUM(X543:X547)</f>
        <v>0</v>
      </c>
      <c r="Z548" s="67"/>
      <c r="AA548" s="67"/>
      <c r="AB548" s="70"/>
      <c r="AC548" s="59"/>
      <c r="AD548" s="59"/>
      <c r="AE548" s="59"/>
      <c r="AF548" s="59"/>
      <c r="AG548" s="59"/>
      <c r="AH548" s="57">
        <f>AH546*AH544</f>
        <v>0</v>
      </c>
      <c r="AI548" s="60" t="s">
        <v>222</v>
      </c>
    </row>
    <row r="549" spans="1:35" x14ac:dyDescent="0.25">
      <c r="A549" s="114">
        <v>43576</v>
      </c>
      <c r="B549" s="6" t="s">
        <v>49</v>
      </c>
      <c r="C549" s="1"/>
      <c r="D549" s="1"/>
      <c r="E549" s="117" t="s">
        <v>251</v>
      </c>
      <c r="F549" s="121"/>
      <c r="G549" s="121"/>
      <c r="H549" s="121"/>
      <c r="I549" s="121"/>
      <c r="J549" s="42"/>
      <c r="K549" s="117" t="s">
        <v>252</v>
      </c>
      <c r="L549" s="121"/>
      <c r="M549" s="121"/>
      <c r="N549" s="121"/>
      <c r="O549" s="121"/>
      <c r="P549" s="1"/>
      <c r="Q549" s="96" t="s">
        <v>18</v>
      </c>
      <c r="R549" s="96" t="s">
        <v>7</v>
      </c>
      <c r="S549" s="96" t="s">
        <v>19</v>
      </c>
      <c r="T549" s="96" t="s">
        <v>8</v>
      </c>
      <c r="U549" s="96" t="s">
        <v>9</v>
      </c>
      <c r="V549" s="96"/>
      <c r="W549" s="110" t="s">
        <v>10</v>
      </c>
      <c r="X549" s="96" t="s">
        <v>285</v>
      </c>
      <c r="Y549" s="108"/>
      <c r="AC549" s="8"/>
    </row>
    <row r="550" spans="1:35" x14ac:dyDescent="0.25">
      <c r="A550" s="52">
        <v>43577</v>
      </c>
      <c r="B550" s="9" t="s">
        <v>303</v>
      </c>
      <c r="C550" s="1" t="s">
        <v>1</v>
      </c>
      <c r="D550" s="1"/>
      <c r="G550" s="82" t="s">
        <v>6</v>
      </c>
      <c r="J550" s="85" t="s">
        <v>17</v>
      </c>
      <c r="M550" s="82" t="s">
        <v>6</v>
      </c>
      <c r="P550" s="1"/>
      <c r="Q550" s="3"/>
      <c r="R550" s="5"/>
      <c r="S550" s="4"/>
      <c r="T550" s="10">
        <f>(I550/60+H550)-(F550/60+E550)</f>
        <v>0</v>
      </c>
      <c r="U550" s="10">
        <f>(O550/60+N550)-(L550/60+K550)</f>
        <v>0</v>
      </c>
      <c r="V550" s="10"/>
      <c r="W550" s="11">
        <f>T550+U550-Q550*0.5+V550</f>
        <v>0</v>
      </c>
      <c r="X550" s="109"/>
      <c r="AC550" s="8"/>
    </row>
    <row r="551" spans="1:35" x14ac:dyDescent="0.25">
      <c r="A551" s="52">
        <v>43578</v>
      </c>
      <c r="B551" s="9" t="s">
        <v>7</v>
      </c>
      <c r="C551" s="1" t="s">
        <v>2</v>
      </c>
      <c r="D551" s="1"/>
      <c r="G551" s="82" t="s">
        <v>6</v>
      </c>
      <c r="J551" s="85" t="s">
        <v>17</v>
      </c>
      <c r="M551" s="82" t="s">
        <v>6</v>
      </c>
      <c r="P551" s="1"/>
      <c r="Q551" s="3"/>
      <c r="R551" s="5"/>
      <c r="S551" s="4"/>
      <c r="T551" s="10">
        <f>(I551/60+H551)-(F551/60+E551)</f>
        <v>0</v>
      </c>
      <c r="U551" s="10">
        <f>(O551/60+N551)-(L551/60+K551)</f>
        <v>0</v>
      </c>
      <c r="V551" s="10"/>
      <c r="W551" s="11">
        <f>T551+U551-Q551*0.5+V551</f>
        <v>0</v>
      </c>
      <c r="X551" s="10"/>
      <c r="Z551" t="s">
        <v>258</v>
      </c>
    </row>
    <row r="552" spans="1:35" x14ac:dyDescent="0.25">
      <c r="A552" s="52">
        <v>43579</v>
      </c>
      <c r="B552" s="9" t="s">
        <v>7</v>
      </c>
      <c r="C552" s="1" t="s">
        <v>3</v>
      </c>
      <c r="D552" s="1"/>
      <c r="G552" s="82" t="s">
        <v>6</v>
      </c>
      <c r="J552" s="85" t="s">
        <v>17</v>
      </c>
      <c r="M552" s="82" t="s">
        <v>6</v>
      </c>
      <c r="P552" s="1"/>
      <c r="Q552" s="3"/>
      <c r="R552" s="5"/>
      <c r="S552" s="4"/>
      <c r="T552" s="10">
        <f>(I552/60+H552)-(F552/60+E552)</f>
        <v>0</v>
      </c>
      <c r="U552" s="10">
        <f>(O552/60+N552)-(L552/60+K552)</f>
        <v>0</v>
      </c>
      <c r="V552" s="10"/>
      <c r="W552" s="11">
        <f>T552+U552-Q552*0.5+V552</f>
        <v>0</v>
      </c>
      <c r="X552" s="10"/>
      <c r="Z552" s="75">
        <v>5</v>
      </c>
    </row>
    <row r="553" spans="1:35" x14ac:dyDescent="0.25">
      <c r="A553" s="52">
        <v>43580</v>
      </c>
      <c r="B553" s="9" t="s">
        <v>304</v>
      </c>
      <c r="C553" s="1" t="s">
        <v>4</v>
      </c>
      <c r="D553" s="1"/>
      <c r="G553" s="82" t="s">
        <v>6</v>
      </c>
      <c r="J553" s="85" t="s">
        <v>17</v>
      </c>
      <c r="M553" s="82" t="s">
        <v>6</v>
      </c>
      <c r="P553" s="1"/>
      <c r="Q553" s="3"/>
      <c r="R553" s="5"/>
      <c r="S553" s="4"/>
      <c r="T553" s="10">
        <f>(I553/60+H553)-(F553/60+E553)</f>
        <v>0</v>
      </c>
      <c r="U553" s="10">
        <f>(O553/60+N553)-(L553/60+K553)</f>
        <v>0</v>
      </c>
      <c r="V553" s="10"/>
      <c r="W553" s="11">
        <f>T553+U553-Q553*0.5+V553</f>
        <v>0</v>
      </c>
      <c r="X553" s="10"/>
      <c r="Y553" t="s">
        <v>11</v>
      </c>
      <c r="Z553" t="s">
        <v>12</v>
      </c>
      <c r="AA553" t="s">
        <v>13</v>
      </c>
      <c r="AB553" t="s">
        <v>300</v>
      </c>
      <c r="AE553" s="95"/>
    </row>
    <row r="554" spans="1:35" x14ac:dyDescent="0.25">
      <c r="A554" s="52">
        <v>43581</v>
      </c>
      <c r="B554" s="9" t="s">
        <v>304</v>
      </c>
      <c r="C554" s="1" t="s">
        <v>5</v>
      </c>
      <c r="D554" s="1"/>
      <c r="G554" s="82" t="s">
        <v>6</v>
      </c>
      <c r="J554" s="85" t="s">
        <v>17</v>
      </c>
      <c r="M554" s="82" t="s">
        <v>6</v>
      </c>
      <c r="P554" s="1"/>
      <c r="Q554" s="3"/>
      <c r="R554" s="5"/>
      <c r="S554" s="4"/>
      <c r="T554" s="10">
        <f>(I554/60+H554)-(F554/60+E554)</f>
        <v>0</v>
      </c>
      <c r="U554" s="10">
        <f>(O554/60+N554)-(L554/60+K554)</f>
        <v>0</v>
      </c>
      <c r="V554" s="10"/>
      <c r="W554" s="11">
        <f>T554+U554-Q554*0.5+V554</f>
        <v>0</v>
      </c>
      <c r="X554" s="10"/>
      <c r="Y554" s="12">
        <f>SUM(W550:W554)</f>
        <v>0</v>
      </c>
      <c r="Z554" s="10">
        <f>Y554-(8*(5-Z552))+SUM(S550:S554)*8</f>
        <v>0</v>
      </c>
      <c r="AA554" s="10">
        <f>AA547+Z554</f>
        <v>-14.416666666666668</v>
      </c>
      <c r="AB554" s="10">
        <f>AB547+Z554</f>
        <v>3.6466666666666541</v>
      </c>
    </row>
    <row r="555" spans="1:35" x14ac:dyDescent="0.25">
      <c r="A555" s="61">
        <v>43582</v>
      </c>
      <c r="B555" s="62"/>
      <c r="C555" s="63" t="s">
        <v>216</v>
      </c>
      <c r="D555" s="63"/>
      <c r="E555" s="62"/>
      <c r="F555" s="62"/>
      <c r="G555" s="83" t="s">
        <v>6</v>
      </c>
      <c r="H555" s="62"/>
      <c r="I555" s="62"/>
      <c r="J555" s="86" t="s">
        <v>17</v>
      </c>
      <c r="K555" s="62"/>
      <c r="L555" s="62"/>
      <c r="M555" s="83" t="s">
        <v>6</v>
      </c>
      <c r="N555" s="62"/>
      <c r="O555" s="62"/>
      <c r="P555" s="63"/>
      <c r="Q555" s="64"/>
      <c r="R555" s="65"/>
      <c r="S555" s="66"/>
      <c r="T555" s="72"/>
      <c r="U555" s="72"/>
      <c r="V555" s="72"/>
      <c r="W555" s="73"/>
      <c r="X555" s="69"/>
      <c r="Y555" s="12">
        <f>SUM(X550:X554)</f>
        <v>0</v>
      </c>
      <c r="Z555" s="67"/>
      <c r="AA555" s="67"/>
      <c r="AB555" s="70"/>
      <c r="AC555" s="59"/>
      <c r="AD555" s="59"/>
      <c r="AE555" s="59"/>
      <c r="AF555" s="59"/>
      <c r="AG555" s="59"/>
    </row>
    <row r="556" spans="1:35" x14ac:dyDescent="0.25">
      <c r="A556" s="114">
        <v>43583</v>
      </c>
      <c r="B556" s="6" t="s">
        <v>211</v>
      </c>
      <c r="C556" s="1"/>
      <c r="D556" s="1"/>
      <c r="E556" s="117" t="s">
        <v>251</v>
      </c>
      <c r="F556" s="121"/>
      <c r="G556" s="121"/>
      <c r="H556" s="121"/>
      <c r="I556" s="121"/>
      <c r="J556" s="42"/>
      <c r="K556" s="117" t="s">
        <v>252</v>
      </c>
      <c r="L556" s="121"/>
      <c r="M556" s="121"/>
      <c r="N556" s="121"/>
      <c r="O556" s="121"/>
      <c r="P556" s="1"/>
      <c r="Q556" s="96" t="s">
        <v>18</v>
      </c>
      <c r="R556" s="96" t="s">
        <v>7</v>
      </c>
      <c r="S556" s="96" t="s">
        <v>19</v>
      </c>
      <c r="T556" s="96" t="s">
        <v>8</v>
      </c>
      <c r="U556" s="96" t="s">
        <v>9</v>
      </c>
      <c r="V556" s="96"/>
      <c r="W556" s="110" t="s">
        <v>10</v>
      </c>
      <c r="X556" s="96" t="s">
        <v>285</v>
      </c>
      <c r="Y556" s="108"/>
      <c r="AC556" s="8"/>
    </row>
    <row r="557" spans="1:35" x14ac:dyDescent="0.25">
      <c r="A557" s="52">
        <v>43584</v>
      </c>
      <c r="B557" s="9" t="s">
        <v>304</v>
      </c>
      <c r="C557" s="1" t="s">
        <v>1</v>
      </c>
      <c r="D557" s="1"/>
      <c r="G557" s="82" t="s">
        <v>6</v>
      </c>
      <c r="J557" s="85" t="s">
        <v>17</v>
      </c>
      <c r="M557" s="82" t="s">
        <v>6</v>
      </c>
      <c r="P557" s="1"/>
      <c r="Q557" s="3"/>
      <c r="R557" s="5"/>
      <c r="S557" s="4"/>
      <c r="T557" s="10">
        <f>(I557/60+H557)-(F557/60+E557)</f>
        <v>0</v>
      </c>
      <c r="U557" s="10">
        <f>(O557/60+N557)-(L557/60+K557)</f>
        <v>0</v>
      </c>
      <c r="V557" s="10"/>
      <c r="W557" s="11">
        <f>T557+U557-Q557*0.5+V557</f>
        <v>0</v>
      </c>
      <c r="X557" s="109"/>
      <c r="AC557" s="8"/>
    </row>
    <row r="558" spans="1:35" x14ac:dyDescent="0.25">
      <c r="A558" s="52">
        <v>43585</v>
      </c>
      <c r="B558" s="9" t="s">
        <v>304</v>
      </c>
      <c r="C558" s="1" t="s">
        <v>2</v>
      </c>
      <c r="D558" s="1"/>
      <c r="G558" s="82" t="s">
        <v>6</v>
      </c>
      <c r="J558" s="85" t="s">
        <v>17</v>
      </c>
      <c r="M558" s="82" t="s">
        <v>6</v>
      </c>
      <c r="P558" s="1"/>
      <c r="Q558" s="3"/>
      <c r="R558" s="5"/>
      <c r="S558" s="4"/>
      <c r="T558" s="10">
        <f>(I558/60+H558)-(F558/60+E558)</f>
        <v>0</v>
      </c>
      <c r="U558" s="10">
        <f>(O558/60+N558)-(L558/60+K558)</f>
        <v>0</v>
      </c>
      <c r="V558" s="10"/>
      <c r="W558" s="11">
        <f>T558+U558-Q558*0.5+V558</f>
        <v>0</v>
      </c>
      <c r="X558" s="10"/>
      <c r="Z558" t="s">
        <v>258</v>
      </c>
    </row>
    <row r="559" spans="1:35" x14ac:dyDescent="0.25">
      <c r="A559" s="52">
        <v>43586</v>
      </c>
      <c r="B559" s="9" t="s">
        <v>304</v>
      </c>
      <c r="C559" s="1" t="s">
        <v>3</v>
      </c>
      <c r="D559" s="1"/>
      <c r="G559" s="82" t="s">
        <v>6</v>
      </c>
      <c r="J559" s="85" t="s">
        <v>17</v>
      </c>
      <c r="M559" s="82" t="s">
        <v>6</v>
      </c>
      <c r="P559" s="1"/>
      <c r="Q559" s="3"/>
      <c r="R559" s="5"/>
      <c r="S559" s="4"/>
      <c r="T559" s="10">
        <f>(I559/60+H559)-(F559/60+E559)</f>
        <v>0</v>
      </c>
      <c r="U559" s="10">
        <f>(O559/60+N559)-(L559/60+K559)</f>
        <v>0</v>
      </c>
      <c r="V559" s="10"/>
      <c r="W559" s="11">
        <f>T559+U559-Q559*0.5+V559</f>
        <v>0</v>
      </c>
      <c r="X559" s="10"/>
      <c r="Z559" s="75">
        <v>5</v>
      </c>
    </row>
    <row r="560" spans="1:35" x14ac:dyDescent="0.25">
      <c r="A560" s="52">
        <v>43587</v>
      </c>
      <c r="B560" s="9" t="s">
        <v>304</v>
      </c>
      <c r="C560" s="1" t="s">
        <v>4</v>
      </c>
      <c r="D560" s="1"/>
      <c r="G560" s="82" t="s">
        <v>6</v>
      </c>
      <c r="J560" s="85" t="s">
        <v>17</v>
      </c>
      <c r="M560" s="82" t="s">
        <v>6</v>
      </c>
      <c r="P560" s="1"/>
      <c r="Q560" s="3"/>
      <c r="R560" s="5"/>
      <c r="S560" s="4"/>
      <c r="T560" s="10">
        <f>(I560/60+H560)-(F560/60+E560)</f>
        <v>0</v>
      </c>
      <c r="U560" s="10">
        <f>(O560/60+N560)-(L560/60+K560)</f>
        <v>0</v>
      </c>
      <c r="V560" s="10"/>
      <c r="W560" s="11">
        <f>T560+U560-Q560*0.5+V560</f>
        <v>0</v>
      </c>
      <c r="X560" s="10"/>
      <c r="Y560" t="s">
        <v>11</v>
      </c>
      <c r="Z560" t="s">
        <v>12</v>
      </c>
      <c r="AA560" t="s">
        <v>13</v>
      </c>
      <c r="AB560" t="s">
        <v>300</v>
      </c>
      <c r="AE560" s="95"/>
    </row>
    <row r="561" spans="1:33" x14ac:dyDescent="0.25">
      <c r="A561" s="52">
        <v>43588</v>
      </c>
      <c r="B561" s="9" t="s">
        <v>304</v>
      </c>
      <c r="C561" s="1" t="s">
        <v>5</v>
      </c>
      <c r="D561" s="1"/>
      <c r="G561" s="82" t="s">
        <v>6</v>
      </c>
      <c r="J561" s="85" t="s">
        <v>17</v>
      </c>
      <c r="M561" s="82" t="s">
        <v>6</v>
      </c>
      <c r="P561" s="1"/>
      <c r="Q561" s="3"/>
      <c r="R561" s="5"/>
      <c r="S561" s="4"/>
      <c r="T561" s="10">
        <f>(I561/60+H561)-(F561/60+E561)</f>
        <v>0</v>
      </c>
      <c r="U561" s="10">
        <f>(O561/60+N561)-(L561/60+K561)</f>
        <v>0</v>
      </c>
      <c r="V561" s="10"/>
      <c r="W561" s="11">
        <f>T561+U561-Q561*0.5+V561</f>
        <v>0</v>
      </c>
      <c r="X561" s="10"/>
      <c r="Y561" s="12">
        <f>SUM(W557:W561)</f>
        <v>0</v>
      </c>
      <c r="Z561" s="10">
        <f>Y561-(8*(5-Z559))+SUM(S557:S561)*8</f>
        <v>0</v>
      </c>
      <c r="AA561" s="10">
        <f>AA554+Z561</f>
        <v>-14.416666666666668</v>
      </c>
      <c r="AB561" s="10">
        <f>AB554+Z561</f>
        <v>3.6466666666666541</v>
      </c>
    </row>
    <row r="562" spans="1:33" x14ac:dyDescent="0.25">
      <c r="A562" s="61">
        <v>43589</v>
      </c>
      <c r="B562" s="62"/>
      <c r="C562" s="63" t="s">
        <v>216</v>
      </c>
      <c r="D562" s="63"/>
      <c r="E562" s="62"/>
      <c r="F562" s="62"/>
      <c r="G562" s="83" t="s">
        <v>6</v>
      </c>
      <c r="H562" s="62"/>
      <c r="I562" s="62"/>
      <c r="J562" s="86" t="s">
        <v>17</v>
      </c>
      <c r="K562" s="62"/>
      <c r="L562" s="62"/>
      <c r="M562" s="83" t="s">
        <v>6</v>
      </c>
      <c r="N562" s="62"/>
      <c r="O562" s="62"/>
      <c r="P562" s="63"/>
      <c r="Q562" s="64"/>
      <c r="R562" s="65"/>
      <c r="S562" s="66"/>
      <c r="T562" s="72"/>
      <c r="U562" s="72"/>
      <c r="V562" s="72"/>
      <c r="W562" s="73"/>
      <c r="X562" s="69"/>
      <c r="Y562" s="12">
        <f>SUM(X557:X561)</f>
        <v>0</v>
      </c>
      <c r="Z562" s="67"/>
      <c r="AA562" s="67"/>
      <c r="AB562" s="70"/>
      <c r="AC562" s="59"/>
      <c r="AD562" s="59"/>
      <c r="AE562" s="59"/>
      <c r="AF562" s="59"/>
      <c r="AG562" s="59"/>
    </row>
    <row r="563" spans="1:33" x14ac:dyDescent="0.25">
      <c r="A563" s="114">
        <v>43590</v>
      </c>
      <c r="B563" s="6" t="s">
        <v>44</v>
      </c>
      <c r="C563" s="1"/>
      <c r="D563" s="1"/>
      <c r="E563" s="117" t="s">
        <v>251</v>
      </c>
      <c r="F563" s="121"/>
      <c r="G563" s="121"/>
      <c r="H563" s="121"/>
      <c r="I563" s="121"/>
      <c r="J563" s="42"/>
      <c r="K563" s="117" t="s">
        <v>252</v>
      </c>
      <c r="L563" s="121"/>
      <c r="M563" s="121"/>
      <c r="N563" s="121"/>
      <c r="O563" s="121"/>
      <c r="P563" s="1"/>
      <c r="Q563" s="96" t="s">
        <v>18</v>
      </c>
      <c r="R563" s="96" t="s">
        <v>7</v>
      </c>
      <c r="S563" s="96" t="s">
        <v>19</v>
      </c>
      <c r="T563" s="96" t="s">
        <v>8</v>
      </c>
      <c r="U563" s="96" t="s">
        <v>9</v>
      </c>
      <c r="V563" s="96"/>
      <c r="W563" s="110" t="s">
        <v>10</v>
      </c>
      <c r="X563" s="96" t="s">
        <v>285</v>
      </c>
      <c r="Y563" s="108"/>
      <c r="AC563" s="8"/>
    </row>
    <row r="564" spans="1:33" x14ac:dyDescent="0.25">
      <c r="A564" s="52">
        <v>43591</v>
      </c>
      <c r="B564" s="9" t="s">
        <v>304</v>
      </c>
      <c r="C564" s="1" t="s">
        <v>1</v>
      </c>
      <c r="D564" s="1"/>
      <c r="G564" s="82" t="s">
        <v>6</v>
      </c>
      <c r="J564" s="85" t="s">
        <v>17</v>
      </c>
      <c r="M564" s="82" t="s">
        <v>6</v>
      </c>
      <c r="P564" s="1"/>
      <c r="Q564" s="3"/>
      <c r="R564" s="5"/>
      <c r="S564" s="4"/>
      <c r="T564" s="10">
        <f>(I564/60+H564)-(F564/60+E564)</f>
        <v>0</v>
      </c>
      <c r="U564" s="10">
        <f>(O564/60+N564)-(L564/60+K564)</f>
        <v>0</v>
      </c>
      <c r="V564" s="10"/>
      <c r="W564" s="11">
        <f>T564+U564-Q564*0.5+V564</f>
        <v>0</v>
      </c>
      <c r="X564" s="109"/>
      <c r="AC564" s="8"/>
    </row>
    <row r="565" spans="1:33" x14ac:dyDescent="0.25">
      <c r="A565" s="52">
        <v>43592</v>
      </c>
      <c r="B565" s="9" t="s">
        <v>304</v>
      </c>
      <c r="C565" s="1" t="s">
        <v>2</v>
      </c>
      <c r="D565" s="1"/>
      <c r="G565" s="82" t="s">
        <v>6</v>
      </c>
      <c r="J565" s="85" t="s">
        <v>17</v>
      </c>
      <c r="M565" s="82" t="s">
        <v>6</v>
      </c>
      <c r="P565" s="1"/>
      <c r="Q565" s="3"/>
      <c r="R565" s="5"/>
      <c r="S565" s="4"/>
      <c r="T565" s="10">
        <f>(I565/60+H565)-(F565/60+E565)</f>
        <v>0</v>
      </c>
      <c r="U565" s="10">
        <f>(O565/60+N565)-(L565/60+K565)</f>
        <v>0</v>
      </c>
      <c r="V565" s="10"/>
      <c r="W565" s="11">
        <f>T565+U565-Q565*0.5+V565</f>
        <v>0</v>
      </c>
      <c r="X565" s="10"/>
      <c r="Z565" t="s">
        <v>258</v>
      </c>
    </row>
    <row r="566" spans="1:33" x14ac:dyDescent="0.25">
      <c r="A566" s="52">
        <v>43593</v>
      </c>
      <c r="B566" s="9" t="s">
        <v>304</v>
      </c>
      <c r="C566" s="1" t="s">
        <v>3</v>
      </c>
      <c r="D566" s="1"/>
      <c r="G566" s="82" t="s">
        <v>6</v>
      </c>
      <c r="J566" s="85" t="s">
        <v>17</v>
      </c>
      <c r="M566" s="82" t="s">
        <v>6</v>
      </c>
      <c r="P566" s="1"/>
      <c r="Q566" s="3"/>
      <c r="R566" s="5"/>
      <c r="S566" s="4"/>
      <c r="T566" s="10">
        <f>(I566/60+H566)-(F566/60+E566)</f>
        <v>0</v>
      </c>
      <c r="U566" s="10">
        <f>(O566/60+N566)-(L566/60+K566)</f>
        <v>0</v>
      </c>
      <c r="V566" s="10"/>
      <c r="W566" s="11">
        <f>T566+U566-Q566*0.5+V566</f>
        <v>0</v>
      </c>
      <c r="X566" s="10"/>
      <c r="Z566" s="75">
        <v>5</v>
      </c>
    </row>
    <row r="567" spans="1:33" x14ac:dyDescent="0.25">
      <c r="A567" s="52">
        <v>43594</v>
      </c>
      <c r="B567" s="9" t="s">
        <v>304</v>
      </c>
      <c r="C567" s="1" t="s">
        <v>4</v>
      </c>
      <c r="D567" s="1"/>
      <c r="G567" s="82" t="s">
        <v>6</v>
      </c>
      <c r="J567" s="85" t="s">
        <v>17</v>
      </c>
      <c r="M567" s="82" t="s">
        <v>6</v>
      </c>
      <c r="P567" s="1"/>
      <c r="Q567" s="3"/>
      <c r="R567" s="5"/>
      <c r="S567" s="4"/>
      <c r="T567" s="10">
        <f>(I567/60+H567)-(F567/60+E567)</f>
        <v>0</v>
      </c>
      <c r="U567" s="10">
        <f>(O567/60+N567)-(L567/60+K567)</f>
        <v>0</v>
      </c>
      <c r="V567" s="10"/>
      <c r="W567" s="11">
        <f>T567+U567-Q567*0.5+V567</f>
        <v>0</v>
      </c>
      <c r="X567" s="10"/>
      <c r="Y567" t="s">
        <v>11</v>
      </c>
      <c r="Z567" t="s">
        <v>12</v>
      </c>
      <c r="AA567" t="s">
        <v>13</v>
      </c>
      <c r="AB567" t="s">
        <v>300</v>
      </c>
      <c r="AE567" s="95"/>
    </row>
    <row r="568" spans="1:33" x14ac:dyDescent="0.25">
      <c r="A568" s="52">
        <v>43595</v>
      </c>
      <c r="B568" s="9" t="s">
        <v>304</v>
      </c>
      <c r="C568" s="1" t="s">
        <v>5</v>
      </c>
      <c r="D568" s="1"/>
      <c r="G568" s="82" t="s">
        <v>6</v>
      </c>
      <c r="J568" s="85" t="s">
        <v>17</v>
      </c>
      <c r="M568" s="82" t="s">
        <v>6</v>
      </c>
      <c r="P568" s="1"/>
      <c r="Q568" s="3"/>
      <c r="R568" s="5"/>
      <c r="S568" s="4"/>
      <c r="T568" s="10">
        <f>(I568/60+H568)-(F568/60+E568)</f>
        <v>0</v>
      </c>
      <c r="U568" s="10">
        <f>(O568/60+N568)-(L568/60+K568)</f>
        <v>0</v>
      </c>
      <c r="V568" s="10"/>
      <c r="W568" s="11">
        <f>T568+U568-Q568*0.5+V568</f>
        <v>0</v>
      </c>
      <c r="X568" s="10"/>
      <c r="Y568" s="12">
        <f>SUM(W564:W568)</f>
        <v>0</v>
      </c>
      <c r="Z568" s="10">
        <f>Y568-(8*(5-Z566))+SUM(S564:S568)*8</f>
        <v>0</v>
      </c>
      <c r="AA568" s="10">
        <f>AA561+Z568</f>
        <v>-14.416666666666668</v>
      </c>
      <c r="AB568" s="10">
        <f>AB561+Z568</f>
        <v>3.6466666666666541</v>
      </c>
    </row>
    <row r="569" spans="1:33" x14ac:dyDescent="0.25">
      <c r="A569" s="61">
        <v>43596</v>
      </c>
      <c r="B569" s="62"/>
      <c r="C569" s="63" t="s">
        <v>216</v>
      </c>
      <c r="D569" s="63"/>
      <c r="E569" s="62"/>
      <c r="F569" s="62"/>
      <c r="G569" s="83" t="s">
        <v>6</v>
      </c>
      <c r="H569" s="62"/>
      <c r="I569" s="62"/>
      <c r="J569" s="86" t="s">
        <v>17</v>
      </c>
      <c r="K569" s="62"/>
      <c r="L569" s="62"/>
      <c r="M569" s="83" t="s">
        <v>6</v>
      </c>
      <c r="N569" s="62"/>
      <c r="O569" s="62"/>
      <c r="P569" s="63"/>
      <c r="Q569" s="64"/>
      <c r="R569" s="65"/>
      <c r="S569" s="66"/>
      <c r="T569" s="72"/>
      <c r="U569" s="72"/>
      <c r="V569" s="72"/>
      <c r="W569" s="73"/>
      <c r="X569" s="69"/>
      <c r="Y569" s="12">
        <f>SUM(X564:X568)</f>
        <v>0</v>
      </c>
      <c r="Z569" s="67"/>
      <c r="AA569" s="67"/>
      <c r="AB569" s="70"/>
      <c r="AC569" s="59"/>
      <c r="AD569" s="59"/>
      <c r="AE569" s="59"/>
      <c r="AF569" s="59"/>
      <c r="AG569" s="59"/>
    </row>
    <row r="570" spans="1:33" x14ac:dyDescent="0.25">
      <c r="A570" s="114">
        <v>43597</v>
      </c>
      <c r="B570" s="6" t="s">
        <v>213</v>
      </c>
      <c r="C570" s="1"/>
      <c r="D570" s="1"/>
      <c r="E570" s="117" t="s">
        <v>251</v>
      </c>
      <c r="F570" s="121"/>
      <c r="G570" s="121"/>
      <c r="H570" s="121"/>
      <c r="I570" s="121"/>
      <c r="J570" s="42"/>
      <c r="K570" s="117" t="s">
        <v>252</v>
      </c>
      <c r="L570" s="121"/>
      <c r="M570" s="121"/>
      <c r="N570" s="121"/>
      <c r="O570" s="121"/>
      <c r="P570" s="1"/>
      <c r="Q570" s="96" t="s">
        <v>18</v>
      </c>
      <c r="R570" s="96" t="s">
        <v>7</v>
      </c>
      <c r="S570" s="96" t="s">
        <v>19</v>
      </c>
      <c r="T570" s="96" t="s">
        <v>8</v>
      </c>
      <c r="U570" s="96" t="s">
        <v>9</v>
      </c>
      <c r="V570" s="96"/>
      <c r="W570" s="110" t="s">
        <v>10</v>
      </c>
      <c r="X570" s="96" t="s">
        <v>285</v>
      </c>
      <c r="Y570" s="108"/>
      <c r="AC570" s="8"/>
    </row>
    <row r="571" spans="1:33" x14ac:dyDescent="0.25">
      <c r="A571" s="52">
        <v>43598</v>
      </c>
      <c r="B571" s="9" t="s">
        <v>304</v>
      </c>
      <c r="C571" s="1" t="s">
        <v>1</v>
      </c>
      <c r="D571" s="1"/>
      <c r="G571" s="82" t="s">
        <v>6</v>
      </c>
      <c r="J571" s="85" t="s">
        <v>17</v>
      </c>
      <c r="M571" s="82" t="s">
        <v>6</v>
      </c>
      <c r="P571" s="1"/>
      <c r="Q571" s="3"/>
      <c r="R571" s="5"/>
      <c r="S571" s="4"/>
      <c r="T571" s="10">
        <f>(I571/60+H571)-(F571/60+E571)</f>
        <v>0</v>
      </c>
      <c r="U571" s="10">
        <f>(O571/60+N571)-(L571/60+K571)</f>
        <v>0</v>
      </c>
      <c r="V571" s="10"/>
      <c r="W571" s="11">
        <f>T571+U571-Q571*0.5+V571</f>
        <v>0</v>
      </c>
      <c r="X571" s="109"/>
      <c r="AC571" s="8"/>
    </row>
    <row r="572" spans="1:33" x14ac:dyDescent="0.25">
      <c r="A572" s="52">
        <v>43599</v>
      </c>
      <c r="B572" s="9" t="s">
        <v>304</v>
      </c>
      <c r="C572" s="1" t="s">
        <v>2</v>
      </c>
      <c r="D572" s="1"/>
      <c r="G572" s="82" t="s">
        <v>6</v>
      </c>
      <c r="J572" s="85" t="s">
        <v>17</v>
      </c>
      <c r="M572" s="82" t="s">
        <v>6</v>
      </c>
      <c r="P572" s="1"/>
      <c r="Q572" s="3"/>
      <c r="R572" s="5"/>
      <c r="S572" s="4"/>
      <c r="T572" s="10">
        <f>(I572/60+H572)-(F572/60+E572)</f>
        <v>0</v>
      </c>
      <c r="U572" s="10">
        <f>(O572/60+N572)-(L572/60+K572)</f>
        <v>0</v>
      </c>
      <c r="V572" s="10"/>
      <c r="W572" s="11">
        <f>T572+U572-Q572*0.5+V572</f>
        <v>0</v>
      </c>
      <c r="X572" s="10"/>
      <c r="Z572" t="s">
        <v>258</v>
      </c>
    </row>
    <row r="573" spans="1:33" x14ac:dyDescent="0.25">
      <c r="A573" s="52">
        <v>43600</v>
      </c>
      <c r="B573" s="9" t="s">
        <v>304</v>
      </c>
      <c r="C573" s="1" t="s">
        <v>3</v>
      </c>
      <c r="D573" s="1"/>
      <c r="G573" s="82" t="s">
        <v>6</v>
      </c>
      <c r="J573" s="85" t="s">
        <v>17</v>
      </c>
      <c r="M573" s="82" t="s">
        <v>6</v>
      </c>
      <c r="P573" s="1"/>
      <c r="Q573" s="3"/>
      <c r="R573" s="5"/>
      <c r="S573" s="4"/>
      <c r="T573" s="10">
        <f>(I573/60+H573)-(F573/60+E573)</f>
        <v>0</v>
      </c>
      <c r="U573" s="10">
        <f>(O573/60+N573)-(L573/60+K573)</f>
        <v>0</v>
      </c>
      <c r="V573" s="10"/>
      <c r="W573" s="11">
        <f>T573+U573-Q573*0.5+V573</f>
        <v>0</v>
      </c>
      <c r="X573" s="10"/>
      <c r="Z573" s="75">
        <v>5</v>
      </c>
    </row>
    <row r="574" spans="1:33" x14ac:dyDescent="0.25">
      <c r="A574" s="52">
        <v>43601</v>
      </c>
      <c r="B574" s="9" t="s">
        <v>304</v>
      </c>
      <c r="C574" s="1" t="s">
        <v>4</v>
      </c>
      <c r="D574" s="1"/>
      <c r="G574" s="82" t="s">
        <v>6</v>
      </c>
      <c r="J574" s="85" t="s">
        <v>17</v>
      </c>
      <c r="M574" s="82" t="s">
        <v>6</v>
      </c>
      <c r="P574" s="1"/>
      <c r="Q574" s="3"/>
      <c r="R574" s="5"/>
      <c r="S574" s="4"/>
      <c r="T574" s="10">
        <f>(I574/60+H574)-(F574/60+E574)</f>
        <v>0</v>
      </c>
      <c r="U574" s="10">
        <f>(O574/60+N574)-(L574/60+K574)</f>
        <v>0</v>
      </c>
      <c r="V574" s="10"/>
      <c r="W574" s="11">
        <f>T574+U574-Q574*0.5+V574</f>
        <v>0</v>
      </c>
      <c r="X574" s="10"/>
      <c r="Y574" t="s">
        <v>11</v>
      </c>
      <c r="Z574" t="s">
        <v>12</v>
      </c>
      <c r="AA574" t="s">
        <v>13</v>
      </c>
      <c r="AB574" t="s">
        <v>300</v>
      </c>
      <c r="AE574" s="95"/>
    </row>
    <row r="575" spans="1:33" x14ac:dyDescent="0.25">
      <c r="A575" s="52">
        <v>43602</v>
      </c>
      <c r="B575" s="9" t="s">
        <v>304</v>
      </c>
      <c r="C575" s="1" t="s">
        <v>5</v>
      </c>
      <c r="D575" s="1"/>
      <c r="G575" s="82" t="s">
        <v>6</v>
      </c>
      <c r="J575" s="85" t="s">
        <v>17</v>
      </c>
      <c r="M575" s="82" t="s">
        <v>6</v>
      </c>
      <c r="P575" s="1"/>
      <c r="Q575" s="3"/>
      <c r="R575" s="5"/>
      <c r="S575" s="4"/>
      <c r="T575" s="10">
        <f>(I575/60+H575)-(F575/60+E575)</f>
        <v>0</v>
      </c>
      <c r="U575" s="10">
        <f>(O575/60+N575)-(L575/60+K575)</f>
        <v>0</v>
      </c>
      <c r="V575" s="10"/>
      <c r="W575" s="11">
        <f>T575+U575-Q575*0.5+V575</f>
        <v>0</v>
      </c>
      <c r="X575" s="10"/>
      <c r="Y575" s="12">
        <f>SUM(W571:W575)</f>
        <v>0</v>
      </c>
      <c r="Z575" s="10">
        <f>Y575-(8*(5-Z573))+SUM(S571:S575)*8</f>
        <v>0</v>
      </c>
      <c r="AA575" s="10">
        <f>AA568+Z575</f>
        <v>-14.416666666666668</v>
      </c>
      <c r="AB575" s="10">
        <f>AB568+Z575</f>
        <v>3.6466666666666541</v>
      </c>
    </row>
    <row r="576" spans="1:33" x14ac:dyDescent="0.25">
      <c r="A576" s="61">
        <v>43603</v>
      </c>
      <c r="B576" s="62"/>
      <c r="C576" s="63" t="s">
        <v>216</v>
      </c>
      <c r="D576" s="63"/>
      <c r="E576" s="62"/>
      <c r="F576" s="62"/>
      <c r="G576" s="83" t="s">
        <v>6</v>
      </c>
      <c r="H576" s="62"/>
      <c r="I576" s="62"/>
      <c r="J576" s="86" t="s">
        <v>17</v>
      </c>
      <c r="K576" s="62"/>
      <c r="L576" s="62"/>
      <c r="M576" s="83" t="s">
        <v>6</v>
      </c>
      <c r="N576" s="62"/>
      <c r="O576" s="62"/>
      <c r="P576" s="63"/>
      <c r="Q576" s="64"/>
      <c r="R576" s="65"/>
      <c r="S576" s="66"/>
      <c r="T576" s="72"/>
      <c r="U576" s="72"/>
      <c r="V576" s="72"/>
      <c r="W576" s="73"/>
      <c r="X576" s="69"/>
      <c r="Y576" s="12">
        <f>SUM(X571:X575)</f>
        <v>0</v>
      </c>
      <c r="Z576" s="67"/>
      <c r="AA576" s="67"/>
      <c r="AB576" s="70"/>
      <c r="AC576" s="59"/>
      <c r="AD576" s="59"/>
      <c r="AE576" s="59"/>
      <c r="AF576" s="59"/>
      <c r="AG576" s="59"/>
    </row>
    <row r="577" spans="1:33" x14ac:dyDescent="0.25">
      <c r="A577" s="114">
        <v>43604</v>
      </c>
      <c r="B577" s="6" t="s">
        <v>225</v>
      </c>
      <c r="C577" s="1"/>
      <c r="D577" s="1"/>
      <c r="E577" s="117" t="s">
        <v>251</v>
      </c>
      <c r="F577" s="121"/>
      <c r="G577" s="121"/>
      <c r="H577" s="121"/>
      <c r="I577" s="121"/>
      <c r="J577" s="42"/>
      <c r="K577" s="117" t="s">
        <v>252</v>
      </c>
      <c r="L577" s="121"/>
      <c r="M577" s="121"/>
      <c r="N577" s="121"/>
      <c r="O577" s="121"/>
      <c r="P577" s="1"/>
      <c r="Q577" s="96" t="s">
        <v>18</v>
      </c>
      <c r="R577" s="96" t="s">
        <v>7</v>
      </c>
      <c r="S577" s="96" t="s">
        <v>19</v>
      </c>
      <c r="T577" s="96" t="s">
        <v>8</v>
      </c>
      <c r="U577" s="96" t="s">
        <v>9</v>
      </c>
      <c r="V577" s="96"/>
      <c r="W577" s="110" t="s">
        <v>10</v>
      </c>
      <c r="X577" s="96" t="s">
        <v>285</v>
      </c>
      <c r="Y577" s="108"/>
      <c r="AC577" s="8"/>
    </row>
    <row r="578" spans="1:33" x14ac:dyDescent="0.25">
      <c r="A578" s="52">
        <v>43605</v>
      </c>
      <c r="B578" s="9"/>
      <c r="C578" s="1" t="s">
        <v>1</v>
      </c>
      <c r="D578" s="1"/>
      <c r="E578">
        <v>13</v>
      </c>
      <c r="F578">
        <v>0</v>
      </c>
      <c r="G578" s="82" t="s">
        <v>6</v>
      </c>
      <c r="H578">
        <v>16</v>
      </c>
      <c r="I578">
        <v>32</v>
      </c>
      <c r="J578" s="85" t="s">
        <v>17</v>
      </c>
      <c r="M578" s="82" t="s">
        <v>6</v>
      </c>
      <c r="P578" s="1"/>
      <c r="Q578" s="3"/>
      <c r="R578" s="5"/>
      <c r="S578" s="4"/>
      <c r="T578" s="10">
        <f>(I578/60+H578)-(F578/60+E578)</f>
        <v>3.533333333333335</v>
      </c>
      <c r="U578" s="10">
        <f>(O578/60+N578)-(L578/60+K578)</f>
        <v>0</v>
      </c>
      <c r="V578" s="10"/>
      <c r="W578" s="11">
        <f>T578+U578-Q578*0.5+V578</f>
        <v>3.533333333333335</v>
      </c>
      <c r="X578" s="109">
        <v>3.5</v>
      </c>
      <c r="AC578" s="8"/>
    </row>
    <row r="579" spans="1:33" x14ac:dyDescent="0.25">
      <c r="A579" s="52">
        <v>43606</v>
      </c>
      <c r="B579" s="9"/>
      <c r="C579" s="1" t="s">
        <v>2</v>
      </c>
      <c r="D579" s="1"/>
      <c r="E579">
        <v>8</v>
      </c>
      <c r="F579">
        <v>50</v>
      </c>
      <c r="G579" s="82" t="s">
        <v>6</v>
      </c>
      <c r="H579">
        <v>18</v>
      </c>
      <c r="I579">
        <v>0</v>
      </c>
      <c r="J579" s="85" t="s">
        <v>17</v>
      </c>
      <c r="M579" s="82" t="s">
        <v>6</v>
      </c>
      <c r="P579" s="1"/>
      <c r="Q579" s="3">
        <v>1</v>
      </c>
      <c r="R579" s="5"/>
      <c r="S579" s="4"/>
      <c r="T579" s="10">
        <f>(I579/60+H579)-(F579/60+E579)</f>
        <v>9.1666666666666661</v>
      </c>
      <c r="U579" s="10">
        <f>(O579/60+N579)-(L579/60+K579)</f>
        <v>0</v>
      </c>
      <c r="V579" s="10"/>
      <c r="W579" s="11">
        <f>T579+U579-Q579*0.5+V579</f>
        <v>8.6666666666666661</v>
      </c>
      <c r="X579" s="10">
        <v>8.5</v>
      </c>
      <c r="Z579" t="s">
        <v>258</v>
      </c>
    </row>
    <row r="580" spans="1:33" x14ac:dyDescent="0.25">
      <c r="A580" s="52">
        <v>43607</v>
      </c>
      <c r="B580" s="9"/>
      <c r="C580" s="1" t="s">
        <v>3</v>
      </c>
      <c r="D580" s="1"/>
      <c r="E580">
        <v>9</v>
      </c>
      <c r="F580">
        <v>14</v>
      </c>
      <c r="G580" s="82" t="s">
        <v>6</v>
      </c>
      <c r="H580">
        <v>16</v>
      </c>
      <c r="I580">
        <v>46</v>
      </c>
      <c r="J580" s="85" t="s">
        <v>17</v>
      </c>
      <c r="M580" s="82" t="s">
        <v>6</v>
      </c>
      <c r="P580" s="1"/>
      <c r="Q580" s="3">
        <v>1</v>
      </c>
      <c r="R580" s="5"/>
      <c r="S580" s="4"/>
      <c r="T580" s="10">
        <f>(I580/60+H580)-(F580/60+E580)</f>
        <v>7.5333333333333332</v>
      </c>
      <c r="U580" s="10">
        <f>(O580/60+N580)-(L580/60+K580)</f>
        <v>0</v>
      </c>
      <c r="V580" s="10"/>
      <c r="W580" s="11">
        <f>T580+U580-Q580*0.5+V580</f>
        <v>7.0333333333333332</v>
      </c>
      <c r="X580" s="10">
        <v>7</v>
      </c>
      <c r="Z580" s="75">
        <v>0</v>
      </c>
    </row>
    <row r="581" spans="1:33" x14ac:dyDescent="0.25">
      <c r="A581" s="52">
        <v>43608</v>
      </c>
      <c r="B581" s="9"/>
      <c r="C581" s="1" t="s">
        <v>4</v>
      </c>
      <c r="D581" s="1"/>
      <c r="E581">
        <v>9</v>
      </c>
      <c r="F581">
        <v>25</v>
      </c>
      <c r="G581" s="82" t="s">
        <v>6</v>
      </c>
      <c r="H581">
        <v>19</v>
      </c>
      <c r="I581">
        <v>25</v>
      </c>
      <c r="J581" s="85" t="s">
        <v>17</v>
      </c>
      <c r="M581" s="82" t="s">
        <v>6</v>
      </c>
      <c r="P581" s="1"/>
      <c r="Q581" s="3"/>
      <c r="R581" s="5"/>
      <c r="S581" s="4"/>
      <c r="T581" s="10">
        <f>(I581/60+H581)-(F581/60+E581)</f>
        <v>10.000000000000002</v>
      </c>
      <c r="U581" s="10">
        <f>(O581/60+N581)-(L581/60+K581)</f>
        <v>0</v>
      </c>
      <c r="V581" s="10"/>
      <c r="W581" s="11">
        <f>T581+U581-Q581*0.5+V581</f>
        <v>10.000000000000002</v>
      </c>
      <c r="X581" s="10">
        <v>10</v>
      </c>
      <c r="Y581" t="s">
        <v>11</v>
      </c>
      <c r="Z581" t="s">
        <v>12</v>
      </c>
      <c r="AA581" t="s">
        <v>13</v>
      </c>
      <c r="AB581" t="s">
        <v>300</v>
      </c>
      <c r="AE581" s="95"/>
    </row>
    <row r="582" spans="1:33" x14ac:dyDescent="0.25">
      <c r="A582" s="52">
        <v>43609</v>
      </c>
      <c r="B582" s="9"/>
      <c r="C582" s="1" t="s">
        <v>5</v>
      </c>
      <c r="D582" s="1"/>
      <c r="E582">
        <v>7</v>
      </c>
      <c r="F582">
        <v>33</v>
      </c>
      <c r="G582" s="82" t="s">
        <v>6</v>
      </c>
      <c r="H582">
        <v>16</v>
      </c>
      <c r="I582">
        <v>0</v>
      </c>
      <c r="J582" s="85" t="s">
        <v>17</v>
      </c>
      <c r="M582" s="82" t="s">
        <v>6</v>
      </c>
      <c r="P582" s="1"/>
      <c r="Q582" s="3"/>
      <c r="R582" s="5"/>
      <c r="S582" s="4"/>
      <c r="T582" s="10">
        <f>(I582/60+H582)-(F582/60+E582)</f>
        <v>8.4499999999999993</v>
      </c>
      <c r="U582" s="10">
        <f>(O582/60+N582)-(L582/60+K582)</f>
        <v>0</v>
      </c>
      <c r="V582" s="10"/>
      <c r="W582" s="11">
        <f>T582+U582-Q582*0.5+V582</f>
        <v>8.4499999999999993</v>
      </c>
      <c r="X582" s="10">
        <v>9</v>
      </c>
      <c r="Y582" s="12">
        <f>SUM(W578:W582)</f>
        <v>37.683333333333337</v>
      </c>
      <c r="Z582" s="10">
        <f>Y582-(8*(5-Z580))+SUM(S578:S582)*8</f>
        <v>-2.3166666666666629</v>
      </c>
      <c r="AA582" s="10">
        <f>AA575+Z582</f>
        <v>-16.733333333333331</v>
      </c>
      <c r="AB582" s="10">
        <f>AB575+Z582</f>
        <v>1.3299999999999912</v>
      </c>
    </row>
    <row r="583" spans="1:33" x14ac:dyDescent="0.25">
      <c r="A583" s="61">
        <v>43610</v>
      </c>
      <c r="B583" s="62"/>
      <c r="C583" s="63" t="s">
        <v>216</v>
      </c>
      <c r="D583" s="63"/>
      <c r="E583" s="62"/>
      <c r="F583" s="62"/>
      <c r="G583" s="83" t="s">
        <v>6</v>
      </c>
      <c r="H583" s="62"/>
      <c r="I583" s="62"/>
      <c r="J583" s="86" t="s">
        <v>17</v>
      </c>
      <c r="K583" s="62"/>
      <c r="L583" s="62"/>
      <c r="M583" s="83" t="s">
        <v>6</v>
      </c>
      <c r="N583" s="62"/>
      <c r="O583" s="62"/>
      <c r="P583" s="63"/>
      <c r="Q583" s="64"/>
      <c r="R583" s="65"/>
      <c r="S583" s="66"/>
      <c r="T583" s="72"/>
      <c r="U583" s="72"/>
      <c r="V583" s="72"/>
      <c r="W583" s="73"/>
      <c r="X583" s="69"/>
      <c r="Y583" s="12">
        <f>SUM(X578:X582)</f>
        <v>38</v>
      </c>
      <c r="Z583" s="67"/>
      <c r="AA583" s="67"/>
      <c r="AB583" s="70"/>
      <c r="AC583" s="59"/>
      <c r="AD583" s="59"/>
      <c r="AE583" s="59"/>
      <c r="AF583" s="59"/>
      <c r="AG583" s="59"/>
    </row>
    <row r="584" spans="1:33" x14ac:dyDescent="0.25">
      <c r="A584" s="114">
        <v>43611</v>
      </c>
      <c r="B584" s="6" t="s">
        <v>226</v>
      </c>
      <c r="C584" s="1"/>
      <c r="D584" s="1"/>
      <c r="E584" s="117" t="s">
        <v>251</v>
      </c>
      <c r="F584" s="121"/>
      <c r="G584" s="121"/>
      <c r="H584" s="121"/>
      <c r="I584" s="121"/>
      <c r="J584" s="42"/>
      <c r="K584" s="117" t="s">
        <v>252</v>
      </c>
      <c r="L584" s="121"/>
      <c r="M584" s="121"/>
      <c r="N584" s="121"/>
      <c r="O584" s="121"/>
      <c r="P584" s="1"/>
      <c r="Q584" s="96" t="s">
        <v>18</v>
      </c>
      <c r="R584" s="96" t="s">
        <v>7</v>
      </c>
      <c r="S584" s="96" t="s">
        <v>19</v>
      </c>
      <c r="T584" s="96" t="s">
        <v>8</v>
      </c>
      <c r="U584" s="96" t="s">
        <v>9</v>
      </c>
      <c r="V584" s="96"/>
      <c r="W584" s="110" t="s">
        <v>10</v>
      </c>
      <c r="X584" s="96" t="s">
        <v>285</v>
      </c>
      <c r="Y584" s="108"/>
      <c r="AC584" s="8"/>
    </row>
    <row r="585" spans="1:33" x14ac:dyDescent="0.25">
      <c r="A585" s="52">
        <v>43612</v>
      </c>
      <c r="B585" s="9"/>
      <c r="C585" s="1" t="s">
        <v>1</v>
      </c>
      <c r="D585" s="1"/>
      <c r="E585">
        <v>9</v>
      </c>
      <c r="F585">
        <v>0</v>
      </c>
      <c r="G585" s="82" t="s">
        <v>6</v>
      </c>
      <c r="H585">
        <v>17</v>
      </c>
      <c r="I585">
        <v>8</v>
      </c>
      <c r="J585" s="85" t="s">
        <v>17</v>
      </c>
      <c r="M585" s="82" t="s">
        <v>6</v>
      </c>
      <c r="P585" s="1"/>
      <c r="Q585" s="3"/>
      <c r="R585" s="5"/>
      <c r="S585" s="4"/>
      <c r="T585" s="10">
        <f>(I585/60+H585)-(F585/60+E585)</f>
        <v>8.1333333333333329</v>
      </c>
      <c r="U585" s="10">
        <f>(O585/60+N585)-(L585/60+K585)</f>
        <v>0</v>
      </c>
      <c r="V585" s="10"/>
      <c r="W585" s="11">
        <f>T585+U585-Q585*0.5+V585</f>
        <v>8.1333333333333329</v>
      </c>
      <c r="X585" s="109">
        <v>8</v>
      </c>
      <c r="AC585" s="8"/>
    </row>
    <row r="586" spans="1:33" x14ac:dyDescent="0.25">
      <c r="A586" s="52">
        <v>43613</v>
      </c>
      <c r="B586" s="9"/>
      <c r="C586" s="1" t="s">
        <v>2</v>
      </c>
      <c r="D586" s="1"/>
      <c r="E586">
        <v>7</v>
      </c>
      <c r="F586">
        <v>58</v>
      </c>
      <c r="G586" s="82" t="s">
        <v>6</v>
      </c>
      <c r="H586">
        <v>18</v>
      </c>
      <c r="I586">
        <v>5</v>
      </c>
      <c r="J586" s="85" t="s">
        <v>17</v>
      </c>
      <c r="M586" s="82" t="s">
        <v>6</v>
      </c>
      <c r="P586" s="1"/>
      <c r="Q586" s="3"/>
      <c r="R586" s="5"/>
      <c r="S586" s="4"/>
      <c r="T586" s="10">
        <f>(I586/60+H586)-(F586/60+E586)</f>
        <v>10.116666666666665</v>
      </c>
      <c r="U586" s="10">
        <f>(O586/60+N586)-(L586/60+K586)</f>
        <v>0</v>
      </c>
      <c r="V586" s="10"/>
      <c r="W586" s="11">
        <f>T586+U586-Q586*0.5+V586</f>
        <v>10.116666666666665</v>
      </c>
      <c r="X586" s="10">
        <v>10</v>
      </c>
      <c r="Z586" t="s">
        <v>258</v>
      </c>
    </row>
    <row r="587" spans="1:33" x14ac:dyDescent="0.25">
      <c r="A587" s="52">
        <v>43614</v>
      </c>
      <c r="B587" s="9"/>
      <c r="C587" s="1" t="s">
        <v>3</v>
      </c>
      <c r="D587" s="1"/>
      <c r="E587">
        <v>7</v>
      </c>
      <c r="F587">
        <v>40</v>
      </c>
      <c r="G587" s="82" t="s">
        <v>6</v>
      </c>
      <c r="H587">
        <v>18</v>
      </c>
      <c r="I587">
        <v>5</v>
      </c>
      <c r="J587" s="85" t="s">
        <v>17</v>
      </c>
      <c r="M587" s="82" t="s">
        <v>6</v>
      </c>
      <c r="P587" s="1"/>
      <c r="Q587" s="3"/>
      <c r="R587" s="5"/>
      <c r="S587" s="4"/>
      <c r="T587" s="10">
        <f>(I587/60+H587)-(F587/60+E587)</f>
        <v>10.416666666666664</v>
      </c>
      <c r="U587" s="10">
        <f>(O587/60+N587)-(L587/60+K587)</f>
        <v>0</v>
      </c>
      <c r="V587" s="10"/>
      <c r="W587" s="11">
        <f>T587+U587-Q587*0.5+V587</f>
        <v>10.416666666666664</v>
      </c>
      <c r="X587" s="10">
        <v>10.5</v>
      </c>
      <c r="Z587" s="75">
        <v>1</v>
      </c>
    </row>
    <row r="588" spans="1:33" x14ac:dyDescent="0.25">
      <c r="A588" s="52">
        <v>43615</v>
      </c>
      <c r="B588" s="9" t="s">
        <v>54</v>
      </c>
      <c r="C588" s="1" t="s">
        <v>4</v>
      </c>
      <c r="D588" s="1"/>
      <c r="G588" s="82" t="s">
        <v>6</v>
      </c>
      <c r="J588" s="85" t="s">
        <v>17</v>
      </c>
      <c r="M588" s="82" t="s">
        <v>6</v>
      </c>
      <c r="P588" s="1"/>
      <c r="Q588" s="3"/>
      <c r="R588" s="5"/>
      <c r="S588" s="4"/>
      <c r="T588" s="10">
        <f>(I588/60+H588)-(F588/60+E588)</f>
        <v>0</v>
      </c>
      <c r="U588" s="10">
        <f>(O588/60+N588)-(L588/60+K588)</f>
        <v>0</v>
      </c>
      <c r="V588" s="10"/>
      <c r="W588" s="11">
        <f>T588+U588-Q588*0.5+V588</f>
        <v>0</v>
      </c>
      <c r="X588" s="10">
        <v>0</v>
      </c>
      <c r="Y588" t="s">
        <v>11</v>
      </c>
      <c r="Z588" t="s">
        <v>12</v>
      </c>
      <c r="AA588" t="s">
        <v>13</v>
      </c>
      <c r="AB588" t="s">
        <v>300</v>
      </c>
      <c r="AE588" s="95"/>
    </row>
    <row r="589" spans="1:33" x14ac:dyDescent="0.25">
      <c r="A589" s="52">
        <v>43616</v>
      </c>
      <c r="B589" s="9" t="s">
        <v>305</v>
      </c>
      <c r="C589" s="1" t="s">
        <v>5</v>
      </c>
      <c r="D589" s="1"/>
      <c r="E589">
        <v>9</v>
      </c>
      <c r="F589">
        <v>0</v>
      </c>
      <c r="G589" s="82" t="s">
        <v>6</v>
      </c>
      <c r="H589">
        <v>15</v>
      </c>
      <c r="I589">
        <v>0</v>
      </c>
      <c r="J589" s="85" t="s">
        <v>17</v>
      </c>
      <c r="M589" s="82" t="s">
        <v>6</v>
      </c>
      <c r="P589" s="1"/>
      <c r="Q589" s="3"/>
      <c r="R589" s="5"/>
      <c r="S589" s="4"/>
      <c r="T589" s="10">
        <f>(I589/60+H589)-(F589/60+E589)</f>
        <v>6</v>
      </c>
      <c r="U589" s="10">
        <f>(O589/60+N589)-(L589/60+K589)</f>
        <v>0</v>
      </c>
      <c r="V589" s="10"/>
      <c r="W589" s="11">
        <f>T589+U589-Q589*0.5+V589</f>
        <v>6</v>
      </c>
      <c r="X589" s="10">
        <v>6</v>
      </c>
      <c r="Y589" s="12">
        <f>SUM(W585:W589)</f>
        <v>34.666666666666664</v>
      </c>
      <c r="Z589" s="10">
        <f>Y589-(8*(5-Z587))+SUM(S585:S589)*8</f>
        <v>2.6666666666666643</v>
      </c>
      <c r="AA589" s="10">
        <f>AA582+Z589</f>
        <v>-14.066666666666666</v>
      </c>
      <c r="AB589" s="10">
        <f>AB582+Z589</f>
        <v>3.9966666666666555</v>
      </c>
    </row>
    <row r="590" spans="1:33" x14ac:dyDescent="0.25">
      <c r="A590" s="61">
        <v>43617</v>
      </c>
      <c r="B590" s="62"/>
      <c r="C590" s="63" t="s">
        <v>216</v>
      </c>
      <c r="D590" s="63"/>
      <c r="E590" s="62"/>
      <c r="F590" s="62"/>
      <c r="G590" s="83" t="s">
        <v>6</v>
      </c>
      <c r="H590" s="62"/>
      <c r="I590" s="62"/>
      <c r="J590" s="86" t="s">
        <v>17</v>
      </c>
      <c r="K590" s="62"/>
      <c r="L590" s="62"/>
      <c r="M590" s="83" t="s">
        <v>6</v>
      </c>
      <c r="N590" s="62"/>
      <c r="O590" s="62"/>
      <c r="P590" s="63"/>
      <c r="Q590" s="64"/>
      <c r="R590" s="65"/>
      <c r="S590" s="66"/>
      <c r="T590" s="72"/>
      <c r="U590" s="72"/>
      <c r="V590" s="72"/>
      <c r="W590" s="73"/>
      <c r="X590" s="69"/>
      <c r="Y590" s="12">
        <f>SUM(X585:X589)</f>
        <v>34.5</v>
      </c>
      <c r="Z590" s="67"/>
      <c r="AA590" s="67"/>
      <c r="AB590" s="70"/>
      <c r="AC590" s="59"/>
      <c r="AD590" s="59"/>
      <c r="AE590" s="59"/>
      <c r="AF590" s="59"/>
      <c r="AG590" s="59"/>
    </row>
    <row r="591" spans="1:33" x14ac:dyDescent="0.25">
      <c r="A591" s="114">
        <v>43618</v>
      </c>
      <c r="B591" s="6" t="s">
        <v>229</v>
      </c>
      <c r="C591" s="1"/>
      <c r="D591" s="1"/>
      <c r="E591" s="117" t="s">
        <v>251</v>
      </c>
      <c r="F591" s="121"/>
      <c r="G591" s="121"/>
      <c r="H591" s="121"/>
      <c r="I591" s="121"/>
      <c r="J591" s="42"/>
      <c r="K591" s="117" t="s">
        <v>252</v>
      </c>
      <c r="L591" s="121"/>
      <c r="M591" s="121"/>
      <c r="N591" s="121"/>
      <c r="O591" s="121"/>
      <c r="P591" s="1"/>
      <c r="Q591" s="96" t="s">
        <v>18</v>
      </c>
      <c r="R591" s="96" t="s">
        <v>7</v>
      </c>
      <c r="S591" s="96" t="s">
        <v>19</v>
      </c>
      <c r="T591" s="96" t="s">
        <v>8</v>
      </c>
      <c r="U591" s="96" t="s">
        <v>9</v>
      </c>
      <c r="V591" s="96"/>
      <c r="W591" s="110" t="s">
        <v>10</v>
      </c>
      <c r="X591" s="96" t="s">
        <v>285</v>
      </c>
      <c r="Y591" s="108"/>
      <c r="AC591" s="8"/>
    </row>
    <row r="592" spans="1:33" x14ac:dyDescent="0.25">
      <c r="A592" s="52">
        <v>43619</v>
      </c>
      <c r="B592" s="9"/>
      <c r="C592" s="1" t="s">
        <v>1</v>
      </c>
      <c r="D592" s="1"/>
      <c r="E592">
        <v>9</v>
      </c>
      <c r="F592">
        <v>23</v>
      </c>
      <c r="G592" s="82" t="s">
        <v>6</v>
      </c>
      <c r="H592">
        <v>15</v>
      </c>
      <c r="I592">
        <v>57</v>
      </c>
      <c r="J592" s="85" t="s">
        <v>17</v>
      </c>
      <c r="M592" s="82" t="s">
        <v>6</v>
      </c>
      <c r="P592" s="1"/>
      <c r="Q592" s="3">
        <v>2</v>
      </c>
      <c r="R592" s="5"/>
      <c r="S592" s="4"/>
      <c r="T592" s="10">
        <f>(I592/60+H592)-(F592/60+E592)</f>
        <v>6.5666666666666664</v>
      </c>
      <c r="U592" s="10">
        <f>(O592/60+N592)-(L592/60+K592)</f>
        <v>0</v>
      </c>
      <c r="V592" s="10"/>
      <c r="W592" s="11">
        <f>T592+U592-Q592*0.5+V592</f>
        <v>5.5666666666666664</v>
      </c>
      <c r="X592" s="109"/>
      <c r="AC592" s="8"/>
    </row>
    <row r="593" spans="1:33" x14ac:dyDescent="0.25">
      <c r="A593" s="52">
        <v>43620</v>
      </c>
      <c r="B593" s="9"/>
      <c r="C593" s="1" t="s">
        <v>2</v>
      </c>
      <c r="D593" s="1"/>
      <c r="G593" s="82" t="s">
        <v>6</v>
      </c>
      <c r="J593" s="85" t="s">
        <v>17</v>
      </c>
      <c r="M593" s="82" t="s">
        <v>6</v>
      </c>
      <c r="P593" s="1"/>
      <c r="Q593" s="3"/>
      <c r="R593" s="5"/>
      <c r="S593" s="4"/>
      <c r="T593" s="10">
        <f>(I593/60+H593)-(F593/60+E593)</f>
        <v>0</v>
      </c>
      <c r="U593" s="10">
        <f>(O593/60+N593)-(L593/60+K593)</f>
        <v>0</v>
      </c>
      <c r="V593" s="10"/>
      <c r="W593" s="11">
        <f>T593+U593-Q593*0.5+V593</f>
        <v>0</v>
      </c>
      <c r="X593" s="10"/>
      <c r="Z593" t="s">
        <v>258</v>
      </c>
    </row>
    <row r="594" spans="1:33" x14ac:dyDescent="0.25">
      <c r="A594" s="52">
        <v>43621</v>
      </c>
      <c r="B594" s="9"/>
      <c r="C594" s="1" t="s">
        <v>3</v>
      </c>
      <c r="D594" s="1"/>
      <c r="G594" s="82" t="s">
        <v>6</v>
      </c>
      <c r="J594" s="85" t="s">
        <v>17</v>
      </c>
      <c r="M594" s="82" t="s">
        <v>6</v>
      </c>
      <c r="P594" s="1"/>
      <c r="Q594" s="3"/>
      <c r="R594" s="5"/>
      <c r="S594" s="4"/>
      <c r="T594" s="10">
        <f>(I594/60+H594)-(F594/60+E594)</f>
        <v>0</v>
      </c>
      <c r="U594" s="10">
        <f>(O594/60+N594)-(L594/60+K594)</f>
        <v>0</v>
      </c>
      <c r="V594" s="10"/>
      <c r="W594" s="11">
        <f>T594+U594-Q594*0.5+V594</f>
        <v>0</v>
      </c>
      <c r="X594" s="10"/>
      <c r="Z594" s="75">
        <v>1</v>
      </c>
    </row>
    <row r="595" spans="1:33" x14ac:dyDescent="0.25">
      <c r="A595" s="52">
        <v>43622</v>
      </c>
      <c r="B595" s="9" t="s">
        <v>54</v>
      </c>
      <c r="C595" s="1" t="s">
        <v>4</v>
      </c>
      <c r="D595" s="1"/>
      <c r="G595" s="82" t="s">
        <v>6</v>
      </c>
      <c r="J595" s="85" t="s">
        <v>17</v>
      </c>
      <c r="M595" s="82" t="s">
        <v>6</v>
      </c>
      <c r="P595" s="1"/>
      <c r="Q595" s="3"/>
      <c r="R595" s="5"/>
      <c r="S595" s="4"/>
      <c r="T595" s="10">
        <f>(I595/60+H595)-(F595/60+E595)</f>
        <v>0</v>
      </c>
      <c r="U595" s="10">
        <f>(O595/60+N595)-(L595/60+K595)</f>
        <v>0</v>
      </c>
      <c r="V595" s="10"/>
      <c r="W595" s="11">
        <f>T595+U595-Q595*0.5+V595</f>
        <v>0</v>
      </c>
      <c r="X595" s="10"/>
      <c r="Y595" t="s">
        <v>11</v>
      </c>
      <c r="Z595" t="s">
        <v>12</v>
      </c>
      <c r="AA595" t="s">
        <v>13</v>
      </c>
      <c r="AB595" t="s">
        <v>300</v>
      </c>
      <c r="AE595" s="95"/>
    </row>
    <row r="596" spans="1:33" x14ac:dyDescent="0.25">
      <c r="A596" s="52">
        <v>43623</v>
      </c>
      <c r="B596" s="9" t="s">
        <v>305</v>
      </c>
      <c r="C596" s="1" t="s">
        <v>5</v>
      </c>
      <c r="D596" s="1"/>
      <c r="G596" s="82" t="s">
        <v>6</v>
      </c>
      <c r="J596" s="85" t="s">
        <v>17</v>
      </c>
      <c r="M596" s="82" t="s">
        <v>6</v>
      </c>
      <c r="P596" s="1"/>
      <c r="Q596" s="3"/>
      <c r="R596" s="5"/>
      <c r="S596" s="4"/>
      <c r="T596" s="10">
        <f>(I596/60+H596)-(F596/60+E596)</f>
        <v>0</v>
      </c>
      <c r="U596" s="10">
        <f>(O596/60+N596)-(L596/60+K596)</f>
        <v>0</v>
      </c>
      <c r="V596" s="10"/>
      <c r="W596" s="11">
        <f>T596+U596-Q596*0.5+V596</f>
        <v>0</v>
      </c>
      <c r="X596" s="10"/>
      <c r="Y596" s="12">
        <f>SUM(W592:W596)</f>
        <v>5.5666666666666664</v>
      </c>
      <c r="Z596" s="10">
        <f>Y596-(8*(5-Z594))+SUM(S592:S596)*8</f>
        <v>-26.433333333333334</v>
      </c>
      <c r="AA596" s="10">
        <f>AA589+Z596</f>
        <v>-40.5</v>
      </c>
      <c r="AB596" s="10">
        <f>AB589+Z596</f>
        <v>-22.436666666666678</v>
      </c>
    </row>
    <row r="597" spans="1:33" x14ac:dyDescent="0.25">
      <c r="A597" s="61">
        <v>43624</v>
      </c>
      <c r="B597" s="62"/>
      <c r="C597" s="63" t="s">
        <v>216</v>
      </c>
      <c r="D597" s="63"/>
      <c r="E597" s="62"/>
      <c r="F597" s="62"/>
      <c r="G597" s="83" t="s">
        <v>6</v>
      </c>
      <c r="H597" s="62"/>
      <c r="I597" s="62"/>
      <c r="J597" s="86" t="s">
        <v>17</v>
      </c>
      <c r="K597" s="62"/>
      <c r="L597" s="62"/>
      <c r="M597" s="83" t="s">
        <v>6</v>
      </c>
      <c r="N597" s="62"/>
      <c r="O597" s="62"/>
      <c r="P597" s="63"/>
      <c r="Q597" s="64"/>
      <c r="R597" s="65"/>
      <c r="S597" s="66"/>
      <c r="T597" s="72"/>
      <c r="U597" s="72"/>
      <c r="V597" s="72"/>
      <c r="W597" s="73"/>
      <c r="X597" s="69"/>
      <c r="Y597" s="12">
        <f>SUM(X592:X596)</f>
        <v>0</v>
      </c>
      <c r="Z597" s="67"/>
      <c r="AA597" s="67"/>
      <c r="AB597" s="70"/>
      <c r="AC597" s="59"/>
      <c r="AD597" s="59"/>
      <c r="AE597" s="59"/>
      <c r="AF597" s="59"/>
      <c r="AG597" s="59"/>
    </row>
    <row r="598" spans="1:33" x14ac:dyDescent="0.25">
      <c r="A598" s="114">
        <v>43625</v>
      </c>
      <c r="B598" s="6" t="s">
        <v>298</v>
      </c>
      <c r="C598" s="1"/>
      <c r="D598" s="1"/>
      <c r="E598" s="117" t="s">
        <v>251</v>
      </c>
      <c r="F598" s="121"/>
      <c r="G598" s="121"/>
      <c r="H598" s="121"/>
      <c r="I598" s="121"/>
      <c r="J598" s="42"/>
      <c r="K598" s="117" t="s">
        <v>252</v>
      </c>
      <c r="L598" s="121"/>
      <c r="M598" s="121"/>
      <c r="N598" s="121"/>
      <c r="O598" s="121"/>
      <c r="P598" s="1"/>
      <c r="Q598" s="96" t="s">
        <v>18</v>
      </c>
      <c r="R598" s="96" t="s">
        <v>7</v>
      </c>
      <c r="S598" s="96" t="s">
        <v>19</v>
      </c>
      <c r="T598" s="96" t="s">
        <v>8</v>
      </c>
      <c r="U598" s="96" t="s">
        <v>9</v>
      </c>
      <c r="V598" s="96"/>
      <c r="W598" s="110" t="s">
        <v>10</v>
      </c>
      <c r="X598" s="96" t="s">
        <v>285</v>
      </c>
      <c r="Y598" s="108"/>
      <c r="AC598" s="8"/>
    </row>
    <row r="599" spans="1:33" x14ac:dyDescent="0.25">
      <c r="A599" s="52">
        <v>43626</v>
      </c>
      <c r="B599" s="9"/>
      <c r="C599" s="1" t="s">
        <v>1</v>
      </c>
      <c r="D599" s="1"/>
      <c r="G599" s="82" t="s">
        <v>6</v>
      </c>
      <c r="J599" s="85" t="s">
        <v>17</v>
      </c>
      <c r="M599" s="82" t="s">
        <v>6</v>
      </c>
      <c r="P599" s="1"/>
      <c r="Q599" s="3"/>
      <c r="R599" s="5"/>
      <c r="S599" s="4"/>
      <c r="T599" s="10">
        <f>(I599/60+H599)-(F599/60+E599)</f>
        <v>0</v>
      </c>
      <c r="U599" s="10">
        <f>(O599/60+N599)-(L599/60+K599)</f>
        <v>0</v>
      </c>
      <c r="V599" s="10"/>
      <c r="W599" s="11">
        <f>T599+U599-Q599*0.5+V599</f>
        <v>0</v>
      </c>
      <c r="X599" s="109"/>
      <c r="AC599" s="8"/>
    </row>
    <row r="600" spans="1:33" x14ac:dyDescent="0.25">
      <c r="A600" s="52">
        <v>43627</v>
      </c>
      <c r="B600" s="9"/>
      <c r="C600" s="1" t="s">
        <v>2</v>
      </c>
      <c r="D600" s="1"/>
      <c r="G600" s="82" t="s">
        <v>6</v>
      </c>
      <c r="J600" s="85" t="s">
        <v>17</v>
      </c>
      <c r="M600" s="82" t="s">
        <v>6</v>
      </c>
      <c r="P600" s="1"/>
      <c r="Q600" s="3"/>
      <c r="R600" s="5"/>
      <c r="S600" s="4"/>
      <c r="T600" s="10">
        <f>(I600/60+H600)-(F600/60+E600)</f>
        <v>0</v>
      </c>
      <c r="U600" s="10">
        <f>(O600/60+N600)-(L600/60+K600)</f>
        <v>0</v>
      </c>
      <c r="V600" s="10"/>
      <c r="W600" s="11">
        <f>T600+U600-Q600*0.5+V600</f>
        <v>0</v>
      </c>
      <c r="X600" s="10"/>
      <c r="Z600" t="s">
        <v>258</v>
      </c>
    </row>
    <row r="601" spans="1:33" x14ac:dyDescent="0.25">
      <c r="A601" s="52">
        <v>43628</v>
      </c>
      <c r="B601" s="9"/>
      <c r="C601" s="1" t="s">
        <v>3</v>
      </c>
      <c r="D601" s="1"/>
      <c r="G601" s="82" t="s">
        <v>6</v>
      </c>
      <c r="J601" s="85" t="s">
        <v>17</v>
      </c>
      <c r="M601" s="82" t="s">
        <v>6</v>
      </c>
      <c r="P601" s="1"/>
      <c r="Q601" s="3"/>
      <c r="R601" s="5"/>
      <c r="S601" s="4"/>
      <c r="T601" s="10">
        <f>(I601/60+H601)-(F601/60+E601)</f>
        <v>0</v>
      </c>
      <c r="U601" s="10">
        <f>(O601/60+N601)-(L601/60+K601)</f>
        <v>0</v>
      </c>
      <c r="V601" s="10"/>
      <c r="W601" s="11">
        <f>T601+U601-Q601*0.5+V601</f>
        <v>0</v>
      </c>
      <c r="X601" s="10"/>
      <c r="Z601" s="75">
        <v>0</v>
      </c>
    </row>
    <row r="602" spans="1:33" x14ac:dyDescent="0.25">
      <c r="A602" s="52">
        <v>43629</v>
      </c>
      <c r="B602" s="9"/>
      <c r="C602" s="1" t="s">
        <v>4</v>
      </c>
      <c r="D602" s="1"/>
      <c r="G602" s="82" t="s">
        <v>6</v>
      </c>
      <c r="J602" s="85" t="s">
        <v>17</v>
      </c>
      <c r="M602" s="82" t="s">
        <v>6</v>
      </c>
      <c r="P602" s="1"/>
      <c r="Q602" s="3"/>
      <c r="R602" s="5"/>
      <c r="S602" s="4"/>
      <c r="T602" s="10">
        <f>(I602/60+H602)-(F602/60+E602)</f>
        <v>0</v>
      </c>
      <c r="U602" s="10">
        <f>(O602/60+N602)-(L602/60+K602)</f>
        <v>0</v>
      </c>
      <c r="V602" s="10"/>
      <c r="W602" s="11">
        <f>T602+U602-Q602*0.5+V602</f>
        <v>0</v>
      </c>
      <c r="X602" s="10"/>
      <c r="Y602" t="s">
        <v>11</v>
      </c>
      <c r="Z602" t="s">
        <v>12</v>
      </c>
      <c r="AA602" t="s">
        <v>13</v>
      </c>
      <c r="AB602" t="s">
        <v>300</v>
      </c>
      <c r="AE602" s="95"/>
    </row>
    <row r="603" spans="1:33" x14ac:dyDescent="0.25">
      <c r="A603" s="52">
        <v>43630</v>
      </c>
      <c r="B603" s="9"/>
      <c r="C603" s="1" t="s">
        <v>5</v>
      </c>
      <c r="D603" s="1"/>
      <c r="G603" s="82" t="s">
        <v>6</v>
      </c>
      <c r="J603" s="85" t="s">
        <v>17</v>
      </c>
      <c r="M603" s="82" t="s">
        <v>6</v>
      </c>
      <c r="P603" s="1"/>
      <c r="Q603" s="3"/>
      <c r="R603" s="5"/>
      <c r="S603" s="4"/>
      <c r="T603" s="10">
        <f>(I603/60+H603)-(F603/60+E603)</f>
        <v>0</v>
      </c>
      <c r="U603" s="10">
        <f>(O603/60+N603)-(L603/60+K603)</f>
        <v>0</v>
      </c>
      <c r="V603" s="10"/>
      <c r="W603" s="11">
        <f>T603+U603-Q603*0.5+V603</f>
        <v>0</v>
      </c>
      <c r="X603" s="10"/>
      <c r="Y603" s="12">
        <f>SUM(W599:W603)</f>
        <v>0</v>
      </c>
      <c r="Z603" s="10">
        <f>Y603-(8*(5-Z601))+SUM(S599:S603)*8</f>
        <v>-40</v>
      </c>
      <c r="AA603" s="10">
        <f>AA596+Z603</f>
        <v>-80.5</v>
      </c>
      <c r="AB603" s="10">
        <f>AB596+Z603</f>
        <v>-62.436666666666682</v>
      </c>
    </row>
    <row r="604" spans="1:33" x14ac:dyDescent="0.25">
      <c r="A604" s="61">
        <v>43631</v>
      </c>
      <c r="B604" s="62"/>
      <c r="C604" s="63" t="s">
        <v>216</v>
      </c>
      <c r="D604" s="63"/>
      <c r="E604" s="62"/>
      <c r="F604" s="62"/>
      <c r="G604" s="83" t="s">
        <v>6</v>
      </c>
      <c r="H604" s="62"/>
      <c r="I604" s="62"/>
      <c r="J604" s="86" t="s">
        <v>17</v>
      </c>
      <c r="K604" s="62"/>
      <c r="L604" s="62"/>
      <c r="M604" s="83" t="s">
        <v>6</v>
      </c>
      <c r="N604" s="62"/>
      <c r="O604" s="62"/>
      <c r="P604" s="63"/>
      <c r="Q604" s="64"/>
      <c r="R604" s="65"/>
      <c r="S604" s="66"/>
      <c r="T604" s="72"/>
      <c r="U604" s="72"/>
      <c r="V604" s="72"/>
      <c r="W604" s="73"/>
      <c r="X604" s="69"/>
      <c r="Y604" s="12">
        <f>SUM(X599:X603)</f>
        <v>0</v>
      </c>
      <c r="Z604" s="67"/>
      <c r="AA604" s="67"/>
      <c r="AB604" s="70"/>
      <c r="AC604" s="59"/>
      <c r="AD604" s="59"/>
      <c r="AE604" s="59"/>
      <c r="AF604" s="59"/>
      <c r="AG604" s="59"/>
    </row>
    <row r="605" spans="1:33" x14ac:dyDescent="0.25">
      <c r="A605" s="114">
        <v>43632</v>
      </c>
      <c r="B605" s="6" t="s">
        <v>298</v>
      </c>
      <c r="C605" s="1"/>
      <c r="D605" s="1"/>
      <c r="E605" s="117" t="s">
        <v>251</v>
      </c>
      <c r="F605" s="121"/>
      <c r="G605" s="121"/>
      <c r="H605" s="121"/>
      <c r="I605" s="121"/>
      <c r="J605" s="42"/>
      <c r="K605" s="117" t="s">
        <v>252</v>
      </c>
      <c r="L605" s="121"/>
      <c r="M605" s="121"/>
      <c r="N605" s="121"/>
      <c r="O605" s="121"/>
      <c r="P605" s="1"/>
      <c r="Q605" s="96" t="s">
        <v>18</v>
      </c>
      <c r="R605" s="96" t="s">
        <v>7</v>
      </c>
      <c r="S605" s="96" t="s">
        <v>19</v>
      </c>
      <c r="T605" s="96" t="s">
        <v>8</v>
      </c>
      <c r="U605" s="96" t="s">
        <v>9</v>
      </c>
      <c r="V605" s="96"/>
      <c r="W605" s="110" t="s">
        <v>10</v>
      </c>
      <c r="X605" s="96" t="s">
        <v>285</v>
      </c>
      <c r="Y605" s="108"/>
      <c r="AC605" s="8"/>
    </row>
    <row r="606" spans="1:33" x14ac:dyDescent="0.25">
      <c r="A606" s="52">
        <v>43633</v>
      </c>
      <c r="B606" s="9"/>
      <c r="C606" s="1" t="s">
        <v>1</v>
      </c>
      <c r="D606" s="1"/>
      <c r="G606" s="82" t="s">
        <v>6</v>
      </c>
      <c r="J606" s="85" t="s">
        <v>17</v>
      </c>
      <c r="M606" s="82" t="s">
        <v>6</v>
      </c>
      <c r="P606" s="1"/>
      <c r="Q606" s="3"/>
      <c r="R606" s="5"/>
      <c r="S606" s="4"/>
      <c r="T606" s="10">
        <f>(I606/60+H606)-(F606/60+E606)</f>
        <v>0</v>
      </c>
      <c r="U606" s="10">
        <f>(O606/60+N606)-(L606/60+K606)</f>
        <v>0</v>
      </c>
      <c r="V606" s="10"/>
      <c r="W606" s="11">
        <f>T606+U606-Q606*0.5+V606</f>
        <v>0</v>
      </c>
      <c r="X606" s="109"/>
      <c r="AC606" s="8"/>
    </row>
    <row r="607" spans="1:33" x14ac:dyDescent="0.25">
      <c r="A607" s="52">
        <v>43634</v>
      </c>
      <c r="B607" s="9"/>
      <c r="C607" s="1" t="s">
        <v>2</v>
      </c>
      <c r="D607" s="1"/>
      <c r="G607" s="82" t="s">
        <v>6</v>
      </c>
      <c r="J607" s="85" t="s">
        <v>17</v>
      </c>
      <c r="M607" s="82" t="s">
        <v>6</v>
      </c>
      <c r="P607" s="1"/>
      <c r="Q607" s="3"/>
      <c r="R607" s="5"/>
      <c r="S607" s="4"/>
      <c r="T607" s="10">
        <f>(I607/60+H607)-(F607/60+E607)</f>
        <v>0</v>
      </c>
      <c r="U607" s="10">
        <f>(O607/60+N607)-(L607/60+K607)</f>
        <v>0</v>
      </c>
      <c r="V607" s="10"/>
      <c r="W607" s="11">
        <f>T607+U607-Q607*0.5+V607</f>
        <v>0</v>
      </c>
      <c r="X607" s="10"/>
      <c r="Z607" t="s">
        <v>258</v>
      </c>
    </row>
    <row r="608" spans="1:33" x14ac:dyDescent="0.25">
      <c r="A608" s="52">
        <v>43635</v>
      </c>
      <c r="B608" s="9"/>
      <c r="C608" s="1" t="s">
        <v>3</v>
      </c>
      <c r="D608" s="1"/>
      <c r="G608" s="82" t="s">
        <v>6</v>
      </c>
      <c r="J608" s="85" t="s">
        <v>17</v>
      </c>
      <c r="M608" s="82" t="s">
        <v>6</v>
      </c>
      <c r="P608" s="1"/>
      <c r="Q608" s="3"/>
      <c r="R608" s="5"/>
      <c r="S608" s="4"/>
      <c r="T608" s="10">
        <f>(I608/60+H608)-(F608/60+E608)</f>
        <v>0</v>
      </c>
      <c r="U608" s="10">
        <f>(O608/60+N608)-(L608/60+K608)</f>
        <v>0</v>
      </c>
      <c r="V608" s="10"/>
      <c r="W608" s="11">
        <f>T608+U608-Q608*0.5+V608</f>
        <v>0</v>
      </c>
      <c r="X608" s="10"/>
      <c r="Z608" s="75">
        <v>0</v>
      </c>
    </row>
    <row r="609" spans="1:33" x14ac:dyDescent="0.25">
      <c r="A609" s="52">
        <v>43636</v>
      </c>
      <c r="B609" s="9"/>
      <c r="C609" s="1" t="s">
        <v>4</v>
      </c>
      <c r="D609" s="1"/>
      <c r="G609" s="82" t="s">
        <v>6</v>
      </c>
      <c r="J609" s="85" t="s">
        <v>17</v>
      </c>
      <c r="M609" s="82" t="s">
        <v>6</v>
      </c>
      <c r="P609" s="1"/>
      <c r="Q609" s="3"/>
      <c r="R609" s="5"/>
      <c r="S609" s="4"/>
      <c r="T609" s="10">
        <f>(I609/60+H609)-(F609/60+E609)</f>
        <v>0</v>
      </c>
      <c r="U609" s="10">
        <f>(O609/60+N609)-(L609/60+K609)</f>
        <v>0</v>
      </c>
      <c r="V609" s="10"/>
      <c r="W609" s="11">
        <f>T609+U609-Q609*0.5+V609</f>
        <v>0</v>
      </c>
      <c r="X609" s="10"/>
      <c r="Y609" t="s">
        <v>11</v>
      </c>
      <c r="Z609" t="s">
        <v>12</v>
      </c>
      <c r="AA609" t="s">
        <v>13</v>
      </c>
      <c r="AB609" t="s">
        <v>300</v>
      </c>
      <c r="AE609" s="95"/>
    </row>
    <row r="610" spans="1:33" x14ac:dyDescent="0.25">
      <c r="A610" s="52">
        <v>43637</v>
      </c>
      <c r="B610" s="9"/>
      <c r="C610" s="1" t="s">
        <v>5</v>
      </c>
      <c r="D610" s="1"/>
      <c r="G610" s="82" t="s">
        <v>6</v>
      </c>
      <c r="J610" s="85" t="s">
        <v>17</v>
      </c>
      <c r="M610" s="82" t="s">
        <v>6</v>
      </c>
      <c r="P610" s="1"/>
      <c r="Q610" s="3"/>
      <c r="R610" s="5"/>
      <c r="S610" s="4"/>
      <c r="T610" s="10">
        <f>(I610/60+H610)-(F610/60+E610)</f>
        <v>0</v>
      </c>
      <c r="U610" s="10">
        <f>(O610/60+N610)-(L610/60+K610)</f>
        <v>0</v>
      </c>
      <c r="V610" s="10"/>
      <c r="W610" s="11">
        <f>T610+U610-Q610*0.5+V610</f>
        <v>0</v>
      </c>
      <c r="X610" s="10"/>
      <c r="Y610" s="12">
        <f>SUM(W606:W610)</f>
        <v>0</v>
      </c>
      <c r="Z610" s="10">
        <f>Y610-(8*(5-Z608))+SUM(S606:S610)*8</f>
        <v>-40</v>
      </c>
      <c r="AA610" s="10">
        <f>AA603+Z610</f>
        <v>-120.5</v>
      </c>
      <c r="AB610" s="10">
        <f>AB603+Z610</f>
        <v>-102.43666666666668</v>
      </c>
    </row>
    <row r="611" spans="1:33" x14ac:dyDescent="0.25">
      <c r="A611" s="61">
        <v>43638</v>
      </c>
      <c r="B611" s="62"/>
      <c r="C611" s="63" t="s">
        <v>216</v>
      </c>
      <c r="D611" s="63"/>
      <c r="E611" s="62"/>
      <c r="F611" s="62"/>
      <c r="G611" s="83" t="s">
        <v>6</v>
      </c>
      <c r="H611" s="62"/>
      <c r="I611" s="62"/>
      <c r="J611" s="86" t="s">
        <v>17</v>
      </c>
      <c r="K611" s="62"/>
      <c r="L611" s="62"/>
      <c r="M611" s="83" t="s">
        <v>6</v>
      </c>
      <c r="N611" s="62"/>
      <c r="O611" s="62"/>
      <c r="P611" s="63"/>
      <c r="Q611" s="64"/>
      <c r="R611" s="65"/>
      <c r="S611" s="66"/>
      <c r="T611" s="72"/>
      <c r="U611" s="72"/>
      <c r="V611" s="72"/>
      <c r="W611" s="73"/>
      <c r="X611" s="69"/>
      <c r="Y611" s="12">
        <f>SUM(X606:X610)</f>
        <v>0</v>
      </c>
      <c r="Z611" s="67"/>
      <c r="AA611" s="67"/>
      <c r="AB611" s="70"/>
      <c r="AC611" s="59"/>
      <c r="AD611" s="59"/>
      <c r="AE611" s="59"/>
      <c r="AF611" s="59"/>
      <c r="AG611" s="59"/>
    </row>
    <row r="612" spans="1:33" x14ac:dyDescent="0.25">
      <c r="A612" s="114">
        <v>43639</v>
      </c>
      <c r="B612" s="6" t="s">
        <v>298</v>
      </c>
      <c r="C612" s="1"/>
      <c r="D612" s="1"/>
      <c r="E612" s="117" t="s">
        <v>251</v>
      </c>
      <c r="F612" s="121"/>
      <c r="G612" s="121"/>
      <c r="H612" s="121"/>
      <c r="I612" s="121"/>
      <c r="J612" s="42"/>
      <c r="K612" s="117" t="s">
        <v>252</v>
      </c>
      <c r="L612" s="121"/>
      <c r="M612" s="121"/>
      <c r="N612" s="121"/>
      <c r="O612" s="121"/>
      <c r="P612" s="1"/>
      <c r="Q612" s="96" t="s">
        <v>18</v>
      </c>
      <c r="R612" s="96" t="s">
        <v>7</v>
      </c>
      <c r="S612" s="96" t="s">
        <v>19</v>
      </c>
      <c r="T612" s="96" t="s">
        <v>8</v>
      </c>
      <c r="U612" s="96" t="s">
        <v>9</v>
      </c>
      <c r="V612" s="96"/>
      <c r="W612" s="110" t="s">
        <v>10</v>
      </c>
      <c r="X612" s="96" t="s">
        <v>285</v>
      </c>
      <c r="Y612" s="108"/>
      <c r="AC612" s="8"/>
    </row>
    <row r="613" spans="1:33" x14ac:dyDescent="0.25">
      <c r="A613" s="52">
        <v>43640</v>
      </c>
      <c r="B613" s="9"/>
      <c r="C613" s="1" t="s">
        <v>1</v>
      </c>
      <c r="D613" s="1"/>
      <c r="G613" s="82" t="s">
        <v>6</v>
      </c>
      <c r="J613" s="85" t="s">
        <v>17</v>
      </c>
      <c r="M613" s="82" t="s">
        <v>6</v>
      </c>
      <c r="P613" s="1"/>
      <c r="Q613" s="3"/>
      <c r="R613" s="5"/>
      <c r="S613" s="4"/>
      <c r="T613" s="10">
        <f>(I613/60+H613)-(F613/60+E613)</f>
        <v>0</v>
      </c>
      <c r="U613" s="10">
        <f>(O613/60+N613)-(L613/60+K613)</f>
        <v>0</v>
      </c>
      <c r="V613" s="10"/>
      <c r="W613" s="11">
        <f>T613+U613-Q613*0.5+V613</f>
        <v>0</v>
      </c>
      <c r="X613" s="109"/>
      <c r="AC613" s="8"/>
    </row>
    <row r="614" spans="1:33" x14ac:dyDescent="0.25">
      <c r="A614" s="52">
        <v>43641</v>
      </c>
      <c r="B614" s="9"/>
      <c r="C614" s="1" t="s">
        <v>2</v>
      </c>
      <c r="D614" s="1"/>
      <c r="G614" s="82" t="s">
        <v>6</v>
      </c>
      <c r="J614" s="85" t="s">
        <v>17</v>
      </c>
      <c r="M614" s="82" t="s">
        <v>6</v>
      </c>
      <c r="P614" s="1"/>
      <c r="Q614" s="3"/>
      <c r="R614" s="5"/>
      <c r="S614" s="4"/>
      <c r="T614" s="10">
        <f>(I614/60+H614)-(F614/60+E614)</f>
        <v>0</v>
      </c>
      <c r="U614" s="10">
        <f>(O614/60+N614)-(L614/60+K614)</f>
        <v>0</v>
      </c>
      <c r="V614" s="10"/>
      <c r="W614" s="11">
        <f>T614+U614-Q614*0.5+V614</f>
        <v>0</v>
      </c>
      <c r="X614" s="10"/>
      <c r="Z614" t="s">
        <v>258</v>
      </c>
    </row>
    <row r="615" spans="1:33" x14ac:dyDescent="0.25">
      <c r="A615" s="52">
        <v>43642</v>
      </c>
      <c r="B615" s="9"/>
      <c r="C615" s="1" t="s">
        <v>3</v>
      </c>
      <c r="D615" s="1"/>
      <c r="G615" s="82" t="s">
        <v>6</v>
      </c>
      <c r="J615" s="85" t="s">
        <v>17</v>
      </c>
      <c r="M615" s="82" t="s">
        <v>6</v>
      </c>
      <c r="P615" s="1"/>
      <c r="Q615" s="3"/>
      <c r="R615" s="5"/>
      <c r="S615" s="4"/>
      <c r="T615" s="10">
        <f>(I615/60+H615)-(F615/60+E615)</f>
        <v>0</v>
      </c>
      <c r="U615" s="10">
        <f>(O615/60+N615)-(L615/60+K615)</f>
        <v>0</v>
      </c>
      <c r="V615" s="10"/>
      <c r="W615" s="11">
        <f>T615+U615-Q615*0.5+V615</f>
        <v>0</v>
      </c>
      <c r="X615" s="10"/>
      <c r="Z615" s="75">
        <v>0</v>
      </c>
    </row>
    <row r="616" spans="1:33" x14ac:dyDescent="0.25">
      <c r="A616" s="52">
        <v>43643</v>
      </c>
      <c r="B616" s="9"/>
      <c r="C616" s="1" t="s">
        <v>4</v>
      </c>
      <c r="D616" s="1"/>
      <c r="G616" s="82" t="s">
        <v>6</v>
      </c>
      <c r="J616" s="85" t="s">
        <v>17</v>
      </c>
      <c r="M616" s="82" t="s">
        <v>6</v>
      </c>
      <c r="P616" s="1"/>
      <c r="Q616" s="3"/>
      <c r="R616" s="5"/>
      <c r="S616" s="4"/>
      <c r="T616" s="10">
        <f>(I616/60+H616)-(F616/60+E616)</f>
        <v>0</v>
      </c>
      <c r="U616" s="10">
        <f>(O616/60+N616)-(L616/60+K616)</f>
        <v>0</v>
      </c>
      <c r="V616" s="10"/>
      <c r="W616" s="11">
        <f>T616+U616-Q616*0.5+V616</f>
        <v>0</v>
      </c>
      <c r="X616" s="10"/>
      <c r="Y616" t="s">
        <v>11</v>
      </c>
      <c r="Z616" t="s">
        <v>12</v>
      </c>
      <c r="AA616" t="s">
        <v>13</v>
      </c>
      <c r="AB616" t="s">
        <v>300</v>
      </c>
      <c r="AE616" s="95"/>
    </row>
    <row r="617" spans="1:33" x14ac:dyDescent="0.25">
      <c r="A617" s="52">
        <v>43644</v>
      </c>
      <c r="B617" s="9"/>
      <c r="C617" s="1" t="s">
        <v>5</v>
      </c>
      <c r="D617" s="1"/>
      <c r="G617" s="82" t="s">
        <v>6</v>
      </c>
      <c r="J617" s="85" t="s">
        <v>17</v>
      </c>
      <c r="M617" s="82" t="s">
        <v>6</v>
      </c>
      <c r="P617" s="1"/>
      <c r="Q617" s="3"/>
      <c r="R617" s="5"/>
      <c r="S617" s="4"/>
      <c r="T617" s="10">
        <f>(I617/60+H617)-(F617/60+E617)</f>
        <v>0</v>
      </c>
      <c r="U617" s="10">
        <f>(O617/60+N617)-(L617/60+K617)</f>
        <v>0</v>
      </c>
      <c r="V617" s="10"/>
      <c r="W617" s="11">
        <f>T617+U617-Q617*0.5+V617</f>
        <v>0</v>
      </c>
      <c r="X617" s="10"/>
      <c r="Y617" s="12">
        <f>SUM(W613:W617)</f>
        <v>0</v>
      </c>
      <c r="Z617" s="10">
        <f>Y617-(8*(5-Z615))+SUM(S613:S617)*8</f>
        <v>-40</v>
      </c>
      <c r="AA617" s="10">
        <f>AA610+Z617</f>
        <v>-160.5</v>
      </c>
      <c r="AB617" s="10">
        <f>AB610+Z617</f>
        <v>-142.43666666666667</v>
      </c>
    </row>
    <row r="618" spans="1:33" x14ac:dyDescent="0.25">
      <c r="A618" s="61">
        <v>43645</v>
      </c>
      <c r="B618" s="62"/>
      <c r="C618" s="63" t="s">
        <v>216</v>
      </c>
      <c r="D618" s="63"/>
      <c r="E618" s="62"/>
      <c r="F618" s="62"/>
      <c r="G618" s="83" t="s">
        <v>6</v>
      </c>
      <c r="H618" s="62"/>
      <c r="I618" s="62"/>
      <c r="J618" s="86" t="s">
        <v>17</v>
      </c>
      <c r="K618" s="62"/>
      <c r="L618" s="62"/>
      <c r="M618" s="83" t="s">
        <v>6</v>
      </c>
      <c r="N618" s="62"/>
      <c r="O618" s="62"/>
      <c r="P618" s="63"/>
      <c r="Q618" s="64"/>
      <c r="R618" s="65"/>
      <c r="S618" s="66"/>
      <c r="T618" s="72"/>
      <c r="U618" s="72"/>
      <c r="V618" s="72"/>
      <c r="W618" s="73"/>
      <c r="X618" s="69"/>
      <c r="Y618" s="12">
        <f>SUM(X613:X617)</f>
        <v>0</v>
      </c>
      <c r="Z618" s="67"/>
      <c r="AA618" s="67"/>
      <c r="AB618" s="70"/>
      <c r="AC618" s="59"/>
      <c r="AD618" s="59"/>
      <c r="AE618" s="59"/>
      <c r="AF618" s="59"/>
      <c r="AG618" s="59"/>
    </row>
    <row r="619" spans="1:33" x14ac:dyDescent="0.25">
      <c r="A619" s="114">
        <v>43646</v>
      </c>
      <c r="B619" s="6" t="s">
        <v>298</v>
      </c>
      <c r="C619" s="1"/>
      <c r="D619" s="1"/>
      <c r="E619" s="117" t="s">
        <v>251</v>
      </c>
      <c r="F619" s="121"/>
      <c r="G619" s="121"/>
      <c r="H619" s="121"/>
      <c r="I619" s="121"/>
      <c r="J619" s="42"/>
      <c r="K619" s="117" t="s">
        <v>252</v>
      </c>
      <c r="L619" s="121"/>
      <c r="M619" s="121"/>
      <c r="N619" s="121"/>
      <c r="O619" s="121"/>
      <c r="P619" s="1"/>
      <c r="Q619" s="96" t="s">
        <v>18</v>
      </c>
      <c r="R619" s="96" t="s">
        <v>7</v>
      </c>
      <c r="S619" s="96" t="s">
        <v>19</v>
      </c>
      <c r="T619" s="96" t="s">
        <v>8</v>
      </c>
      <c r="U619" s="96" t="s">
        <v>9</v>
      </c>
      <c r="V619" s="96"/>
      <c r="W619" s="110" t="s">
        <v>10</v>
      </c>
      <c r="X619" s="96" t="s">
        <v>285</v>
      </c>
      <c r="Y619" s="108"/>
      <c r="AC619" s="8"/>
    </row>
    <row r="620" spans="1:33" x14ac:dyDescent="0.25">
      <c r="A620" s="52">
        <v>43647</v>
      </c>
      <c r="B620" s="9"/>
      <c r="C620" s="1" t="s">
        <v>1</v>
      </c>
      <c r="D620" s="1"/>
      <c r="G620" s="82" t="s">
        <v>6</v>
      </c>
      <c r="J620" s="85" t="s">
        <v>17</v>
      </c>
      <c r="M620" s="82" t="s">
        <v>6</v>
      </c>
      <c r="P620" s="1"/>
      <c r="Q620" s="3"/>
      <c r="R620" s="5"/>
      <c r="S620" s="4"/>
      <c r="T620" s="10">
        <f>(I620/60+H620)-(F620/60+E620)</f>
        <v>0</v>
      </c>
      <c r="U620" s="10">
        <f>(O620/60+N620)-(L620/60+K620)</f>
        <v>0</v>
      </c>
      <c r="V620" s="10"/>
      <c r="W620" s="11">
        <f>T620+U620-Q620*0.5+V620</f>
        <v>0</v>
      </c>
      <c r="X620" s="109"/>
      <c r="AC620" s="8"/>
    </row>
    <row r="621" spans="1:33" x14ac:dyDescent="0.25">
      <c r="A621" s="52">
        <v>43648</v>
      </c>
      <c r="B621" s="9"/>
      <c r="C621" s="1" t="s">
        <v>2</v>
      </c>
      <c r="D621" s="1"/>
      <c r="G621" s="82" t="s">
        <v>6</v>
      </c>
      <c r="J621" s="85" t="s">
        <v>17</v>
      </c>
      <c r="M621" s="82" t="s">
        <v>6</v>
      </c>
      <c r="P621" s="1"/>
      <c r="Q621" s="3"/>
      <c r="R621" s="5"/>
      <c r="S621" s="4"/>
      <c r="T621" s="10">
        <f>(I621/60+H621)-(F621/60+E621)</f>
        <v>0</v>
      </c>
      <c r="U621" s="10">
        <f>(O621/60+N621)-(L621/60+K621)</f>
        <v>0</v>
      </c>
      <c r="V621" s="10"/>
      <c r="W621" s="11">
        <f>T621+U621-Q621*0.5+V621</f>
        <v>0</v>
      </c>
      <c r="X621" s="10"/>
      <c r="Z621" t="s">
        <v>258</v>
      </c>
    </row>
    <row r="622" spans="1:33" x14ac:dyDescent="0.25">
      <c r="A622" s="52">
        <v>43649</v>
      </c>
      <c r="B622" s="9"/>
      <c r="C622" s="1" t="s">
        <v>3</v>
      </c>
      <c r="D622" s="1"/>
      <c r="G622" s="82" t="s">
        <v>6</v>
      </c>
      <c r="J622" s="85" t="s">
        <v>17</v>
      </c>
      <c r="M622" s="82" t="s">
        <v>6</v>
      </c>
      <c r="P622" s="1"/>
      <c r="Q622" s="3"/>
      <c r="R622" s="5"/>
      <c r="S622" s="4"/>
      <c r="T622" s="10">
        <f>(I622/60+H622)-(F622/60+E622)</f>
        <v>0</v>
      </c>
      <c r="U622" s="10">
        <f>(O622/60+N622)-(L622/60+K622)</f>
        <v>0</v>
      </c>
      <c r="V622" s="10"/>
      <c r="W622" s="11">
        <f>T622+U622-Q622*0.5+V622</f>
        <v>0</v>
      </c>
      <c r="X622" s="10"/>
      <c r="Z622" s="75">
        <v>0</v>
      </c>
    </row>
    <row r="623" spans="1:33" x14ac:dyDescent="0.25">
      <c r="A623" s="52">
        <v>43650</v>
      </c>
      <c r="B623" s="9"/>
      <c r="C623" s="1" t="s">
        <v>4</v>
      </c>
      <c r="D623" s="1"/>
      <c r="G623" s="82" t="s">
        <v>6</v>
      </c>
      <c r="J623" s="85" t="s">
        <v>17</v>
      </c>
      <c r="M623" s="82" t="s">
        <v>6</v>
      </c>
      <c r="P623" s="1"/>
      <c r="Q623" s="3"/>
      <c r="R623" s="5"/>
      <c r="S623" s="4"/>
      <c r="T623" s="10">
        <f>(I623/60+H623)-(F623/60+E623)</f>
        <v>0</v>
      </c>
      <c r="U623" s="10">
        <f>(O623/60+N623)-(L623/60+K623)</f>
        <v>0</v>
      </c>
      <c r="V623" s="10"/>
      <c r="W623" s="11">
        <f>T623+U623-Q623*0.5+V623</f>
        <v>0</v>
      </c>
      <c r="X623" s="10"/>
      <c r="Y623" t="s">
        <v>11</v>
      </c>
      <c r="Z623" t="s">
        <v>12</v>
      </c>
      <c r="AA623" t="s">
        <v>13</v>
      </c>
      <c r="AB623" t="s">
        <v>300</v>
      </c>
      <c r="AE623" s="95"/>
    </row>
    <row r="624" spans="1:33" x14ac:dyDescent="0.25">
      <c r="A624" s="52">
        <v>43651</v>
      </c>
      <c r="B624" s="9"/>
      <c r="C624" s="1" t="s">
        <v>5</v>
      </c>
      <c r="D624" s="1"/>
      <c r="G624" s="82" t="s">
        <v>6</v>
      </c>
      <c r="J624" s="85" t="s">
        <v>17</v>
      </c>
      <c r="M624" s="82" t="s">
        <v>6</v>
      </c>
      <c r="P624" s="1"/>
      <c r="Q624" s="3"/>
      <c r="R624" s="5"/>
      <c r="S624" s="4"/>
      <c r="T624" s="10">
        <f>(I624/60+H624)-(F624/60+E624)</f>
        <v>0</v>
      </c>
      <c r="U624" s="10">
        <f>(O624/60+N624)-(L624/60+K624)</f>
        <v>0</v>
      </c>
      <c r="V624" s="10"/>
      <c r="W624" s="11">
        <f>T624+U624-Q624*0.5+V624</f>
        <v>0</v>
      </c>
      <c r="X624" s="10"/>
      <c r="Y624" s="12">
        <f>SUM(W620:W624)</f>
        <v>0</v>
      </c>
      <c r="Z624" s="10">
        <f>Y624-(8*(5-Z622))+SUM(S620:S624)*8</f>
        <v>-40</v>
      </c>
      <c r="AA624" s="10">
        <f>AA617+Z624</f>
        <v>-200.5</v>
      </c>
      <c r="AB624" s="10">
        <f>AB617+Z624</f>
        <v>-182.43666666666667</v>
      </c>
    </row>
    <row r="625" spans="1:33" x14ac:dyDescent="0.25">
      <c r="A625" s="61">
        <v>43652</v>
      </c>
      <c r="B625" s="62"/>
      <c r="C625" s="63" t="s">
        <v>216</v>
      </c>
      <c r="D625" s="63"/>
      <c r="E625" s="62"/>
      <c r="F625" s="62"/>
      <c r="G625" s="83" t="s">
        <v>6</v>
      </c>
      <c r="H625" s="62"/>
      <c r="I625" s="62"/>
      <c r="J625" s="86" t="s">
        <v>17</v>
      </c>
      <c r="K625" s="62"/>
      <c r="L625" s="62"/>
      <c r="M625" s="83" t="s">
        <v>6</v>
      </c>
      <c r="N625" s="62"/>
      <c r="O625" s="62"/>
      <c r="P625" s="63"/>
      <c r="Q625" s="64"/>
      <c r="R625" s="65"/>
      <c r="S625" s="66"/>
      <c r="T625" s="72"/>
      <c r="U625" s="72"/>
      <c r="V625" s="72"/>
      <c r="W625" s="73"/>
      <c r="X625" s="69"/>
      <c r="Y625" s="12">
        <f>SUM(X620:X624)</f>
        <v>0</v>
      </c>
      <c r="Z625" s="67"/>
      <c r="AA625" s="67"/>
      <c r="AB625" s="70"/>
      <c r="AC625" s="59"/>
      <c r="AD625" s="59"/>
      <c r="AE625" s="59"/>
      <c r="AF625" s="59"/>
      <c r="AG625" s="59"/>
    </row>
    <row r="626" spans="1:33" x14ac:dyDescent="0.25">
      <c r="A626" s="114">
        <v>43653</v>
      </c>
      <c r="B626" s="6" t="s">
        <v>298</v>
      </c>
      <c r="C626" s="1"/>
      <c r="D626" s="1"/>
      <c r="E626" s="117" t="s">
        <v>251</v>
      </c>
      <c r="F626" s="121"/>
      <c r="G626" s="121"/>
      <c r="H626" s="121"/>
      <c r="I626" s="121"/>
      <c r="J626" s="42"/>
      <c r="K626" s="117" t="s">
        <v>252</v>
      </c>
      <c r="L626" s="121"/>
      <c r="M626" s="121"/>
      <c r="N626" s="121"/>
      <c r="O626" s="121"/>
      <c r="P626" s="1"/>
      <c r="Q626" s="96" t="s">
        <v>18</v>
      </c>
      <c r="R626" s="96" t="s">
        <v>7</v>
      </c>
      <c r="S626" s="96" t="s">
        <v>19</v>
      </c>
      <c r="T626" s="96" t="s">
        <v>8</v>
      </c>
      <c r="U626" s="96" t="s">
        <v>9</v>
      </c>
      <c r="V626" s="96"/>
      <c r="W626" s="110" t="s">
        <v>10</v>
      </c>
      <c r="X626" s="96" t="s">
        <v>285</v>
      </c>
      <c r="Y626" s="108"/>
      <c r="AC626" s="8"/>
    </row>
    <row r="627" spans="1:33" x14ac:dyDescent="0.25">
      <c r="A627" s="52">
        <v>43654</v>
      </c>
      <c r="B627" s="9"/>
      <c r="C627" s="1" t="s">
        <v>1</v>
      </c>
      <c r="D627" s="1"/>
      <c r="G627" s="82" t="s">
        <v>6</v>
      </c>
      <c r="J627" s="85" t="s">
        <v>17</v>
      </c>
      <c r="M627" s="82" t="s">
        <v>6</v>
      </c>
      <c r="P627" s="1"/>
      <c r="Q627" s="3"/>
      <c r="R627" s="5"/>
      <c r="S627" s="4"/>
      <c r="T627" s="10">
        <f>(I627/60+H627)-(F627/60+E627)</f>
        <v>0</v>
      </c>
      <c r="U627" s="10">
        <f>(O627/60+N627)-(L627/60+K627)</f>
        <v>0</v>
      </c>
      <c r="V627" s="10"/>
      <c r="W627" s="11">
        <f>T627+U627-Q627*0.5+V627</f>
        <v>0</v>
      </c>
      <c r="X627" s="109"/>
      <c r="AC627" s="8"/>
    </row>
    <row r="628" spans="1:33" x14ac:dyDescent="0.25">
      <c r="A628" s="52">
        <v>43655</v>
      </c>
      <c r="B628" s="9"/>
      <c r="C628" s="1" t="s">
        <v>2</v>
      </c>
      <c r="D628" s="1"/>
      <c r="G628" s="82" t="s">
        <v>6</v>
      </c>
      <c r="J628" s="85" t="s">
        <v>17</v>
      </c>
      <c r="M628" s="82" t="s">
        <v>6</v>
      </c>
      <c r="P628" s="1"/>
      <c r="Q628" s="3"/>
      <c r="R628" s="5"/>
      <c r="S628" s="4"/>
      <c r="T628" s="10">
        <f>(I628/60+H628)-(F628/60+E628)</f>
        <v>0</v>
      </c>
      <c r="U628" s="10">
        <f>(O628/60+N628)-(L628/60+K628)</f>
        <v>0</v>
      </c>
      <c r="V628" s="10"/>
      <c r="W628" s="11">
        <f>T628+U628-Q628*0.5+V628</f>
        <v>0</v>
      </c>
      <c r="X628" s="10"/>
      <c r="Z628" t="s">
        <v>258</v>
      </c>
    </row>
    <row r="629" spans="1:33" x14ac:dyDescent="0.25">
      <c r="A629" s="52">
        <v>43656</v>
      </c>
      <c r="B629" s="9"/>
      <c r="C629" s="1" t="s">
        <v>3</v>
      </c>
      <c r="D629" s="1"/>
      <c r="G629" s="82" t="s">
        <v>6</v>
      </c>
      <c r="J629" s="85" t="s">
        <v>17</v>
      </c>
      <c r="M629" s="82" t="s">
        <v>6</v>
      </c>
      <c r="P629" s="1"/>
      <c r="Q629" s="3"/>
      <c r="R629" s="5"/>
      <c r="S629" s="4"/>
      <c r="T629" s="10">
        <f>(I629/60+H629)-(F629/60+E629)</f>
        <v>0</v>
      </c>
      <c r="U629" s="10">
        <f>(O629/60+N629)-(L629/60+K629)</f>
        <v>0</v>
      </c>
      <c r="V629" s="10"/>
      <c r="W629" s="11">
        <f>T629+U629-Q629*0.5+V629</f>
        <v>0</v>
      </c>
      <c r="X629" s="10"/>
      <c r="Z629" s="75">
        <v>0</v>
      </c>
    </row>
    <row r="630" spans="1:33" x14ac:dyDescent="0.25">
      <c r="A630" s="52">
        <v>43657</v>
      </c>
      <c r="B630" s="9"/>
      <c r="C630" s="1" t="s">
        <v>4</v>
      </c>
      <c r="D630" s="1"/>
      <c r="G630" s="82" t="s">
        <v>6</v>
      </c>
      <c r="J630" s="85" t="s">
        <v>17</v>
      </c>
      <c r="M630" s="82" t="s">
        <v>6</v>
      </c>
      <c r="P630" s="1"/>
      <c r="Q630" s="3"/>
      <c r="R630" s="5"/>
      <c r="S630" s="4"/>
      <c r="T630" s="10">
        <f>(I630/60+H630)-(F630/60+E630)</f>
        <v>0</v>
      </c>
      <c r="U630" s="10">
        <f>(O630/60+N630)-(L630/60+K630)</f>
        <v>0</v>
      </c>
      <c r="V630" s="10"/>
      <c r="W630" s="11">
        <f>T630+U630-Q630*0.5+V630</f>
        <v>0</v>
      </c>
      <c r="X630" s="10"/>
      <c r="Y630" t="s">
        <v>11</v>
      </c>
      <c r="Z630" t="s">
        <v>12</v>
      </c>
      <c r="AA630" t="s">
        <v>13</v>
      </c>
      <c r="AB630" t="s">
        <v>300</v>
      </c>
      <c r="AE630" s="95"/>
    </row>
    <row r="631" spans="1:33" x14ac:dyDescent="0.25">
      <c r="A631" s="52">
        <v>43658</v>
      </c>
      <c r="B631" s="9"/>
      <c r="C631" s="1" t="s">
        <v>5</v>
      </c>
      <c r="D631" s="1"/>
      <c r="G631" s="82" t="s">
        <v>6</v>
      </c>
      <c r="J631" s="85" t="s">
        <v>17</v>
      </c>
      <c r="M631" s="82" t="s">
        <v>6</v>
      </c>
      <c r="P631" s="1"/>
      <c r="Q631" s="3"/>
      <c r="R631" s="5"/>
      <c r="S631" s="4"/>
      <c r="T631" s="10">
        <f>(I631/60+H631)-(F631/60+E631)</f>
        <v>0</v>
      </c>
      <c r="U631" s="10">
        <f>(O631/60+N631)-(L631/60+K631)</f>
        <v>0</v>
      </c>
      <c r="V631" s="10"/>
      <c r="W631" s="11">
        <f>T631+U631-Q631*0.5+V631</f>
        <v>0</v>
      </c>
      <c r="X631" s="10"/>
      <c r="Y631" s="12">
        <f>SUM(W627:W631)</f>
        <v>0</v>
      </c>
      <c r="Z631" s="10">
        <f>Y631-(8*(5-Z629))+SUM(S627:S631)*8</f>
        <v>-40</v>
      </c>
      <c r="AA631" s="10">
        <f>AA624+Z631</f>
        <v>-240.5</v>
      </c>
      <c r="AB631" s="10">
        <f>AB624+Z631</f>
        <v>-222.43666666666667</v>
      </c>
    </row>
    <row r="632" spans="1:33" x14ac:dyDescent="0.25">
      <c r="A632" s="61">
        <v>43659</v>
      </c>
      <c r="B632" s="62"/>
      <c r="C632" s="63" t="s">
        <v>216</v>
      </c>
      <c r="D632" s="63"/>
      <c r="E632" s="62"/>
      <c r="F632" s="62"/>
      <c r="G632" s="83" t="s">
        <v>6</v>
      </c>
      <c r="H632" s="62"/>
      <c r="I632" s="62"/>
      <c r="J632" s="86" t="s">
        <v>17</v>
      </c>
      <c r="K632" s="62"/>
      <c r="L632" s="62"/>
      <c r="M632" s="83" t="s">
        <v>6</v>
      </c>
      <c r="N632" s="62"/>
      <c r="O632" s="62"/>
      <c r="P632" s="63"/>
      <c r="Q632" s="64"/>
      <c r="R632" s="65"/>
      <c r="S632" s="66"/>
      <c r="T632" s="72"/>
      <c r="U632" s="72"/>
      <c r="V632" s="72"/>
      <c r="W632" s="73"/>
      <c r="X632" s="69"/>
      <c r="Y632" s="12">
        <f>SUM(X627:X631)</f>
        <v>0</v>
      </c>
      <c r="Z632" s="67"/>
      <c r="AA632" s="67"/>
      <c r="AB632" s="70"/>
      <c r="AC632" s="59"/>
      <c r="AD632" s="59"/>
      <c r="AE632" s="59"/>
      <c r="AF632" s="59"/>
      <c r="AG632" s="59"/>
    </row>
    <row r="633" spans="1:33" x14ac:dyDescent="0.25">
      <c r="A633" s="114">
        <v>43660</v>
      </c>
      <c r="B633" s="6" t="s">
        <v>298</v>
      </c>
      <c r="C633" s="1"/>
      <c r="D633" s="1"/>
      <c r="E633" s="117" t="s">
        <v>251</v>
      </c>
      <c r="F633" s="121"/>
      <c r="G633" s="121"/>
      <c r="H633" s="121"/>
      <c r="I633" s="121"/>
      <c r="J633" s="42"/>
      <c r="K633" s="117" t="s">
        <v>252</v>
      </c>
      <c r="L633" s="121"/>
      <c r="M633" s="121"/>
      <c r="N633" s="121"/>
      <c r="O633" s="121"/>
      <c r="P633" s="1"/>
      <c r="Q633" s="96" t="s">
        <v>18</v>
      </c>
      <c r="R633" s="96" t="s">
        <v>7</v>
      </c>
      <c r="S633" s="96" t="s">
        <v>19</v>
      </c>
      <c r="T633" s="96" t="s">
        <v>8</v>
      </c>
      <c r="U633" s="96" t="s">
        <v>9</v>
      </c>
      <c r="V633" s="96"/>
      <c r="W633" s="110" t="s">
        <v>10</v>
      </c>
      <c r="X633" s="96" t="s">
        <v>285</v>
      </c>
      <c r="Y633" s="108"/>
      <c r="AC633" s="8"/>
    </row>
    <row r="634" spans="1:33" x14ac:dyDescent="0.25">
      <c r="A634" s="52">
        <v>43661</v>
      </c>
      <c r="B634" s="9"/>
      <c r="C634" s="1" t="s">
        <v>1</v>
      </c>
      <c r="D634" s="1"/>
      <c r="G634" s="82" t="s">
        <v>6</v>
      </c>
      <c r="J634" s="85" t="s">
        <v>17</v>
      </c>
      <c r="M634" s="82" t="s">
        <v>6</v>
      </c>
      <c r="P634" s="1"/>
      <c r="Q634" s="3"/>
      <c r="R634" s="5"/>
      <c r="S634" s="4"/>
      <c r="T634" s="10">
        <f>(I634/60+H634)-(F634/60+E634)</f>
        <v>0</v>
      </c>
      <c r="U634" s="10">
        <f>(O634/60+N634)-(L634/60+K634)</f>
        <v>0</v>
      </c>
      <c r="V634" s="10"/>
      <c r="W634" s="11">
        <f>T634+U634-Q634*0.5+V634</f>
        <v>0</v>
      </c>
      <c r="X634" s="109"/>
      <c r="AC634" s="8"/>
    </row>
    <row r="635" spans="1:33" x14ac:dyDescent="0.25">
      <c r="A635" s="52">
        <v>43662</v>
      </c>
      <c r="B635" s="9"/>
      <c r="C635" s="1" t="s">
        <v>2</v>
      </c>
      <c r="D635" s="1"/>
      <c r="G635" s="82" t="s">
        <v>6</v>
      </c>
      <c r="J635" s="85" t="s">
        <v>17</v>
      </c>
      <c r="M635" s="82" t="s">
        <v>6</v>
      </c>
      <c r="P635" s="1"/>
      <c r="Q635" s="3"/>
      <c r="R635" s="5"/>
      <c r="S635" s="4"/>
      <c r="T635" s="10">
        <f>(I635/60+H635)-(F635/60+E635)</f>
        <v>0</v>
      </c>
      <c r="U635" s="10">
        <f>(O635/60+N635)-(L635/60+K635)</f>
        <v>0</v>
      </c>
      <c r="V635" s="10"/>
      <c r="W635" s="11">
        <f>T635+U635-Q635*0.5+V635</f>
        <v>0</v>
      </c>
      <c r="X635" s="10"/>
      <c r="Z635" t="s">
        <v>258</v>
      </c>
    </row>
    <row r="636" spans="1:33" x14ac:dyDescent="0.25">
      <c r="A636" s="52">
        <v>43663</v>
      </c>
      <c r="B636" s="9"/>
      <c r="C636" s="1" t="s">
        <v>3</v>
      </c>
      <c r="D636" s="1"/>
      <c r="G636" s="82" t="s">
        <v>6</v>
      </c>
      <c r="J636" s="85" t="s">
        <v>17</v>
      </c>
      <c r="M636" s="82" t="s">
        <v>6</v>
      </c>
      <c r="P636" s="1"/>
      <c r="Q636" s="3"/>
      <c r="R636" s="5"/>
      <c r="S636" s="4"/>
      <c r="T636" s="10">
        <f>(I636/60+H636)-(F636/60+E636)</f>
        <v>0</v>
      </c>
      <c r="U636" s="10">
        <f>(O636/60+N636)-(L636/60+K636)</f>
        <v>0</v>
      </c>
      <c r="V636" s="10"/>
      <c r="W636" s="11">
        <f>T636+U636-Q636*0.5+V636</f>
        <v>0</v>
      </c>
      <c r="X636" s="10"/>
      <c r="Z636" s="75">
        <v>0</v>
      </c>
    </row>
    <row r="637" spans="1:33" x14ac:dyDescent="0.25">
      <c r="A637" s="52">
        <v>43664</v>
      </c>
      <c r="B637" s="9"/>
      <c r="C637" s="1" t="s">
        <v>4</v>
      </c>
      <c r="D637" s="1"/>
      <c r="G637" s="82" t="s">
        <v>6</v>
      </c>
      <c r="J637" s="85" t="s">
        <v>17</v>
      </c>
      <c r="M637" s="82" t="s">
        <v>6</v>
      </c>
      <c r="P637" s="1"/>
      <c r="Q637" s="3"/>
      <c r="R637" s="5"/>
      <c r="S637" s="4"/>
      <c r="T637" s="10">
        <f>(I637/60+H637)-(F637/60+E637)</f>
        <v>0</v>
      </c>
      <c r="U637" s="10">
        <f>(O637/60+N637)-(L637/60+K637)</f>
        <v>0</v>
      </c>
      <c r="V637" s="10"/>
      <c r="W637" s="11">
        <f>T637+U637-Q637*0.5+V637</f>
        <v>0</v>
      </c>
      <c r="X637" s="10"/>
      <c r="Y637" t="s">
        <v>11</v>
      </c>
      <c r="Z637" t="s">
        <v>12</v>
      </c>
      <c r="AA637" t="s">
        <v>13</v>
      </c>
      <c r="AB637" t="s">
        <v>300</v>
      </c>
      <c r="AE637" s="95"/>
    </row>
    <row r="638" spans="1:33" x14ac:dyDescent="0.25">
      <c r="A638" s="52">
        <v>43665</v>
      </c>
      <c r="B638" s="9"/>
      <c r="C638" s="1" t="s">
        <v>5</v>
      </c>
      <c r="D638" s="1"/>
      <c r="G638" s="82" t="s">
        <v>6</v>
      </c>
      <c r="J638" s="85" t="s">
        <v>17</v>
      </c>
      <c r="M638" s="82" t="s">
        <v>6</v>
      </c>
      <c r="P638" s="1"/>
      <c r="Q638" s="3"/>
      <c r="R638" s="5"/>
      <c r="S638" s="4"/>
      <c r="T638" s="10">
        <f>(I638/60+H638)-(F638/60+E638)</f>
        <v>0</v>
      </c>
      <c r="U638" s="10">
        <f>(O638/60+N638)-(L638/60+K638)</f>
        <v>0</v>
      </c>
      <c r="V638" s="10"/>
      <c r="W638" s="11">
        <f>T638+U638-Q638*0.5+V638</f>
        <v>0</v>
      </c>
      <c r="X638" s="10"/>
      <c r="Y638" s="12">
        <f>SUM(W634:W638)</f>
        <v>0</v>
      </c>
      <c r="Z638" s="10">
        <f>Y638-(8*(5-Z636))+SUM(S634:S638)*8</f>
        <v>-40</v>
      </c>
      <c r="AA638" s="10">
        <f>AA631+Z638</f>
        <v>-280.5</v>
      </c>
      <c r="AB638" s="10">
        <f>AB631+Z638</f>
        <v>-262.43666666666667</v>
      </c>
    </row>
    <row r="639" spans="1:33" x14ac:dyDescent="0.25">
      <c r="A639" s="61">
        <v>43666</v>
      </c>
      <c r="B639" s="62"/>
      <c r="C639" s="63" t="s">
        <v>216</v>
      </c>
      <c r="D639" s="63"/>
      <c r="E639" s="62"/>
      <c r="F639" s="62"/>
      <c r="G639" s="83" t="s">
        <v>6</v>
      </c>
      <c r="H639" s="62"/>
      <c r="I639" s="62"/>
      <c r="J639" s="86" t="s">
        <v>17</v>
      </c>
      <c r="K639" s="62"/>
      <c r="L639" s="62"/>
      <c r="M639" s="83" t="s">
        <v>6</v>
      </c>
      <c r="N639" s="62"/>
      <c r="O639" s="62"/>
      <c r="P639" s="63"/>
      <c r="Q639" s="64"/>
      <c r="R639" s="65"/>
      <c r="S639" s="66"/>
      <c r="T639" s="72"/>
      <c r="U639" s="72"/>
      <c r="V639" s="72"/>
      <c r="W639" s="73"/>
      <c r="X639" s="69"/>
      <c r="Y639" s="12">
        <f>SUM(X634:X638)</f>
        <v>0</v>
      </c>
      <c r="Z639" s="67"/>
      <c r="AA639" s="67"/>
      <c r="AB639" s="70"/>
      <c r="AC639" s="59"/>
      <c r="AD639" s="59"/>
      <c r="AE639" s="59"/>
      <c r="AF639" s="59"/>
      <c r="AG639" s="59"/>
    </row>
    <row r="640" spans="1:33" x14ac:dyDescent="0.25">
      <c r="A640" s="114">
        <v>43667</v>
      </c>
      <c r="B640" s="6" t="s">
        <v>298</v>
      </c>
      <c r="C640" s="1"/>
      <c r="D640" s="1"/>
      <c r="E640" s="117" t="s">
        <v>251</v>
      </c>
      <c r="F640" s="121"/>
      <c r="G640" s="121"/>
      <c r="H640" s="121"/>
      <c r="I640" s="121"/>
      <c r="J640" s="42"/>
      <c r="K640" s="117" t="s">
        <v>252</v>
      </c>
      <c r="L640" s="121"/>
      <c r="M640" s="121"/>
      <c r="N640" s="121"/>
      <c r="O640" s="121"/>
      <c r="P640" s="1"/>
      <c r="Q640" s="96" t="s">
        <v>18</v>
      </c>
      <c r="R640" s="96" t="s">
        <v>7</v>
      </c>
      <c r="S640" s="96" t="s">
        <v>19</v>
      </c>
      <c r="T640" s="96" t="s">
        <v>8</v>
      </c>
      <c r="U640" s="96" t="s">
        <v>9</v>
      </c>
      <c r="V640" s="96"/>
      <c r="W640" s="110" t="s">
        <v>10</v>
      </c>
      <c r="X640" s="96" t="s">
        <v>285</v>
      </c>
      <c r="Y640" s="108"/>
      <c r="AC640" s="8"/>
    </row>
    <row r="641" spans="1:33" x14ac:dyDescent="0.25">
      <c r="A641" s="52">
        <v>43668</v>
      </c>
      <c r="B641" s="9"/>
      <c r="C641" s="1" t="s">
        <v>1</v>
      </c>
      <c r="D641" s="1"/>
      <c r="G641" s="82" t="s">
        <v>6</v>
      </c>
      <c r="J641" s="85" t="s">
        <v>17</v>
      </c>
      <c r="M641" s="82" t="s">
        <v>6</v>
      </c>
      <c r="P641" s="1"/>
      <c r="Q641" s="3"/>
      <c r="R641" s="5"/>
      <c r="S641" s="4"/>
      <c r="T641" s="10">
        <f>(I641/60+H641)-(F641/60+E641)</f>
        <v>0</v>
      </c>
      <c r="U641" s="10">
        <f>(O641/60+N641)-(L641/60+K641)</f>
        <v>0</v>
      </c>
      <c r="V641" s="10"/>
      <c r="W641" s="11">
        <f>T641+U641-Q641*0.5+V641</f>
        <v>0</v>
      </c>
      <c r="X641" s="109"/>
      <c r="AC641" s="8"/>
    </row>
    <row r="642" spans="1:33" x14ac:dyDescent="0.25">
      <c r="A642" s="52">
        <v>43669</v>
      </c>
      <c r="B642" s="9"/>
      <c r="C642" s="1" t="s">
        <v>2</v>
      </c>
      <c r="D642" s="1"/>
      <c r="G642" s="82" t="s">
        <v>6</v>
      </c>
      <c r="J642" s="85" t="s">
        <v>17</v>
      </c>
      <c r="M642" s="82" t="s">
        <v>6</v>
      </c>
      <c r="P642" s="1"/>
      <c r="Q642" s="3"/>
      <c r="R642" s="5"/>
      <c r="S642" s="4"/>
      <c r="T642" s="10">
        <f>(I642/60+H642)-(F642/60+E642)</f>
        <v>0</v>
      </c>
      <c r="U642" s="10">
        <f>(O642/60+N642)-(L642/60+K642)</f>
        <v>0</v>
      </c>
      <c r="V642" s="10"/>
      <c r="W642" s="11">
        <f>T642+U642-Q642*0.5+V642</f>
        <v>0</v>
      </c>
      <c r="X642" s="10"/>
      <c r="Z642" t="s">
        <v>258</v>
      </c>
    </row>
    <row r="643" spans="1:33" x14ac:dyDescent="0.25">
      <c r="A643" s="52">
        <v>43670</v>
      </c>
      <c r="B643" s="9"/>
      <c r="C643" s="1" t="s">
        <v>3</v>
      </c>
      <c r="D643" s="1"/>
      <c r="G643" s="82" t="s">
        <v>6</v>
      </c>
      <c r="J643" s="85" t="s">
        <v>17</v>
      </c>
      <c r="M643" s="82" t="s">
        <v>6</v>
      </c>
      <c r="P643" s="1"/>
      <c r="Q643" s="3"/>
      <c r="R643" s="5"/>
      <c r="S643" s="4"/>
      <c r="T643" s="10">
        <f>(I643/60+H643)-(F643/60+E643)</f>
        <v>0</v>
      </c>
      <c r="U643" s="10">
        <f>(O643/60+N643)-(L643/60+K643)</f>
        <v>0</v>
      </c>
      <c r="V643" s="10"/>
      <c r="W643" s="11">
        <f>T643+U643-Q643*0.5+V643</f>
        <v>0</v>
      </c>
      <c r="X643" s="10"/>
      <c r="Z643" s="75">
        <v>0</v>
      </c>
    </row>
    <row r="644" spans="1:33" x14ac:dyDescent="0.25">
      <c r="A644" s="52">
        <v>43671</v>
      </c>
      <c r="B644" s="9"/>
      <c r="C644" s="1" t="s">
        <v>4</v>
      </c>
      <c r="D644" s="1"/>
      <c r="G644" s="82" t="s">
        <v>6</v>
      </c>
      <c r="J644" s="85" t="s">
        <v>17</v>
      </c>
      <c r="M644" s="82" t="s">
        <v>6</v>
      </c>
      <c r="P644" s="1"/>
      <c r="Q644" s="3"/>
      <c r="R644" s="5"/>
      <c r="S644" s="4"/>
      <c r="T644" s="10">
        <f>(I644/60+H644)-(F644/60+E644)</f>
        <v>0</v>
      </c>
      <c r="U644" s="10">
        <f>(O644/60+N644)-(L644/60+K644)</f>
        <v>0</v>
      </c>
      <c r="V644" s="10"/>
      <c r="W644" s="11">
        <f>T644+U644-Q644*0.5+V644</f>
        <v>0</v>
      </c>
      <c r="X644" s="10"/>
      <c r="Y644" t="s">
        <v>11</v>
      </c>
      <c r="Z644" t="s">
        <v>12</v>
      </c>
      <c r="AA644" t="s">
        <v>13</v>
      </c>
      <c r="AB644" t="s">
        <v>300</v>
      </c>
      <c r="AE644" s="95"/>
    </row>
    <row r="645" spans="1:33" x14ac:dyDescent="0.25">
      <c r="A645" s="52">
        <v>43672</v>
      </c>
      <c r="B645" s="9"/>
      <c r="C645" s="1" t="s">
        <v>5</v>
      </c>
      <c r="D645" s="1"/>
      <c r="G645" s="82" t="s">
        <v>6</v>
      </c>
      <c r="J645" s="85" t="s">
        <v>17</v>
      </c>
      <c r="M645" s="82" t="s">
        <v>6</v>
      </c>
      <c r="P645" s="1"/>
      <c r="Q645" s="3"/>
      <c r="R645" s="5"/>
      <c r="S645" s="4"/>
      <c r="T645" s="10">
        <f>(I645/60+H645)-(F645/60+E645)</f>
        <v>0</v>
      </c>
      <c r="U645" s="10">
        <f>(O645/60+N645)-(L645/60+K645)</f>
        <v>0</v>
      </c>
      <c r="V645" s="10"/>
      <c r="W645" s="11">
        <f>T645+U645-Q645*0.5+V645</f>
        <v>0</v>
      </c>
      <c r="X645" s="10"/>
      <c r="Y645" s="12">
        <f>SUM(W641:W645)</f>
        <v>0</v>
      </c>
      <c r="Z645" s="10">
        <f>Y645-(8*(5-Z643))+SUM(S641:S645)*8</f>
        <v>-40</v>
      </c>
      <c r="AA645" s="10">
        <f>AA638+Z645</f>
        <v>-320.5</v>
      </c>
      <c r="AB645" s="10">
        <f>AB638+Z645</f>
        <v>-302.43666666666667</v>
      </c>
    </row>
    <row r="646" spans="1:33" x14ac:dyDescent="0.25">
      <c r="A646" s="61">
        <v>43673</v>
      </c>
      <c r="B646" s="62"/>
      <c r="C646" s="63" t="s">
        <v>216</v>
      </c>
      <c r="D646" s="63"/>
      <c r="E646" s="62"/>
      <c r="F646" s="62"/>
      <c r="G646" s="83" t="s">
        <v>6</v>
      </c>
      <c r="H646" s="62"/>
      <c r="I646" s="62"/>
      <c r="J646" s="86" t="s">
        <v>17</v>
      </c>
      <c r="K646" s="62"/>
      <c r="L646" s="62"/>
      <c r="M646" s="83" t="s">
        <v>6</v>
      </c>
      <c r="N646" s="62"/>
      <c r="O646" s="62"/>
      <c r="P646" s="63"/>
      <c r="Q646" s="64"/>
      <c r="R646" s="65"/>
      <c r="S646" s="66"/>
      <c r="T646" s="72"/>
      <c r="U646" s="72"/>
      <c r="V646" s="72"/>
      <c r="W646" s="73"/>
      <c r="X646" s="69"/>
      <c r="Y646" s="12">
        <f>SUM(X641:X645)</f>
        <v>0</v>
      </c>
      <c r="Z646" s="67"/>
      <c r="AA646" s="67"/>
      <c r="AB646" s="70"/>
      <c r="AC646" s="59"/>
      <c r="AD646" s="59"/>
      <c r="AE646" s="59"/>
      <c r="AF646" s="59"/>
      <c r="AG646" s="59"/>
    </row>
    <row r="647" spans="1:33" x14ac:dyDescent="0.25">
      <c r="A647" s="114">
        <v>43674</v>
      </c>
      <c r="B647" s="6" t="s">
        <v>298</v>
      </c>
      <c r="C647" s="1"/>
      <c r="D647" s="1"/>
      <c r="E647" s="117" t="s">
        <v>251</v>
      </c>
      <c r="F647" s="121"/>
      <c r="G647" s="121"/>
      <c r="H647" s="121"/>
      <c r="I647" s="121"/>
      <c r="J647" s="42"/>
      <c r="K647" s="117" t="s">
        <v>252</v>
      </c>
      <c r="L647" s="121"/>
      <c r="M647" s="121"/>
      <c r="N647" s="121"/>
      <c r="O647" s="121"/>
      <c r="P647" s="1"/>
      <c r="Q647" s="96" t="s">
        <v>18</v>
      </c>
      <c r="R647" s="96" t="s">
        <v>7</v>
      </c>
      <c r="S647" s="96" t="s">
        <v>19</v>
      </c>
      <c r="T647" s="96" t="s">
        <v>8</v>
      </c>
      <c r="U647" s="96" t="s">
        <v>9</v>
      </c>
      <c r="V647" s="96"/>
      <c r="W647" s="110" t="s">
        <v>10</v>
      </c>
      <c r="X647" s="96" t="s">
        <v>285</v>
      </c>
      <c r="Y647" s="108"/>
      <c r="AC647" s="8"/>
    </row>
    <row r="648" spans="1:33" x14ac:dyDescent="0.25">
      <c r="A648" s="52">
        <v>43675</v>
      </c>
      <c r="B648" s="9"/>
      <c r="C648" s="1" t="s">
        <v>1</v>
      </c>
      <c r="D648" s="1"/>
      <c r="G648" s="82" t="s">
        <v>6</v>
      </c>
      <c r="J648" s="85" t="s">
        <v>17</v>
      </c>
      <c r="M648" s="82" t="s">
        <v>6</v>
      </c>
      <c r="P648" s="1"/>
      <c r="Q648" s="3"/>
      <c r="R648" s="5"/>
      <c r="S648" s="4"/>
      <c r="T648" s="10">
        <f>(I648/60+H648)-(F648/60+E648)</f>
        <v>0</v>
      </c>
      <c r="U648" s="10">
        <f>(O648/60+N648)-(L648/60+K648)</f>
        <v>0</v>
      </c>
      <c r="V648" s="10"/>
      <c r="W648" s="11">
        <f>T648+U648-Q648*0.5+V648</f>
        <v>0</v>
      </c>
      <c r="X648" s="109"/>
      <c r="AC648" s="8"/>
    </row>
    <row r="649" spans="1:33" x14ac:dyDescent="0.25">
      <c r="A649" s="52">
        <v>43676</v>
      </c>
      <c r="B649" s="9"/>
      <c r="C649" s="1" t="s">
        <v>2</v>
      </c>
      <c r="D649" s="1"/>
      <c r="G649" s="82" t="s">
        <v>6</v>
      </c>
      <c r="J649" s="85" t="s">
        <v>17</v>
      </c>
      <c r="M649" s="82" t="s">
        <v>6</v>
      </c>
      <c r="P649" s="1"/>
      <c r="Q649" s="3"/>
      <c r="R649" s="5"/>
      <c r="S649" s="4"/>
      <c r="T649" s="10">
        <f>(I649/60+H649)-(F649/60+E649)</f>
        <v>0</v>
      </c>
      <c r="U649" s="10">
        <f>(O649/60+N649)-(L649/60+K649)</f>
        <v>0</v>
      </c>
      <c r="V649" s="10"/>
      <c r="W649" s="11">
        <f>T649+U649-Q649*0.5+V649</f>
        <v>0</v>
      </c>
      <c r="X649" s="10"/>
      <c r="Z649" t="s">
        <v>258</v>
      </c>
    </row>
    <row r="650" spans="1:33" x14ac:dyDescent="0.25">
      <c r="A650" s="52">
        <v>43677</v>
      </c>
      <c r="B650" s="9"/>
      <c r="C650" s="1" t="s">
        <v>3</v>
      </c>
      <c r="D650" s="1"/>
      <c r="G650" s="82" t="s">
        <v>6</v>
      </c>
      <c r="J650" s="85" t="s">
        <v>17</v>
      </c>
      <c r="M650" s="82" t="s">
        <v>6</v>
      </c>
      <c r="P650" s="1"/>
      <c r="Q650" s="3"/>
      <c r="R650" s="5"/>
      <c r="S650" s="4"/>
      <c r="T650" s="10">
        <f>(I650/60+H650)-(F650/60+E650)</f>
        <v>0</v>
      </c>
      <c r="U650" s="10">
        <f>(O650/60+N650)-(L650/60+K650)</f>
        <v>0</v>
      </c>
      <c r="V650" s="10"/>
      <c r="W650" s="11">
        <f>T650+U650-Q650*0.5+V650</f>
        <v>0</v>
      </c>
      <c r="X650" s="10"/>
      <c r="Z650" s="75">
        <v>0</v>
      </c>
    </row>
    <row r="651" spans="1:33" x14ac:dyDescent="0.25">
      <c r="A651" s="52">
        <v>43678</v>
      </c>
      <c r="B651" s="9"/>
      <c r="C651" s="1" t="s">
        <v>4</v>
      </c>
      <c r="D651" s="1"/>
      <c r="G651" s="82" t="s">
        <v>6</v>
      </c>
      <c r="J651" s="85" t="s">
        <v>17</v>
      </c>
      <c r="M651" s="82" t="s">
        <v>6</v>
      </c>
      <c r="P651" s="1"/>
      <c r="Q651" s="3"/>
      <c r="R651" s="5"/>
      <c r="S651" s="4"/>
      <c r="T651" s="10">
        <f>(I651/60+H651)-(F651/60+E651)</f>
        <v>0</v>
      </c>
      <c r="U651" s="10">
        <f>(O651/60+N651)-(L651/60+K651)</f>
        <v>0</v>
      </c>
      <c r="V651" s="10"/>
      <c r="W651" s="11">
        <f>T651+U651-Q651*0.5+V651</f>
        <v>0</v>
      </c>
      <c r="X651" s="10"/>
      <c r="Y651" t="s">
        <v>11</v>
      </c>
      <c r="Z651" t="s">
        <v>12</v>
      </c>
      <c r="AA651" t="s">
        <v>13</v>
      </c>
      <c r="AB651" t="s">
        <v>300</v>
      </c>
      <c r="AE651" s="95"/>
    </row>
    <row r="652" spans="1:33" x14ac:dyDescent="0.25">
      <c r="A652" s="52">
        <v>43679</v>
      </c>
      <c r="B652" s="9"/>
      <c r="C652" s="1" t="s">
        <v>5</v>
      </c>
      <c r="D652" s="1"/>
      <c r="G652" s="82" t="s">
        <v>6</v>
      </c>
      <c r="J652" s="85" t="s">
        <v>17</v>
      </c>
      <c r="M652" s="82" t="s">
        <v>6</v>
      </c>
      <c r="P652" s="1"/>
      <c r="Q652" s="3"/>
      <c r="R652" s="5"/>
      <c r="S652" s="4"/>
      <c r="T652" s="10">
        <f>(I652/60+H652)-(F652/60+E652)</f>
        <v>0</v>
      </c>
      <c r="U652" s="10">
        <f>(O652/60+N652)-(L652/60+K652)</f>
        <v>0</v>
      </c>
      <c r="V652" s="10"/>
      <c r="W652" s="11">
        <f>T652+U652-Q652*0.5+V652</f>
        <v>0</v>
      </c>
      <c r="X652" s="10"/>
      <c r="Y652" s="12">
        <f>SUM(W648:W652)</f>
        <v>0</v>
      </c>
      <c r="Z652" s="10">
        <f>Y652-(8*(5-Z650))+SUM(S648:S652)*8</f>
        <v>-40</v>
      </c>
      <c r="AA652" s="10">
        <f>AA645+Z652</f>
        <v>-360.5</v>
      </c>
      <c r="AB652" s="10">
        <f>AB645+Z652</f>
        <v>-342.43666666666667</v>
      </c>
    </row>
    <row r="653" spans="1:33" x14ac:dyDescent="0.25">
      <c r="A653" s="61">
        <v>43680</v>
      </c>
      <c r="B653" s="62"/>
      <c r="C653" s="63" t="s">
        <v>216</v>
      </c>
      <c r="D653" s="63"/>
      <c r="E653" s="62"/>
      <c r="F653" s="62"/>
      <c r="G653" s="83" t="s">
        <v>6</v>
      </c>
      <c r="H653" s="62"/>
      <c r="I653" s="62"/>
      <c r="J653" s="86" t="s">
        <v>17</v>
      </c>
      <c r="K653" s="62"/>
      <c r="L653" s="62"/>
      <c r="M653" s="83" t="s">
        <v>6</v>
      </c>
      <c r="N653" s="62"/>
      <c r="O653" s="62"/>
      <c r="P653" s="63"/>
      <c r="Q653" s="64"/>
      <c r="R653" s="65"/>
      <c r="S653" s="66"/>
      <c r="T653" s="72"/>
      <c r="U653" s="72"/>
      <c r="V653" s="72"/>
      <c r="W653" s="73"/>
      <c r="X653" s="69"/>
      <c r="Y653" s="12">
        <f>SUM(X648:X652)</f>
        <v>0</v>
      </c>
      <c r="Z653" s="67"/>
      <c r="AA653" s="67"/>
      <c r="AB653" s="70"/>
      <c r="AC653" s="59"/>
      <c r="AD653" s="59"/>
      <c r="AE653" s="59"/>
      <c r="AF653" s="59"/>
      <c r="AG653" s="59"/>
    </row>
    <row r="654" spans="1:33" x14ac:dyDescent="0.25">
      <c r="A654" s="114">
        <v>43681</v>
      </c>
      <c r="B654" s="6" t="s">
        <v>298</v>
      </c>
      <c r="C654" s="1"/>
      <c r="D654" s="1"/>
      <c r="E654" s="117" t="s">
        <v>251</v>
      </c>
      <c r="F654" s="121"/>
      <c r="G654" s="121"/>
      <c r="H654" s="121"/>
      <c r="I654" s="121"/>
      <c r="J654" s="42"/>
      <c r="K654" s="117" t="s">
        <v>252</v>
      </c>
      <c r="L654" s="121"/>
      <c r="M654" s="121"/>
      <c r="N654" s="121"/>
      <c r="O654" s="121"/>
      <c r="P654" s="1"/>
      <c r="Q654" s="96" t="s">
        <v>18</v>
      </c>
      <c r="R654" s="96" t="s">
        <v>7</v>
      </c>
      <c r="S654" s="96" t="s">
        <v>19</v>
      </c>
      <c r="T654" s="96" t="s">
        <v>8</v>
      </c>
      <c r="U654" s="96" t="s">
        <v>9</v>
      </c>
      <c r="V654" s="96"/>
      <c r="W654" s="110" t="s">
        <v>10</v>
      </c>
      <c r="X654" s="96" t="s">
        <v>285</v>
      </c>
      <c r="Y654" s="108"/>
      <c r="AC654" s="8"/>
    </row>
    <row r="655" spans="1:33" x14ac:dyDescent="0.25">
      <c r="A655" s="52">
        <v>43682</v>
      </c>
      <c r="B655" s="9"/>
      <c r="C655" s="1" t="s">
        <v>1</v>
      </c>
      <c r="D655" s="1"/>
      <c r="G655" s="82" t="s">
        <v>6</v>
      </c>
      <c r="J655" s="85" t="s">
        <v>17</v>
      </c>
      <c r="M655" s="82" t="s">
        <v>6</v>
      </c>
      <c r="P655" s="1"/>
      <c r="Q655" s="3"/>
      <c r="R655" s="5"/>
      <c r="S655" s="4"/>
      <c r="T655" s="10">
        <f>(I655/60+H655)-(F655/60+E655)</f>
        <v>0</v>
      </c>
      <c r="U655" s="10">
        <f>(O655/60+N655)-(L655/60+K655)</f>
        <v>0</v>
      </c>
      <c r="V655" s="10"/>
      <c r="W655" s="11">
        <f>T655+U655-Q655*0.5+V655</f>
        <v>0</v>
      </c>
      <c r="X655" s="109"/>
      <c r="AC655" s="8"/>
    </row>
    <row r="656" spans="1:33" x14ac:dyDescent="0.25">
      <c r="A656" s="52">
        <v>43683</v>
      </c>
      <c r="B656" s="9"/>
      <c r="C656" s="1" t="s">
        <v>2</v>
      </c>
      <c r="D656" s="1"/>
      <c r="G656" s="82" t="s">
        <v>6</v>
      </c>
      <c r="J656" s="85" t="s">
        <v>17</v>
      </c>
      <c r="M656" s="82" t="s">
        <v>6</v>
      </c>
      <c r="P656" s="1"/>
      <c r="Q656" s="3"/>
      <c r="R656" s="5"/>
      <c r="S656" s="4"/>
      <c r="T656" s="10">
        <f>(I656/60+H656)-(F656/60+E656)</f>
        <v>0</v>
      </c>
      <c r="U656" s="10">
        <f>(O656/60+N656)-(L656/60+K656)</f>
        <v>0</v>
      </c>
      <c r="V656" s="10"/>
      <c r="W656" s="11">
        <f>T656+U656-Q656*0.5+V656</f>
        <v>0</v>
      </c>
      <c r="X656" s="10"/>
      <c r="Z656" t="s">
        <v>258</v>
      </c>
    </row>
    <row r="657" spans="1:33" x14ac:dyDescent="0.25">
      <c r="A657" s="52">
        <v>43684</v>
      </c>
      <c r="B657" s="9"/>
      <c r="C657" s="1" t="s">
        <v>3</v>
      </c>
      <c r="D657" s="1"/>
      <c r="G657" s="82" t="s">
        <v>6</v>
      </c>
      <c r="J657" s="85" t="s">
        <v>17</v>
      </c>
      <c r="M657" s="82" t="s">
        <v>6</v>
      </c>
      <c r="P657" s="1"/>
      <c r="Q657" s="3"/>
      <c r="R657" s="5"/>
      <c r="S657" s="4"/>
      <c r="T657" s="10">
        <f>(I657/60+H657)-(F657/60+E657)</f>
        <v>0</v>
      </c>
      <c r="U657" s="10">
        <f>(O657/60+N657)-(L657/60+K657)</f>
        <v>0</v>
      </c>
      <c r="V657" s="10"/>
      <c r="W657" s="11">
        <f>T657+U657-Q657*0.5+V657</f>
        <v>0</v>
      </c>
      <c r="X657" s="10"/>
      <c r="Z657" s="75">
        <v>0</v>
      </c>
    </row>
    <row r="658" spans="1:33" x14ac:dyDescent="0.25">
      <c r="A658" s="52">
        <v>43685</v>
      </c>
      <c r="B658" s="9"/>
      <c r="C658" s="1" t="s">
        <v>4</v>
      </c>
      <c r="D658" s="1"/>
      <c r="G658" s="82" t="s">
        <v>6</v>
      </c>
      <c r="J658" s="85" t="s">
        <v>17</v>
      </c>
      <c r="M658" s="82" t="s">
        <v>6</v>
      </c>
      <c r="P658" s="1"/>
      <c r="Q658" s="3"/>
      <c r="R658" s="5"/>
      <c r="S658" s="4"/>
      <c r="T658" s="10">
        <f>(I658/60+H658)-(F658/60+E658)</f>
        <v>0</v>
      </c>
      <c r="U658" s="10">
        <f>(O658/60+N658)-(L658/60+K658)</f>
        <v>0</v>
      </c>
      <c r="V658" s="10"/>
      <c r="W658" s="11">
        <f>T658+U658-Q658*0.5+V658</f>
        <v>0</v>
      </c>
      <c r="X658" s="10"/>
      <c r="Y658" t="s">
        <v>11</v>
      </c>
      <c r="Z658" t="s">
        <v>12</v>
      </c>
      <c r="AA658" t="s">
        <v>13</v>
      </c>
      <c r="AB658" t="s">
        <v>300</v>
      </c>
      <c r="AE658" s="95"/>
    </row>
    <row r="659" spans="1:33" x14ac:dyDescent="0.25">
      <c r="A659" s="52">
        <v>43686</v>
      </c>
      <c r="B659" s="9"/>
      <c r="C659" s="1" t="s">
        <v>5</v>
      </c>
      <c r="D659" s="1"/>
      <c r="G659" s="82" t="s">
        <v>6</v>
      </c>
      <c r="J659" s="85" t="s">
        <v>17</v>
      </c>
      <c r="M659" s="82" t="s">
        <v>6</v>
      </c>
      <c r="P659" s="1"/>
      <c r="Q659" s="3"/>
      <c r="R659" s="5"/>
      <c r="S659" s="4"/>
      <c r="T659" s="10">
        <f>(I659/60+H659)-(F659/60+E659)</f>
        <v>0</v>
      </c>
      <c r="U659" s="10">
        <f>(O659/60+N659)-(L659/60+K659)</f>
        <v>0</v>
      </c>
      <c r="V659" s="10"/>
      <c r="W659" s="11">
        <f>T659+U659-Q659*0.5+V659</f>
        <v>0</v>
      </c>
      <c r="X659" s="10"/>
      <c r="Y659" s="12">
        <f>SUM(W655:W659)</f>
        <v>0</v>
      </c>
      <c r="Z659" s="10">
        <f>Y659-(8*(5-Z657))+SUM(S655:S659)*8</f>
        <v>-40</v>
      </c>
      <c r="AA659" s="10">
        <f>AA652+Z659</f>
        <v>-400.5</v>
      </c>
      <c r="AB659" s="10">
        <f>AB652+Z659</f>
        <v>-382.43666666666667</v>
      </c>
    </row>
    <row r="660" spans="1:33" x14ac:dyDescent="0.25">
      <c r="A660" s="61">
        <v>43687</v>
      </c>
      <c r="B660" s="62"/>
      <c r="C660" s="63" t="s">
        <v>216</v>
      </c>
      <c r="D660" s="63"/>
      <c r="E660" s="62"/>
      <c r="F660" s="62"/>
      <c r="G660" s="83" t="s">
        <v>6</v>
      </c>
      <c r="H660" s="62"/>
      <c r="I660" s="62"/>
      <c r="J660" s="86" t="s">
        <v>17</v>
      </c>
      <c r="K660" s="62"/>
      <c r="L660" s="62"/>
      <c r="M660" s="83" t="s">
        <v>6</v>
      </c>
      <c r="N660" s="62"/>
      <c r="O660" s="62"/>
      <c r="P660" s="63"/>
      <c r="Q660" s="64"/>
      <c r="R660" s="65"/>
      <c r="S660" s="66"/>
      <c r="T660" s="72"/>
      <c r="U660" s="72"/>
      <c r="V660" s="72"/>
      <c r="W660" s="73"/>
      <c r="X660" s="69"/>
      <c r="Y660" s="12">
        <f>SUM(X655:X659)</f>
        <v>0</v>
      </c>
      <c r="Z660" s="67"/>
      <c r="AA660" s="67"/>
      <c r="AB660" s="70"/>
      <c r="AC660" s="59"/>
      <c r="AD660" s="59"/>
      <c r="AE660" s="59"/>
      <c r="AF660" s="59"/>
      <c r="AG660" s="59"/>
    </row>
    <row r="661" spans="1:33" x14ac:dyDescent="0.25">
      <c r="A661" s="114">
        <v>43688</v>
      </c>
      <c r="B661" s="6" t="s">
        <v>298</v>
      </c>
      <c r="C661" s="1"/>
      <c r="D661" s="1"/>
      <c r="E661" s="117" t="s">
        <v>251</v>
      </c>
      <c r="F661" s="121"/>
      <c r="G661" s="121"/>
      <c r="H661" s="121"/>
      <c r="I661" s="121"/>
      <c r="J661" s="42"/>
      <c r="K661" s="117" t="s">
        <v>252</v>
      </c>
      <c r="L661" s="121"/>
      <c r="M661" s="121"/>
      <c r="N661" s="121"/>
      <c r="O661" s="121"/>
      <c r="P661" s="1"/>
      <c r="Q661" s="96" t="s">
        <v>18</v>
      </c>
      <c r="R661" s="96" t="s">
        <v>7</v>
      </c>
      <c r="S661" s="96" t="s">
        <v>19</v>
      </c>
      <c r="T661" s="96" t="s">
        <v>8</v>
      </c>
      <c r="U661" s="96" t="s">
        <v>9</v>
      </c>
      <c r="V661" s="96"/>
      <c r="W661" s="110" t="s">
        <v>10</v>
      </c>
      <c r="X661" s="96" t="s">
        <v>285</v>
      </c>
      <c r="Y661" s="108"/>
      <c r="AC661" s="8"/>
    </row>
    <row r="662" spans="1:33" x14ac:dyDescent="0.25">
      <c r="A662" s="52">
        <v>43689</v>
      </c>
      <c r="B662" s="9"/>
      <c r="C662" s="1" t="s">
        <v>1</v>
      </c>
      <c r="D662" s="1"/>
      <c r="G662" s="82" t="s">
        <v>6</v>
      </c>
      <c r="J662" s="85" t="s">
        <v>17</v>
      </c>
      <c r="M662" s="82" t="s">
        <v>6</v>
      </c>
      <c r="P662" s="1"/>
      <c r="Q662" s="3"/>
      <c r="R662" s="5"/>
      <c r="S662" s="4"/>
      <c r="T662" s="10">
        <f>(I662/60+H662)-(F662/60+E662)</f>
        <v>0</v>
      </c>
      <c r="U662" s="10">
        <f>(O662/60+N662)-(L662/60+K662)</f>
        <v>0</v>
      </c>
      <c r="V662" s="10"/>
      <c r="W662" s="11">
        <f>T662+U662-Q662*0.5+V662</f>
        <v>0</v>
      </c>
      <c r="X662" s="109"/>
      <c r="AC662" s="8"/>
    </row>
    <row r="663" spans="1:33" x14ac:dyDescent="0.25">
      <c r="A663" s="52">
        <v>43690</v>
      </c>
      <c r="B663" s="9"/>
      <c r="C663" s="1" t="s">
        <v>2</v>
      </c>
      <c r="D663" s="1"/>
      <c r="G663" s="82" t="s">
        <v>6</v>
      </c>
      <c r="J663" s="85" t="s">
        <v>17</v>
      </c>
      <c r="M663" s="82" t="s">
        <v>6</v>
      </c>
      <c r="P663" s="1"/>
      <c r="Q663" s="3"/>
      <c r="R663" s="5"/>
      <c r="S663" s="4"/>
      <c r="T663" s="10">
        <f>(I663/60+H663)-(F663/60+E663)</f>
        <v>0</v>
      </c>
      <c r="U663" s="10">
        <f>(O663/60+N663)-(L663/60+K663)</f>
        <v>0</v>
      </c>
      <c r="V663" s="10"/>
      <c r="W663" s="11">
        <f>T663+U663-Q663*0.5+V663</f>
        <v>0</v>
      </c>
      <c r="X663" s="10"/>
      <c r="Z663" t="s">
        <v>258</v>
      </c>
    </row>
    <row r="664" spans="1:33" x14ac:dyDescent="0.25">
      <c r="A664" s="52">
        <v>43691</v>
      </c>
      <c r="B664" s="9"/>
      <c r="C664" s="1" t="s">
        <v>3</v>
      </c>
      <c r="D664" s="1"/>
      <c r="G664" s="82" t="s">
        <v>6</v>
      </c>
      <c r="J664" s="85" t="s">
        <v>17</v>
      </c>
      <c r="M664" s="82" t="s">
        <v>6</v>
      </c>
      <c r="P664" s="1"/>
      <c r="Q664" s="3"/>
      <c r="R664" s="5"/>
      <c r="S664" s="4"/>
      <c r="T664" s="10">
        <f>(I664/60+H664)-(F664/60+E664)</f>
        <v>0</v>
      </c>
      <c r="U664" s="10">
        <f>(O664/60+N664)-(L664/60+K664)</f>
        <v>0</v>
      </c>
      <c r="V664" s="10"/>
      <c r="W664" s="11">
        <f>T664+U664-Q664*0.5+V664</f>
        <v>0</v>
      </c>
      <c r="X664" s="10"/>
      <c r="Z664" s="75">
        <v>0</v>
      </c>
    </row>
    <row r="665" spans="1:33" x14ac:dyDescent="0.25">
      <c r="A665" s="52">
        <v>43692</v>
      </c>
      <c r="B665" s="9"/>
      <c r="C665" s="1" t="s">
        <v>4</v>
      </c>
      <c r="D665" s="1"/>
      <c r="G665" s="82" t="s">
        <v>6</v>
      </c>
      <c r="J665" s="85" t="s">
        <v>17</v>
      </c>
      <c r="M665" s="82" t="s">
        <v>6</v>
      </c>
      <c r="P665" s="1"/>
      <c r="Q665" s="3"/>
      <c r="R665" s="5"/>
      <c r="S665" s="4"/>
      <c r="T665" s="10">
        <f>(I665/60+H665)-(F665/60+E665)</f>
        <v>0</v>
      </c>
      <c r="U665" s="10">
        <f>(O665/60+N665)-(L665/60+K665)</f>
        <v>0</v>
      </c>
      <c r="V665" s="10"/>
      <c r="W665" s="11">
        <f>T665+U665-Q665*0.5+V665</f>
        <v>0</v>
      </c>
      <c r="X665" s="10"/>
      <c r="Y665" t="s">
        <v>11</v>
      </c>
      <c r="Z665" t="s">
        <v>12</v>
      </c>
      <c r="AA665" t="s">
        <v>13</v>
      </c>
      <c r="AB665" t="s">
        <v>300</v>
      </c>
      <c r="AE665" s="95"/>
    </row>
    <row r="666" spans="1:33" x14ac:dyDescent="0.25">
      <c r="A666" s="52">
        <v>43693</v>
      </c>
      <c r="B666" s="9"/>
      <c r="C666" s="1" t="s">
        <v>5</v>
      </c>
      <c r="D666" s="1"/>
      <c r="G666" s="82" t="s">
        <v>6</v>
      </c>
      <c r="J666" s="85" t="s">
        <v>17</v>
      </c>
      <c r="M666" s="82" t="s">
        <v>6</v>
      </c>
      <c r="P666" s="1"/>
      <c r="Q666" s="3"/>
      <c r="R666" s="5"/>
      <c r="S666" s="4"/>
      <c r="T666" s="10">
        <f>(I666/60+H666)-(F666/60+E666)</f>
        <v>0</v>
      </c>
      <c r="U666" s="10">
        <f>(O666/60+N666)-(L666/60+K666)</f>
        <v>0</v>
      </c>
      <c r="V666" s="10"/>
      <c r="W666" s="11">
        <f>T666+U666-Q666*0.5+V666</f>
        <v>0</v>
      </c>
      <c r="X666" s="10"/>
      <c r="Y666" s="12">
        <f>SUM(W662:W666)</f>
        <v>0</v>
      </c>
      <c r="Z666" s="10">
        <f>Y666-(8*(5-Z664))+SUM(S662:S666)*8</f>
        <v>-40</v>
      </c>
      <c r="AA666" s="10">
        <f>AA659+Z666</f>
        <v>-440.5</v>
      </c>
      <c r="AB666" s="10">
        <f>AB659+Z666</f>
        <v>-422.43666666666667</v>
      </c>
    </row>
    <row r="667" spans="1:33" x14ac:dyDescent="0.25">
      <c r="A667" s="61">
        <v>43694</v>
      </c>
      <c r="B667" s="62"/>
      <c r="C667" s="63" t="s">
        <v>216</v>
      </c>
      <c r="D667" s="63"/>
      <c r="E667" s="62"/>
      <c r="F667" s="62"/>
      <c r="G667" s="83" t="s">
        <v>6</v>
      </c>
      <c r="H667" s="62"/>
      <c r="I667" s="62"/>
      <c r="J667" s="86" t="s">
        <v>17</v>
      </c>
      <c r="K667" s="62"/>
      <c r="L667" s="62"/>
      <c r="M667" s="83" t="s">
        <v>6</v>
      </c>
      <c r="N667" s="62"/>
      <c r="O667" s="62"/>
      <c r="P667" s="63"/>
      <c r="Q667" s="64"/>
      <c r="R667" s="65"/>
      <c r="S667" s="66"/>
      <c r="T667" s="72"/>
      <c r="U667" s="72"/>
      <c r="V667" s="72"/>
      <c r="W667" s="73"/>
      <c r="X667" s="69"/>
      <c r="Y667" s="12">
        <f>SUM(X662:X666)</f>
        <v>0</v>
      </c>
      <c r="Z667" s="67"/>
      <c r="AA667" s="67"/>
      <c r="AB667" s="70"/>
      <c r="AC667" s="59"/>
      <c r="AD667" s="59"/>
      <c r="AE667" s="59"/>
      <c r="AF667" s="59"/>
      <c r="AG667" s="59"/>
    </row>
    <row r="668" spans="1:33" x14ac:dyDescent="0.25">
      <c r="A668" s="114">
        <v>43695</v>
      </c>
      <c r="B668" s="6" t="s">
        <v>298</v>
      </c>
      <c r="C668" s="1"/>
      <c r="D668" s="1"/>
      <c r="E668" s="117" t="s">
        <v>251</v>
      </c>
      <c r="F668" s="121"/>
      <c r="G668" s="121"/>
      <c r="H668" s="121"/>
      <c r="I668" s="121"/>
      <c r="J668" s="42"/>
      <c r="K668" s="117" t="s">
        <v>252</v>
      </c>
      <c r="L668" s="121"/>
      <c r="M668" s="121"/>
      <c r="N668" s="121"/>
      <c r="O668" s="121"/>
      <c r="P668" s="1"/>
      <c r="Q668" s="96" t="s">
        <v>18</v>
      </c>
      <c r="R668" s="96" t="s">
        <v>7</v>
      </c>
      <c r="S668" s="96" t="s">
        <v>19</v>
      </c>
      <c r="T668" s="96" t="s">
        <v>8</v>
      </c>
      <c r="U668" s="96" t="s">
        <v>9</v>
      </c>
      <c r="V668" s="96"/>
      <c r="W668" s="110" t="s">
        <v>10</v>
      </c>
      <c r="X668" s="96" t="s">
        <v>285</v>
      </c>
      <c r="Y668" s="108"/>
      <c r="AC668" s="8"/>
    </row>
    <row r="669" spans="1:33" x14ac:dyDescent="0.25">
      <c r="A669" s="52">
        <v>43696</v>
      </c>
      <c r="B669" s="9"/>
      <c r="C669" s="1" t="s">
        <v>1</v>
      </c>
      <c r="D669" s="1"/>
      <c r="G669" s="82" t="s">
        <v>6</v>
      </c>
      <c r="J669" s="85" t="s">
        <v>17</v>
      </c>
      <c r="M669" s="82" t="s">
        <v>6</v>
      </c>
      <c r="P669" s="1"/>
      <c r="Q669" s="3"/>
      <c r="R669" s="5"/>
      <c r="S669" s="4"/>
      <c r="T669" s="10">
        <f>(I669/60+H669)-(F669/60+E669)</f>
        <v>0</v>
      </c>
      <c r="U669" s="10">
        <f>(O669/60+N669)-(L669/60+K669)</f>
        <v>0</v>
      </c>
      <c r="V669" s="10"/>
      <c r="W669" s="11">
        <f>T669+U669-Q669*0.5+V669</f>
        <v>0</v>
      </c>
      <c r="X669" s="109"/>
      <c r="AC669" s="8"/>
    </row>
    <row r="670" spans="1:33" x14ac:dyDescent="0.25">
      <c r="A670" s="52">
        <v>43697</v>
      </c>
      <c r="B670" s="9"/>
      <c r="C670" s="1" t="s">
        <v>2</v>
      </c>
      <c r="D670" s="1"/>
      <c r="G670" s="82" t="s">
        <v>6</v>
      </c>
      <c r="J670" s="85" t="s">
        <v>17</v>
      </c>
      <c r="M670" s="82" t="s">
        <v>6</v>
      </c>
      <c r="P670" s="1"/>
      <c r="Q670" s="3"/>
      <c r="R670" s="5"/>
      <c r="S670" s="4"/>
      <c r="T670" s="10">
        <f>(I670/60+H670)-(F670/60+E670)</f>
        <v>0</v>
      </c>
      <c r="U670" s="10">
        <f>(O670/60+N670)-(L670/60+K670)</f>
        <v>0</v>
      </c>
      <c r="V670" s="10"/>
      <c r="W670" s="11">
        <f>T670+U670-Q670*0.5+V670</f>
        <v>0</v>
      </c>
      <c r="X670" s="10"/>
      <c r="Z670" t="s">
        <v>258</v>
      </c>
    </row>
    <row r="671" spans="1:33" x14ac:dyDescent="0.25">
      <c r="A671" s="52">
        <v>43698</v>
      </c>
      <c r="B671" s="9"/>
      <c r="C671" s="1" t="s">
        <v>3</v>
      </c>
      <c r="D671" s="1"/>
      <c r="G671" s="82" t="s">
        <v>6</v>
      </c>
      <c r="J671" s="85" t="s">
        <v>17</v>
      </c>
      <c r="M671" s="82" t="s">
        <v>6</v>
      </c>
      <c r="P671" s="1"/>
      <c r="Q671" s="3"/>
      <c r="R671" s="5"/>
      <c r="S671" s="4"/>
      <c r="T671" s="10">
        <f>(I671/60+H671)-(F671/60+E671)</f>
        <v>0</v>
      </c>
      <c r="U671" s="10">
        <f>(O671/60+N671)-(L671/60+K671)</f>
        <v>0</v>
      </c>
      <c r="V671" s="10"/>
      <c r="W671" s="11">
        <f>T671+U671-Q671*0.5+V671</f>
        <v>0</v>
      </c>
      <c r="X671" s="10"/>
      <c r="Z671" s="75">
        <v>0</v>
      </c>
    </row>
    <row r="672" spans="1:33" x14ac:dyDescent="0.25">
      <c r="A672" s="52">
        <v>43699</v>
      </c>
      <c r="B672" s="9"/>
      <c r="C672" s="1" t="s">
        <v>4</v>
      </c>
      <c r="D672" s="1"/>
      <c r="G672" s="82" t="s">
        <v>6</v>
      </c>
      <c r="J672" s="85" t="s">
        <v>17</v>
      </c>
      <c r="M672" s="82" t="s">
        <v>6</v>
      </c>
      <c r="P672" s="1"/>
      <c r="Q672" s="3"/>
      <c r="R672" s="5"/>
      <c r="S672" s="4"/>
      <c r="T672" s="10">
        <f>(I672/60+H672)-(F672/60+E672)</f>
        <v>0</v>
      </c>
      <c r="U672" s="10">
        <f>(O672/60+N672)-(L672/60+K672)</f>
        <v>0</v>
      </c>
      <c r="V672" s="10"/>
      <c r="W672" s="11">
        <f>T672+U672-Q672*0.5+V672</f>
        <v>0</v>
      </c>
      <c r="X672" s="10"/>
      <c r="Y672" t="s">
        <v>11</v>
      </c>
      <c r="Z672" t="s">
        <v>12</v>
      </c>
      <c r="AA672" t="s">
        <v>13</v>
      </c>
      <c r="AB672" t="s">
        <v>300</v>
      </c>
      <c r="AE672" s="95"/>
    </row>
    <row r="673" spans="1:33" x14ac:dyDescent="0.25">
      <c r="A673" s="52">
        <v>43700</v>
      </c>
      <c r="B673" s="9"/>
      <c r="C673" s="1" t="s">
        <v>5</v>
      </c>
      <c r="D673" s="1"/>
      <c r="G673" s="82" t="s">
        <v>6</v>
      </c>
      <c r="J673" s="85" t="s">
        <v>17</v>
      </c>
      <c r="M673" s="82" t="s">
        <v>6</v>
      </c>
      <c r="P673" s="1"/>
      <c r="Q673" s="3"/>
      <c r="R673" s="5"/>
      <c r="S673" s="4"/>
      <c r="T673" s="10">
        <f>(I673/60+H673)-(F673/60+E673)</f>
        <v>0</v>
      </c>
      <c r="U673" s="10">
        <f>(O673/60+N673)-(L673/60+K673)</f>
        <v>0</v>
      </c>
      <c r="V673" s="10"/>
      <c r="W673" s="11">
        <f>T673+U673-Q673*0.5+V673</f>
        <v>0</v>
      </c>
      <c r="X673" s="10"/>
      <c r="Y673" s="12">
        <f>SUM(W669:W673)</f>
        <v>0</v>
      </c>
      <c r="Z673" s="10">
        <f>Y673-(8*(5-Z671))+SUM(S669:S673)*8</f>
        <v>-40</v>
      </c>
      <c r="AA673" s="10">
        <f>AA666+Z673</f>
        <v>-480.5</v>
      </c>
      <c r="AB673" s="10">
        <f>AB666+Z673</f>
        <v>-462.43666666666667</v>
      </c>
    </row>
    <row r="674" spans="1:33" x14ac:dyDescent="0.25">
      <c r="A674" s="61">
        <v>43701</v>
      </c>
      <c r="B674" s="62"/>
      <c r="C674" s="63" t="s">
        <v>216</v>
      </c>
      <c r="D674" s="63"/>
      <c r="E674" s="62"/>
      <c r="F674" s="62"/>
      <c r="G674" s="83" t="s">
        <v>6</v>
      </c>
      <c r="H674" s="62"/>
      <c r="I674" s="62"/>
      <c r="J674" s="86" t="s">
        <v>17</v>
      </c>
      <c r="K674" s="62"/>
      <c r="L674" s="62"/>
      <c r="M674" s="83" t="s">
        <v>6</v>
      </c>
      <c r="N674" s="62"/>
      <c r="O674" s="62"/>
      <c r="P674" s="63"/>
      <c r="Q674" s="64"/>
      <c r="R674" s="65"/>
      <c r="S674" s="66"/>
      <c r="T674" s="72"/>
      <c r="U674" s="72"/>
      <c r="V674" s="72"/>
      <c r="W674" s="73"/>
      <c r="X674" s="69"/>
      <c r="Y674" s="12">
        <f>SUM(X669:X673)</f>
        <v>0</v>
      </c>
      <c r="Z674" s="67"/>
      <c r="AA674" s="67"/>
      <c r="AB674" s="70"/>
      <c r="AC674" s="59"/>
      <c r="AD674" s="59"/>
      <c r="AE674" s="59"/>
      <c r="AF674" s="59"/>
      <c r="AG674" s="59"/>
    </row>
    <row r="675" spans="1:33" x14ac:dyDescent="0.25">
      <c r="A675" s="114">
        <v>43702</v>
      </c>
      <c r="B675" s="6" t="s">
        <v>298</v>
      </c>
      <c r="C675" s="1"/>
      <c r="D675" s="1"/>
      <c r="E675" s="117" t="s">
        <v>251</v>
      </c>
      <c r="F675" s="121"/>
      <c r="G675" s="121"/>
      <c r="H675" s="121"/>
      <c r="I675" s="121"/>
      <c r="J675" s="42"/>
      <c r="K675" s="117" t="s">
        <v>252</v>
      </c>
      <c r="L675" s="121"/>
      <c r="M675" s="121"/>
      <c r="N675" s="121"/>
      <c r="O675" s="121"/>
      <c r="P675" s="1"/>
      <c r="Q675" s="96" t="s">
        <v>18</v>
      </c>
      <c r="R675" s="96" t="s">
        <v>7</v>
      </c>
      <c r="S675" s="96" t="s">
        <v>19</v>
      </c>
      <c r="T675" s="96" t="s">
        <v>8</v>
      </c>
      <c r="U675" s="96" t="s">
        <v>9</v>
      </c>
      <c r="V675" s="96"/>
      <c r="W675" s="110" t="s">
        <v>10</v>
      </c>
      <c r="X675" s="96" t="s">
        <v>285</v>
      </c>
      <c r="Y675" s="108"/>
      <c r="AC675" s="8"/>
    </row>
    <row r="676" spans="1:33" x14ac:dyDescent="0.25">
      <c r="A676" s="52">
        <v>43703</v>
      </c>
      <c r="B676" s="9"/>
      <c r="C676" s="1" t="s">
        <v>1</v>
      </c>
      <c r="D676" s="1"/>
      <c r="G676" s="82" t="s">
        <v>6</v>
      </c>
      <c r="J676" s="85" t="s">
        <v>17</v>
      </c>
      <c r="M676" s="82" t="s">
        <v>6</v>
      </c>
      <c r="P676" s="1"/>
      <c r="Q676" s="3"/>
      <c r="R676" s="5"/>
      <c r="S676" s="4"/>
      <c r="T676" s="10">
        <f>(I676/60+H676)-(F676/60+E676)</f>
        <v>0</v>
      </c>
      <c r="U676" s="10">
        <f>(O676/60+N676)-(L676/60+K676)</f>
        <v>0</v>
      </c>
      <c r="V676" s="10"/>
      <c r="W676" s="11">
        <f>T676+U676-Q676*0.5+V676</f>
        <v>0</v>
      </c>
      <c r="X676" s="109"/>
      <c r="AC676" s="8"/>
    </row>
    <row r="677" spans="1:33" x14ac:dyDescent="0.25">
      <c r="A677" s="52">
        <v>43704</v>
      </c>
      <c r="B677" s="9"/>
      <c r="C677" s="1" t="s">
        <v>2</v>
      </c>
      <c r="D677" s="1"/>
      <c r="G677" s="82" t="s">
        <v>6</v>
      </c>
      <c r="J677" s="85" t="s">
        <v>17</v>
      </c>
      <c r="M677" s="82" t="s">
        <v>6</v>
      </c>
      <c r="P677" s="1"/>
      <c r="Q677" s="3"/>
      <c r="R677" s="5"/>
      <c r="S677" s="4"/>
      <c r="T677" s="10">
        <f>(I677/60+H677)-(F677/60+E677)</f>
        <v>0</v>
      </c>
      <c r="U677" s="10">
        <f>(O677/60+N677)-(L677/60+K677)</f>
        <v>0</v>
      </c>
      <c r="V677" s="10"/>
      <c r="W677" s="11">
        <f>T677+U677-Q677*0.5+V677</f>
        <v>0</v>
      </c>
      <c r="X677" s="10"/>
      <c r="Z677" t="s">
        <v>258</v>
      </c>
    </row>
    <row r="678" spans="1:33" x14ac:dyDescent="0.25">
      <c r="A678" s="52">
        <v>43705</v>
      </c>
      <c r="B678" s="9"/>
      <c r="C678" s="1" t="s">
        <v>3</v>
      </c>
      <c r="D678" s="1"/>
      <c r="G678" s="82" t="s">
        <v>6</v>
      </c>
      <c r="J678" s="85" t="s">
        <v>17</v>
      </c>
      <c r="M678" s="82" t="s">
        <v>6</v>
      </c>
      <c r="P678" s="1"/>
      <c r="Q678" s="3"/>
      <c r="R678" s="5"/>
      <c r="S678" s="4"/>
      <c r="T678" s="10">
        <f>(I678/60+H678)-(F678/60+E678)</f>
        <v>0</v>
      </c>
      <c r="U678" s="10">
        <f>(O678/60+N678)-(L678/60+K678)</f>
        <v>0</v>
      </c>
      <c r="V678" s="10"/>
      <c r="W678" s="11">
        <f>T678+U678-Q678*0.5+V678</f>
        <v>0</v>
      </c>
      <c r="X678" s="10"/>
      <c r="Z678" s="75">
        <v>0</v>
      </c>
    </row>
    <row r="679" spans="1:33" x14ac:dyDescent="0.25">
      <c r="A679" s="52">
        <v>43706</v>
      </c>
      <c r="B679" s="9"/>
      <c r="C679" s="1" t="s">
        <v>4</v>
      </c>
      <c r="D679" s="1"/>
      <c r="G679" s="82" t="s">
        <v>6</v>
      </c>
      <c r="J679" s="85" t="s">
        <v>17</v>
      </c>
      <c r="M679" s="82" t="s">
        <v>6</v>
      </c>
      <c r="P679" s="1"/>
      <c r="Q679" s="3"/>
      <c r="R679" s="5"/>
      <c r="S679" s="4"/>
      <c r="T679" s="10">
        <f>(I679/60+H679)-(F679/60+E679)</f>
        <v>0</v>
      </c>
      <c r="U679" s="10">
        <f>(O679/60+N679)-(L679/60+K679)</f>
        <v>0</v>
      </c>
      <c r="V679" s="10"/>
      <c r="W679" s="11">
        <f>T679+U679-Q679*0.5+V679</f>
        <v>0</v>
      </c>
      <c r="X679" s="10"/>
      <c r="Y679" t="s">
        <v>11</v>
      </c>
      <c r="Z679" t="s">
        <v>12</v>
      </c>
      <c r="AA679" t="s">
        <v>13</v>
      </c>
      <c r="AB679" t="s">
        <v>300</v>
      </c>
      <c r="AE679" s="95"/>
    </row>
    <row r="680" spans="1:33" x14ac:dyDescent="0.25">
      <c r="A680" s="52">
        <v>43707</v>
      </c>
      <c r="B680" s="9"/>
      <c r="C680" s="1" t="s">
        <v>5</v>
      </c>
      <c r="D680" s="1"/>
      <c r="G680" s="82" t="s">
        <v>6</v>
      </c>
      <c r="J680" s="85" t="s">
        <v>17</v>
      </c>
      <c r="M680" s="82" t="s">
        <v>6</v>
      </c>
      <c r="P680" s="1"/>
      <c r="Q680" s="3"/>
      <c r="R680" s="5"/>
      <c r="S680" s="4"/>
      <c r="T680" s="10">
        <f>(I680/60+H680)-(F680/60+E680)</f>
        <v>0</v>
      </c>
      <c r="U680" s="10">
        <f>(O680/60+N680)-(L680/60+K680)</f>
        <v>0</v>
      </c>
      <c r="V680" s="10"/>
      <c r="W680" s="11">
        <f>T680+U680-Q680*0.5+V680</f>
        <v>0</v>
      </c>
      <c r="X680" s="10"/>
      <c r="Y680" s="12">
        <f>SUM(W676:W680)</f>
        <v>0</v>
      </c>
      <c r="Z680" s="10">
        <f>Y680-(8*(5-Z678))+SUM(S676:S680)*8</f>
        <v>-40</v>
      </c>
      <c r="AA680" s="10">
        <f>AA673+Z680</f>
        <v>-520.5</v>
      </c>
      <c r="AB680" s="10">
        <f>AB673+Z680</f>
        <v>-502.43666666666667</v>
      </c>
    </row>
    <row r="681" spans="1:33" x14ac:dyDescent="0.25">
      <c r="A681" s="61">
        <v>43708</v>
      </c>
      <c r="B681" s="62"/>
      <c r="C681" s="63" t="s">
        <v>216</v>
      </c>
      <c r="D681" s="63"/>
      <c r="E681" s="62"/>
      <c r="F681" s="62"/>
      <c r="G681" s="83" t="s">
        <v>6</v>
      </c>
      <c r="H681" s="62"/>
      <c r="I681" s="62"/>
      <c r="J681" s="86" t="s">
        <v>17</v>
      </c>
      <c r="K681" s="62"/>
      <c r="L681" s="62"/>
      <c r="M681" s="83" t="s">
        <v>6</v>
      </c>
      <c r="N681" s="62"/>
      <c r="O681" s="62"/>
      <c r="P681" s="63"/>
      <c r="Q681" s="64"/>
      <c r="R681" s="65"/>
      <c r="S681" s="66"/>
      <c r="T681" s="72"/>
      <c r="U681" s="72"/>
      <c r="V681" s="72"/>
      <c r="W681" s="73"/>
      <c r="X681" s="69"/>
      <c r="Y681" s="12">
        <f>SUM(X676:X680)</f>
        <v>0</v>
      </c>
      <c r="Z681" s="67"/>
      <c r="AA681" s="67"/>
      <c r="AB681" s="70"/>
      <c r="AC681" s="59"/>
      <c r="AD681" s="59"/>
      <c r="AE681" s="59"/>
      <c r="AF681" s="59"/>
      <c r="AG681" s="59"/>
    </row>
    <row r="682" spans="1:33" x14ac:dyDescent="0.25">
      <c r="A682" s="114">
        <v>43709</v>
      </c>
      <c r="B682" s="6" t="s">
        <v>298</v>
      </c>
      <c r="C682" s="1"/>
      <c r="D682" s="1"/>
      <c r="E682" s="117" t="s">
        <v>251</v>
      </c>
      <c r="F682" s="121"/>
      <c r="G682" s="121"/>
      <c r="H682" s="121"/>
      <c r="I682" s="121"/>
      <c r="J682" s="42"/>
      <c r="K682" s="117" t="s">
        <v>252</v>
      </c>
      <c r="L682" s="121"/>
      <c r="M682" s="121"/>
      <c r="N682" s="121"/>
      <c r="O682" s="121"/>
      <c r="P682" s="1"/>
      <c r="Q682" s="96" t="s">
        <v>18</v>
      </c>
      <c r="R682" s="96" t="s">
        <v>7</v>
      </c>
      <c r="S682" s="96" t="s">
        <v>19</v>
      </c>
      <c r="T682" s="96" t="s">
        <v>8</v>
      </c>
      <c r="U682" s="96" t="s">
        <v>9</v>
      </c>
      <c r="V682" s="96"/>
      <c r="W682" s="110" t="s">
        <v>10</v>
      </c>
      <c r="X682" s="96" t="s">
        <v>285</v>
      </c>
      <c r="Y682" s="108"/>
      <c r="AC682" s="8"/>
    </row>
    <row r="683" spans="1:33" x14ac:dyDescent="0.25">
      <c r="A683" s="52">
        <v>43710</v>
      </c>
      <c r="B683" s="9"/>
      <c r="C683" s="1" t="s">
        <v>1</v>
      </c>
      <c r="D683" s="1"/>
      <c r="G683" s="82" t="s">
        <v>6</v>
      </c>
      <c r="J683" s="85" t="s">
        <v>17</v>
      </c>
      <c r="M683" s="82" t="s">
        <v>6</v>
      </c>
      <c r="P683" s="1"/>
      <c r="Q683" s="3"/>
      <c r="R683" s="5"/>
      <c r="S683" s="4"/>
      <c r="T683" s="10">
        <f>(I683/60+H683)-(F683/60+E683)</f>
        <v>0</v>
      </c>
      <c r="U683" s="10">
        <f>(O683/60+N683)-(L683/60+K683)</f>
        <v>0</v>
      </c>
      <c r="V683" s="10"/>
      <c r="W683" s="11">
        <f>T683+U683-Q683*0.5+V683</f>
        <v>0</v>
      </c>
      <c r="X683" s="109"/>
      <c r="AC683" s="8"/>
    </row>
    <row r="684" spans="1:33" x14ac:dyDescent="0.25">
      <c r="A684" s="52">
        <v>43711</v>
      </c>
      <c r="B684" s="9"/>
      <c r="C684" s="1" t="s">
        <v>2</v>
      </c>
      <c r="D684" s="1"/>
      <c r="G684" s="82" t="s">
        <v>6</v>
      </c>
      <c r="J684" s="85" t="s">
        <v>17</v>
      </c>
      <c r="M684" s="82" t="s">
        <v>6</v>
      </c>
      <c r="P684" s="1"/>
      <c r="Q684" s="3"/>
      <c r="R684" s="5"/>
      <c r="S684" s="4"/>
      <c r="T684" s="10">
        <f>(I684/60+H684)-(F684/60+E684)</f>
        <v>0</v>
      </c>
      <c r="U684" s="10">
        <f>(O684/60+N684)-(L684/60+K684)</f>
        <v>0</v>
      </c>
      <c r="V684" s="10"/>
      <c r="W684" s="11">
        <f>T684+U684-Q684*0.5+V684</f>
        <v>0</v>
      </c>
      <c r="X684" s="10"/>
      <c r="Z684" t="s">
        <v>258</v>
      </c>
    </row>
    <row r="685" spans="1:33" x14ac:dyDescent="0.25">
      <c r="A685" s="52">
        <v>43712</v>
      </c>
      <c r="B685" s="9"/>
      <c r="C685" s="1" t="s">
        <v>3</v>
      </c>
      <c r="D685" s="1"/>
      <c r="G685" s="82" t="s">
        <v>6</v>
      </c>
      <c r="J685" s="85" t="s">
        <v>17</v>
      </c>
      <c r="M685" s="82" t="s">
        <v>6</v>
      </c>
      <c r="P685" s="1"/>
      <c r="Q685" s="3"/>
      <c r="R685" s="5"/>
      <c r="S685" s="4"/>
      <c r="T685" s="10">
        <f>(I685/60+H685)-(F685/60+E685)</f>
        <v>0</v>
      </c>
      <c r="U685" s="10">
        <f>(O685/60+N685)-(L685/60+K685)</f>
        <v>0</v>
      </c>
      <c r="V685" s="10"/>
      <c r="W685" s="11">
        <f>T685+U685-Q685*0.5+V685</f>
        <v>0</v>
      </c>
      <c r="X685" s="10"/>
      <c r="Z685" s="75">
        <v>0</v>
      </c>
    </row>
    <row r="686" spans="1:33" x14ac:dyDescent="0.25">
      <c r="A686" s="52">
        <v>43713</v>
      </c>
      <c r="B686" s="9"/>
      <c r="C686" s="1" t="s">
        <v>4</v>
      </c>
      <c r="D686" s="1"/>
      <c r="G686" s="82" t="s">
        <v>6</v>
      </c>
      <c r="J686" s="85" t="s">
        <v>17</v>
      </c>
      <c r="M686" s="82" t="s">
        <v>6</v>
      </c>
      <c r="P686" s="1"/>
      <c r="Q686" s="3"/>
      <c r="R686" s="5"/>
      <c r="S686" s="4"/>
      <c r="T686" s="10">
        <f>(I686/60+H686)-(F686/60+E686)</f>
        <v>0</v>
      </c>
      <c r="U686" s="10">
        <f>(O686/60+N686)-(L686/60+K686)</f>
        <v>0</v>
      </c>
      <c r="V686" s="10"/>
      <c r="W686" s="11">
        <f>T686+U686-Q686*0.5+V686</f>
        <v>0</v>
      </c>
      <c r="X686" s="10"/>
      <c r="Y686" t="s">
        <v>11</v>
      </c>
      <c r="Z686" t="s">
        <v>12</v>
      </c>
      <c r="AA686" t="s">
        <v>13</v>
      </c>
      <c r="AB686" t="s">
        <v>300</v>
      </c>
      <c r="AE686" s="95"/>
    </row>
    <row r="687" spans="1:33" x14ac:dyDescent="0.25">
      <c r="A687" s="52">
        <v>43714</v>
      </c>
      <c r="B687" s="9"/>
      <c r="C687" s="1" t="s">
        <v>5</v>
      </c>
      <c r="D687" s="1"/>
      <c r="G687" s="82" t="s">
        <v>6</v>
      </c>
      <c r="J687" s="85" t="s">
        <v>17</v>
      </c>
      <c r="M687" s="82" t="s">
        <v>6</v>
      </c>
      <c r="P687" s="1"/>
      <c r="Q687" s="3"/>
      <c r="R687" s="5"/>
      <c r="S687" s="4"/>
      <c r="T687" s="10">
        <f>(I687/60+H687)-(F687/60+E687)</f>
        <v>0</v>
      </c>
      <c r="U687" s="10">
        <f>(O687/60+N687)-(L687/60+K687)</f>
        <v>0</v>
      </c>
      <c r="V687" s="10"/>
      <c r="W687" s="11">
        <f>T687+U687-Q687*0.5+V687</f>
        <v>0</v>
      </c>
      <c r="X687" s="10"/>
      <c r="Y687" s="12">
        <f>SUM(W683:W687)</f>
        <v>0</v>
      </c>
      <c r="Z687" s="10">
        <f>Y687-(8*(5-Z685))+SUM(S683:S687)*8</f>
        <v>-40</v>
      </c>
      <c r="AA687" s="10">
        <f>AA680+Z687</f>
        <v>-560.5</v>
      </c>
      <c r="AB687" s="10">
        <f>AB680+Z687</f>
        <v>-542.43666666666672</v>
      </c>
    </row>
    <row r="688" spans="1:33" x14ac:dyDescent="0.25">
      <c r="A688" s="61">
        <v>43715</v>
      </c>
      <c r="B688" s="62"/>
      <c r="C688" s="63" t="s">
        <v>216</v>
      </c>
      <c r="D688" s="63"/>
      <c r="E688" s="62"/>
      <c r="F688" s="62"/>
      <c r="G688" s="83" t="s">
        <v>6</v>
      </c>
      <c r="H688" s="62"/>
      <c r="I688" s="62"/>
      <c r="J688" s="86" t="s">
        <v>17</v>
      </c>
      <c r="K688" s="62"/>
      <c r="L688" s="62"/>
      <c r="M688" s="83" t="s">
        <v>6</v>
      </c>
      <c r="N688" s="62"/>
      <c r="O688" s="62"/>
      <c r="P688" s="63"/>
      <c r="Q688" s="64"/>
      <c r="R688" s="65"/>
      <c r="S688" s="66"/>
      <c r="T688" s="72"/>
      <c r="U688" s="72"/>
      <c r="V688" s="72"/>
      <c r="W688" s="73"/>
      <c r="X688" s="69"/>
      <c r="Y688" s="12">
        <f>SUM(X683:X687)</f>
        <v>0</v>
      </c>
      <c r="Z688" s="67"/>
      <c r="AA688" s="67"/>
      <c r="AB688" s="70"/>
      <c r="AC688" s="59"/>
      <c r="AD688" s="59"/>
      <c r="AE688" s="59"/>
      <c r="AF688" s="59"/>
      <c r="AG688" s="59"/>
    </row>
    <row r="689" spans="1:33" x14ac:dyDescent="0.25">
      <c r="A689" s="114">
        <v>43716</v>
      </c>
      <c r="B689" s="6" t="s">
        <v>298</v>
      </c>
      <c r="C689" s="1"/>
      <c r="D689" s="1"/>
      <c r="E689" s="117" t="s">
        <v>251</v>
      </c>
      <c r="F689" s="121"/>
      <c r="G689" s="121"/>
      <c r="H689" s="121"/>
      <c r="I689" s="121"/>
      <c r="J689" s="42"/>
      <c r="K689" s="117" t="s">
        <v>252</v>
      </c>
      <c r="L689" s="121"/>
      <c r="M689" s="121"/>
      <c r="N689" s="121"/>
      <c r="O689" s="121"/>
      <c r="P689" s="1"/>
      <c r="Q689" s="96" t="s">
        <v>18</v>
      </c>
      <c r="R689" s="96" t="s">
        <v>7</v>
      </c>
      <c r="S689" s="96" t="s">
        <v>19</v>
      </c>
      <c r="T689" s="96" t="s">
        <v>8</v>
      </c>
      <c r="U689" s="96" t="s">
        <v>9</v>
      </c>
      <c r="V689" s="96"/>
      <c r="W689" s="110" t="s">
        <v>10</v>
      </c>
      <c r="X689" s="96" t="s">
        <v>285</v>
      </c>
      <c r="Y689" s="108"/>
      <c r="AC689" s="8"/>
    </row>
    <row r="690" spans="1:33" x14ac:dyDescent="0.25">
      <c r="A690" s="52">
        <v>43717</v>
      </c>
      <c r="B690" s="9"/>
      <c r="C690" s="1" t="s">
        <v>1</v>
      </c>
      <c r="D690" s="1"/>
      <c r="G690" s="82" t="s">
        <v>6</v>
      </c>
      <c r="J690" s="85" t="s">
        <v>17</v>
      </c>
      <c r="M690" s="82" t="s">
        <v>6</v>
      </c>
      <c r="P690" s="1"/>
      <c r="Q690" s="3"/>
      <c r="R690" s="5"/>
      <c r="S690" s="4"/>
      <c r="T690" s="10">
        <f>(I690/60+H690)-(F690/60+E690)</f>
        <v>0</v>
      </c>
      <c r="U690" s="10">
        <f>(O690/60+N690)-(L690/60+K690)</f>
        <v>0</v>
      </c>
      <c r="V690" s="10"/>
      <c r="W690" s="11">
        <f>T690+U690-Q690*0.5+V690</f>
        <v>0</v>
      </c>
      <c r="X690" s="109"/>
      <c r="AC690" s="8"/>
    </row>
    <row r="691" spans="1:33" x14ac:dyDescent="0.25">
      <c r="A691" s="52">
        <v>43718</v>
      </c>
      <c r="B691" s="9"/>
      <c r="C691" s="1" t="s">
        <v>2</v>
      </c>
      <c r="D691" s="1"/>
      <c r="G691" s="82" t="s">
        <v>6</v>
      </c>
      <c r="J691" s="85" t="s">
        <v>17</v>
      </c>
      <c r="M691" s="82" t="s">
        <v>6</v>
      </c>
      <c r="P691" s="1"/>
      <c r="Q691" s="3"/>
      <c r="R691" s="5"/>
      <c r="S691" s="4"/>
      <c r="T691" s="10">
        <f>(I691/60+H691)-(F691/60+E691)</f>
        <v>0</v>
      </c>
      <c r="U691" s="10">
        <f>(O691/60+N691)-(L691/60+K691)</f>
        <v>0</v>
      </c>
      <c r="V691" s="10"/>
      <c r="W691" s="11">
        <f>T691+U691-Q691*0.5+V691</f>
        <v>0</v>
      </c>
      <c r="X691" s="10"/>
      <c r="Z691" t="s">
        <v>258</v>
      </c>
    </row>
    <row r="692" spans="1:33" x14ac:dyDescent="0.25">
      <c r="A692" s="52">
        <v>43719</v>
      </c>
      <c r="B692" s="9"/>
      <c r="C692" s="1" t="s">
        <v>3</v>
      </c>
      <c r="D692" s="1"/>
      <c r="G692" s="82" t="s">
        <v>6</v>
      </c>
      <c r="J692" s="85" t="s">
        <v>17</v>
      </c>
      <c r="M692" s="82" t="s">
        <v>6</v>
      </c>
      <c r="P692" s="1"/>
      <c r="Q692" s="3"/>
      <c r="R692" s="5"/>
      <c r="S692" s="4"/>
      <c r="T692" s="10">
        <f>(I692/60+H692)-(F692/60+E692)</f>
        <v>0</v>
      </c>
      <c r="U692" s="10">
        <f>(O692/60+N692)-(L692/60+K692)</f>
        <v>0</v>
      </c>
      <c r="V692" s="10"/>
      <c r="W692" s="11">
        <f>T692+U692-Q692*0.5+V692</f>
        <v>0</v>
      </c>
      <c r="X692" s="10"/>
      <c r="Z692" s="75">
        <v>0</v>
      </c>
    </row>
    <row r="693" spans="1:33" x14ac:dyDescent="0.25">
      <c r="A693" s="52">
        <v>43720</v>
      </c>
      <c r="B693" s="9"/>
      <c r="C693" s="1" t="s">
        <v>4</v>
      </c>
      <c r="D693" s="1"/>
      <c r="G693" s="82" t="s">
        <v>6</v>
      </c>
      <c r="J693" s="85" t="s">
        <v>17</v>
      </c>
      <c r="M693" s="82" t="s">
        <v>6</v>
      </c>
      <c r="P693" s="1"/>
      <c r="Q693" s="3"/>
      <c r="R693" s="5"/>
      <c r="S693" s="4"/>
      <c r="T693" s="10">
        <f>(I693/60+H693)-(F693/60+E693)</f>
        <v>0</v>
      </c>
      <c r="U693" s="10">
        <f>(O693/60+N693)-(L693/60+K693)</f>
        <v>0</v>
      </c>
      <c r="V693" s="10"/>
      <c r="W693" s="11">
        <f>T693+U693-Q693*0.5+V693</f>
        <v>0</v>
      </c>
      <c r="X693" s="10"/>
      <c r="Y693" t="s">
        <v>11</v>
      </c>
      <c r="Z693" t="s">
        <v>12</v>
      </c>
      <c r="AA693" t="s">
        <v>13</v>
      </c>
      <c r="AB693" t="s">
        <v>300</v>
      </c>
      <c r="AE693" s="95"/>
    </row>
    <row r="694" spans="1:33" x14ac:dyDescent="0.25">
      <c r="A694" s="52">
        <v>43721</v>
      </c>
      <c r="B694" s="9"/>
      <c r="C694" s="1" t="s">
        <v>5</v>
      </c>
      <c r="D694" s="1"/>
      <c r="G694" s="82" t="s">
        <v>6</v>
      </c>
      <c r="J694" s="85" t="s">
        <v>17</v>
      </c>
      <c r="M694" s="82" t="s">
        <v>6</v>
      </c>
      <c r="P694" s="1"/>
      <c r="Q694" s="3"/>
      <c r="R694" s="5"/>
      <c r="S694" s="4"/>
      <c r="T694" s="10">
        <f>(I694/60+H694)-(F694/60+E694)</f>
        <v>0</v>
      </c>
      <c r="U694" s="10">
        <f>(O694/60+N694)-(L694/60+K694)</f>
        <v>0</v>
      </c>
      <c r="V694" s="10"/>
      <c r="W694" s="11">
        <f>T694+U694-Q694*0.5+V694</f>
        <v>0</v>
      </c>
      <c r="X694" s="10"/>
      <c r="Y694" s="12">
        <f>SUM(W690:W694)</f>
        <v>0</v>
      </c>
      <c r="Z694" s="10">
        <f>Y694-(8*(5-Z692))+SUM(S690:S694)*8</f>
        <v>-40</v>
      </c>
      <c r="AA694" s="10">
        <f>AA687+Z694</f>
        <v>-600.5</v>
      </c>
      <c r="AB694" s="10">
        <f>AB687+Z694</f>
        <v>-582.43666666666672</v>
      </c>
    </row>
    <row r="695" spans="1:33" x14ac:dyDescent="0.25">
      <c r="A695" s="61">
        <v>43722</v>
      </c>
      <c r="B695" s="62"/>
      <c r="C695" s="63" t="s">
        <v>216</v>
      </c>
      <c r="D695" s="63"/>
      <c r="E695" s="62"/>
      <c r="F695" s="62"/>
      <c r="G695" s="83" t="s">
        <v>6</v>
      </c>
      <c r="H695" s="62"/>
      <c r="I695" s="62"/>
      <c r="J695" s="86" t="s">
        <v>17</v>
      </c>
      <c r="K695" s="62"/>
      <c r="L695" s="62"/>
      <c r="M695" s="83" t="s">
        <v>6</v>
      </c>
      <c r="N695" s="62"/>
      <c r="O695" s="62"/>
      <c r="P695" s="63"/>
      <c r="Q695" s="64"/>
      <c r="R695" s="65"/>
      <c r="S695" s="66"/>
      <c r="T695" s="72"/>
      <c r="U695" s="72"/>
      <c r="V695" s="72"/>
      <c r="W695" s="73"/>
      <c r="X695" s="69"/>
      <c r="Y695" s="12">
        <f>SUM(X690:X694)</f>
        <v>0</v>
      </c>
      <c r="Z695" s="67"/>
      <c r="AA695" s="67"/>
      <c r="AB695" s="70"/>
      <c r="AC695" s="59"/>
      <c r="AD695" s="59"/>
      <c r="AE695" s="59"/>
      <c r="AF695" s="59"/>
      <c r="AG695" s="59"/>
    </row>
    <row r="696" spans="1:33" x14ac:dyDescent="0.25">
      <c r="A696" s="114">
        <v>43723</v>
      </c>
      <c r="B696" s="6" t="s">
        <v>298</v>
      </c>
      <c r="C696" s="1"/>
      <c r="D696" s="1"/>
      <c r="E696" s="117" t="s">
        <v>251</v>
      </c>
      <c r="F696" s="121"/>
      <c r="G696" s="121"/>
      <c r="H696" s="121"/>
      <c r="I696" s="121"/>
      <c r="J696" s="42"/>
      <c r="K696" s="117" t="s">
        <v>252</v>
      </c>
      <c r="L696" s="121"/>
      <c r="M696" s="121"/>
      <c r="N696" s="121"/>
      <c r="O696" s="121"/>
      <c r="P696" s="1"/>
      <c r="Q696" s="96" t="s">
        <v>18</v>
      </c>
      <c r="R696" s="96" t="s">
        <v>7</v>
      </c>
      <c r="S696" s="96" t="s">
        <v>19</v>
      </c>
      <c r="T696" s="96" t="s">
        <v>8</v>
      </c>
      <c r="U696" s="96" t="s">
        <v>9</v>
      </c>
      <c r="V696" s="96"/>
      <c r="W696" s="110" t="s">
        <v>10</v>
      </c>
      <c r="X696" s="96" t="s">
        <v>285</v>
      </c>
      <c r="Y696" s="108"/>
      <c r="AC696" s="8"/>
    </row>
    <row r="697" spans="1:33" x14ac:dyDescent="0.25">
      <c r="A697" s="52">
        <v>43724</v>
      </c>
      <c r="B697" s="9"/>
      <c r="C697" s="1" t="s">
        <v>1</v>
      </c>
      <c r="D697" s="1"/>
      <c r="G697" s="82" t="s">
        <v>6</v>
      </c>
      <c r="J697" s="85" t="s">
        <v>17</v>
      </c>
      <c r="M697" s="82" t="s">
        <v>6</v>
      </c>
      <c r="P697" s="1"/>
      <c r="Q697" s="3"/>
      <c r="R697" s="5"/>
      <c r="S697" s="4"/>
      <c r="T697" s="10">
        <f>(I697/60+H697)-(F697/60+E697)</f>
        <v>0</v>
      </c>
      <c r="U697" s="10">
        <f>(O697/60+N697)-(L697/60+K697)</f>
        <v>0</v>
      </c>
      <c r="V697" s="10"/>
      <c r="W697" s="11">
        <f>T697+U697-Q697*0.5+V697</f>
        <v>0</v>
      </c>
      <c r="X697" s="109"/>
      <c r="AC697" s="8"/>
    </row>
    <row r="698" spans="1:33" x14ac:dyDescent="0.25">
      <c r="A698" s="52">
        <v>43725</v>
      </c>
      <c r="B698" s="9"/>
      <c r="C698" s="1" t="s">
        <v>2</v>
      </c>
      <c r="D698" s="1"/>
      <c r="G698" s="82" t="s">
        <v>6</v>
      </c>
      <c r="J698" s="85" t="s">
        <v>17</v>
      </c>
      <c r="M698" s="82" t="s">
        <v>6</v>
      </c>
      <c r="P698" s="1"/>
      <c r="Q698" s="3"/>
      <c r="R698" s="5"/>
      <c r="S698" s="4"/>
      <c r="T698" s="10">
        <f>(I698/60+H698)-(F698/60+E698)</f>
        <v>0</v>
      </c>
      <c r="U698" s="10">
        <f>(O698/60+N698)-(L698/60+K698)</f>
        <v>0</v>
      </c>
      <c r="V698" s="10"/>
      <c r="W698" s="11">
        <f>T698+U698-Q698*0.5+V698</f>
        <v>0</v>
      </c>
      <c r="X698" s="10"/>
      <c r="Z698" t="s">
        <v>258</v>
      </c>
    </row>
    <row r="699" spans="1:33" x14ac:dyDescent="0.25">
      <c r="A699" s="52">
        <v>43726</v>
      </c>
      <c r="B699" s="9"/>
      <c r="C699" s="1" t="s">
        <v>3</v>
      </c>
      <c r="D699" s="1"/>
      <c r="G699" s="82" t="s">
        <v>6</v>
      </c>
      <c r="J699" s="85" t="s">
        <v>17</v>
      </c>
      <c r="M699" s="82" t="s">
        <v>6</v>
      </c>
      <c r="P699" s="1"/>
      <c r="Q699" s="3"/>
      <c r="R699" s="5"/>
      <c r="S699" s="4"/>
      <c r="T699" s="10">
        <f>(I699/60+H699)-(F699/60+E699)</f>
        <v>0</v>
      </c>
      <c r="U699" s="10">
        <f>(O699/60+N699)-(L699/60+K699)</f>
        <v>0</v>
      </c>
      <c r="V699" s="10"/>
      <c r="W699" s="11">
        <f>T699+U699-Q699*0.5+V699</f>
        <v>0</v>
      </c>
      <c r="X699" s="10"/>
      <c r="Z699" s="75">
        <v>0</v>
      </c>
    </row>
    <row r="700" spans="1:33" x14ac:dyDescent="0.25">
      <c r="A700" s="52">
        <v>43727</v>
      </c>
      <c r="B700" s="9"/>
      <c r="C700" s="1" t="s">
        <v>4</v>
      </c>
      <c r="D700" s="1"/>
      <c r="G700" s="82" t="s">
        <v>6</v>
      </c>
      <c r="J700" s="85" t="s">
        <v>17</v>
      </c>
      <c r="M700" s="82" t="s">
        <v>6</v>
      </c>
      <c r="P700" s="1"/>
      <c r="Q700" s="3"/>
      <c r="R700" s="5"/>
      <c r="S700" s="4"/>
      <c r="T700" s="10">
        <f>(I700/60+H700)-(F700/60+E700)</f>
        <v>0</v>
      </c>
      <c r="U700" s="10">
        <f>(O700/60+N700)-(L700/60+K700)</f>
        <v>0</v>
      </c>
      <c r="V700" s="10"/>
      <c r="W700" s="11">
        <f>T700+U700-Q700*0.5+V700</f>
        <v>0</v>
      </c>
      <c r="X700" s="10"/>
      <c r="Y700" t="s">
        <v>11</v>
      </c>
      <c r="Z700" t="s">
        <v>12</v>
      </c>
      <c r="AA700" t="s">
        <v>13</v>
      </c>
      <c r="AB700" t="s">
        <v>300</v>
      </c>
      <c r="AE700" s="95"/>
    </row>
    <row r="701" spans="1:33" x14ac:dyDescent="0.25">
      <c r="A701" s="52">
        <v>43728</v>
      </c>
      <c r="B701" s="9"/>
      <c r="C701" s="1" t="s">
        <v>5</v>
      </c>
      <c r="D701" s="1"/>
      <c r="G701" s="82" t="s">
        <v>6</v>
      </c>
      <c r="J701" s="85" t="s">
        <v>17</v>
      </c>
      <c r="M701" s="82" t="s">
        <v>6</v>
      </c>
      <c r="P701" s="1"/>
      <c r="Q701" s="3"/>
      <c r="R701" s="5"/>
      <c r="S701" s="4"/>
      <c r="T701" s="10">
        <f>(I701/60+H701)-(F701/60+E701)</f>
        <v>0</v>
      </c>
      <c r="U701" s="10">
        <f>(O701/60+N701)-(L701/60+K701)</f>
        <v>0</v>
      </c>
      <c r="V701" s="10"/>
      <c r="W701" s="11">
        <f>T701+U701-Q701*0.5+V701</f>
        <v>0</v>
      </c>
      <c r="X701" s="10"/>
      <c r="Y701" s="12">
        <f>SUM(W697:W701)</f>
        <v>0</v>
      </c>
      <c r="Z701" s="10">
        <f>Y701-(8*(5-Z699))+SUM(S697:S701)*8</f>
        <v>-40</v>
      </c>
      <c r="AA701" s="10">
        <f>AA694+Z701</f>
        <v>-640.5</v>
      </c>
      <c r="AB701" s="10">
        <f>AB694+Z701</f>
        <v>-622.43666666666672</v>
      </c>
    </row>
    <row r="702" spans="1:33" x14ac:dyDescent="0.25">
      <c r="A702" s="61">
        <v>43729</v>
      </c>
      <c r="B702" s="62"/>
      <c r="C702" s="63" t="s">
        <v>216</v>
      </c>
      <c r="D702" s="63"/>
      <c r="E702" s="62"/>
      <c r="F702" s="62"/>
      <c r="G702" s="83" t="s">
        <v>6</v>
      </c>
      <c r="H702" s="62"/>
      <c r="I702" s="62"/>
      <c r="J702" s="86" t="s">
        <v>17</v>
      </c>
      <c r="K702" s="62"/>
      <c r="L702" s="62"/>
      <c r="M702" s="83" t="s">
        <v>6</v>
      </c>
      <c r="N702" s="62"/>
      <c r="O702" s="62"/>
      <c r="P702" s="63"/>
      <c r="Q702" s="64"/>
      <c r="R702" s="65"/>
      <c r="S702" s="66"/>
      <c r="T702" s="72"/>
      <c r="U702" s="72"/>
      <c r="V702" s="72"/>
      <c r="W702" s="73"/>
      <c r="X702" s="69"/>
      <c r="Y702" s="12">
        <f>SUM(X697:X701)</f>
        <v>0</v>
      </c>
      <c r="Z702" s="67"/>
      <c r="AA702" s="67"/>
      <c r="AB702" s="70"/>
      <c r="AC702" s="59"/>
      <c r="AD702" s="59"/>
      <c r="AE702" s="59"/>
      <c r="AF702" s="59"/>
      <c r="AG702" s="59"/>
    </row>
    <row r="703" spans="1:33" x14ac:dyDescent="0.25">
      <c r="A703" s="114">
        <v>43730</v>
      </c>
      <c r="B703" s="6" t="s">
        <v>298</v>
      </c>
      <c r="C703" s="1"/>
      <c r="D703" s="1"/>
      <c r="E703" s="117" t="s">
        <v>251</v>
      </c>
      <c r="F703" s="121"/>
      <c r="G703" s="121"/>
      <c r="H703" s="121"/>
      <c r="I703" s="121"/>
      <c r="J703" s="42"/>
      <c r="K703" s="117" t="s">
        <v>252</v>
      </c>
      <c r="L703" s="121"/>
      <c r="M703" s="121"/>
      <c r="N703" s="121"/>
      <c r="O703" s="121"/>
      <c r="P703" s="1"/>
      <c r="Q703" s="96" t="s">
        <v>18</v>
      </c>
      <c r="R703" s="96" t="s">
        <v>7</v>
      </c>
      <c r="S703" s="96" t="s">
        <v>19</v>
      </c>
      <c r="T703" s="96" t="s">
        <v>8</v>
      </c>
      <c r="U703" s="96" t="s">
        <v>9</v>
      </c>
      <c r="V703" s="96"/>
      <c r="W703" s="110" t="s">
        <v>10</v>
      </c>
      <c r="X703" s="96" t="s">
        <v>285</v>
      </c>
      <c r="Y703" s="108"/>
      <c r="AC703" s="8"/>
    </row>
    <row r="704" spans="1:33" x14ac:dyDescent="0.25">
      <c r="A704" s="52">
        <v>43731</v>
      </c>
      <c r="B704" s="9"/>
      <c r="C704" s="1" t="s">
        <v>1</v>
      </c>
      <c r="D704" s="1"/>
      <c r="G704" s="82" t="s">
        <v>6</v>
      </c>
      <c r="J704" s="85" t="s">
        <v>17</v>
      </c>
      <c r="M704" s="82" t="s">
        <v>6</v>
      </c>
      <c r="P704" s="1"/>
      <c r="Q704" s="3"/>
      <c r="R704" s="5"/>
      <c r="S704" s="4"/>
      <c r="T704" s="10">
        <f>(I704/60+H704)-(F704/60+E704)</f>
        <v>0</v>
      </c>
      <c r="U704" s="10">
        <f>(O704/60+N704)-(L704/60+K704)</f>
        <v>0</v>
      </c>
      <c r="V704" s="10"/>
      <c r="W704" s="11">
        <f>T704+U704-Q704*0.5+V704</f>
        <v>0</v>
      </c>
      <c r="X704" s="109"/>
      <c r="AC704" s="8"/>
    </row>
    <row r="705" spans="1:33" x14ac:dyDescent="0.25">
      <c r="A705" s="52">
        <v>43732</v>
      </c>
      <c r="B705" s="9"/>
      <c r="C705" s="1" t="s">
        <v>2</v>
      </c>
      <c r="D705" s="1"/>
      <c r="G705" s="82" t="s">
        <v>6</v>
      </c>
      <c r="J705" s="85" t="s">
        <v>17</v>
      </c>
      <c r="M705" s="82" t="s">
        <v>6</v>
      </c>
      <c r="P705" s="1"/>
      <c r="Q705" s="3"/>
      <c r="R705" s="5"/>
      <c r="S705" s="4"/>
      <c r="T705" s="10">
        <f>(I705/60+H705)-(F705/60+E705)</f>
        <v>0</v>
      </c>
      <c r="U705" s="10">
        <f>(O705/60+N705)-(L705/60+K705)</f>
        <v>0</v>
      </c>
      <c r="V705" s="10"/>
      <c r="W705" s="11">
        <f>T705+U705-Q705*0.5+V705</f>
        <v>0</v>
      </c>
      <c r="X705" s="10"/>
      <c r="Z705" t="s">
        <v>258</v>
      </c>
    </row>
    <row r="706" spans="1:33" x14ac:dyDescent="0.25">
      <c r="A706" s="52">
        <v>43733</v>
      </c>
      <c r="B706" s="9"/>
      <c r="C706" s="1" t="s">
        <v>3</v>
      </c>
      <c r="D706" s="1"/>
      <c r="G706" s="82" t="s">
        <v>6</v>
      </c>
      <c r="J706" s="85" t="s">
        <v>17</v>
      </c>
      <c r="M706" s="82" t="s">
        <v>6</v>
      </c>
      <c r="P706" s="1"/>
      <c r="Q706" s="3"/>
      <c r="R706" s="5"/>
      <c r="S706" s="4"/>
      <c r="T706" s="10">
        <f>(I706/60+H706)-(F706/60+E706)</f>
        <v>0</v>
      </c>
      <c r="U706" s="10">
        <f>(O706/60+N706)-(L706/60+K706)</f>
        <v>0</v>
      </c>
      <c r="V706" s="10"/>
      <c r="W706" s="11">
        <f>T706+U706-Q706*0.5+V706</f>
        <v>0</v>
      </c>
      <c r="X706" s="10"/>
      <c r="Z706" s="75">
        <v>0</v>
      </c>
    </row>
    <row r="707" spans="1:33" x14ac:dyDescent="0.25">
      <c r="A707" s="52">
        <v>43734</v>
      </c>
      <c r="B707" s="9"/>
      <c r="C707" s="1" t="s">
        <v>4</v>
      </c>
      <c r="D707" s="1"/>
      <c r="G707" s="82" t="s">
        <v>6</v>
      </c>
      <c r="J707" s="85" t="s">
        <v>17</v>
      </c>
      <c r="M707" s="82" t="s">
        <v>6</v>
      </c>
      <c r="P707" s="1"/>
      <c r="Q707" s="3"/>
      <c r="R707" s="5"/>
      <c r="S707" s="4"/>
      <c r="T707" s="10">
        <f>(I707/60+H707)-(F707/60+E707)</f>
        <v>0</v>
      </c>
      <c r="U707" s="10">
        <f>(O707/60+N707)-(L707/60+K707)</f>
        <v>0</v>
      </c>
      <c r="V707" s="10"/>
      <c r="W707" s="11">
        <f>T707+U707-Q707*0.5+V707</f>
        <v>0</v>
      </c>
      <c r="X707" s="10"/>
      <c r="Y707" t="s">
        <v>11</v>
      </c>
      <c r="Z707" t="s">
        <v>12</v>
      </c>
      <c r="AA707" t="s">
        <v>13</v>
      </c>
      <c r="AB707" t="s">
        <v>300</v>
      </c>
      <c r="AE707" s="95"/>
    </row>
    <row r="708" spans="1:33" x14ac:dyDescent="0.25">
      <c r="A708" s="52">
        <v>43735</v>
      </c>
      <c r="B708" s="9"/>
      <c r="C708" s="1" t="s">
        <v>5</v>
      </c>
      <c r="D708" s="1"/>
      <c r="G708" s="82" t="s">
        <v>6</v>
      </c>
      <c r="J708" s="85" t="s">
        <v>17</v>
      </c>
      <c r="M708" s="82" t="s">
        <v>6</v>
      </c>
      <c r="P708" s="1"/>
      <c r="Q708" s="3"/>
      <c r="R708" s="5"/>
      <c r="S708" s="4"/>
      <c r="T708" s="10">
        <f>(I708/60+H708)-(F708/60+E708)</f>
        <v>0</v>
      </c>
      <c r="U708" s="10">
        <f>(O708/60+N708)-(L708/60+K708)</f>
        <v>0</v>
      </c>
      <c r="V708" s="10"/>
      <c r="W708" s="11">
        <f>T708+U708-Q708*0.5+V708</f>
        <v>0</v>
      </c>
      <c r="X708" s="10"/>
      <c r="Y708" s="12">
        <f>SUM(W704:W708)</f>
        <v>0</v>
      </c>
      <c r="Z708" s="10">
        <f>Y708-(8*(5-Z706))+SUM(S704:S708)*8</f>
        <v>-40</v>
      </c>
      <c r="AA708" s="10">
        <f>AA701+Z708</f>
        <v>-680.5</v>
      </c>
      <c r="AB708" s="10">
        <f>AB701+Z708</f>
        <v>-662.43666666666672</v>
      </c>
    </row>
    <row r="709" spans="1:33" x14ac:dyDescent="0.25">
      <c r="A709" s="61">
        <v>43736</v>
      </c>
      <c r="B709" s="62"/>
      <c r="C709" s="63" t="s">
        <v>216</v>
      </c>
      <c r="D709" s="63"/>
      <c r="E709" s="62"/>
      <c r="F709" s="62"/>
      <c r="G709" s="83" t="s">
        <v>6</v>
      </c>
      <c r="H709" s="62"/>
      <c r="I709" s="62"/>
      <c r="J709" s="86" t="s">
        <v>17</v>
      </c>
      <c r="K709" s="62"/>
      <c r="L709" s="62"/>
      <c r="M709" s="83" t="s">
        <v>6</v>
      </c>
      <c r="N709" s="62"/>
      <c r="O709" s="62"/>
      <c r="P709" s="63"/>
      <c r="Q709" s="64"/>
      <c r="R709" s="65"/>
      <c r="S709" s="66"/>
      <c r="T709" s="72"/>
      <c r="U709" s="72"/>
      <c r="V709" s="72"/>
      <c r="W709" s="73"/>
      <c r="X709" s="69"/>
      <c r="Y709" s="12">
        <f>SUM(X704:X708)</f>
        <v>0</v>
      </c>
      <c r="Z709" s="67"/>
      <c r="AA709" s="67"/>
      <c r="AB709" s="70"/>
      <c r="AC709" s="59"/>
      <c r="AD709" s="59"/>
      <c r="AE709" s="59"/>
      <c r="AF709" s="59"/>
      <c r="AG709" s="59"/>
    </row>
    <row r="710" spans="1:33" x14ac:dyDescent="0.25">
      <c r="A710" s="114">
        <v>43737</v>
      </c>
      <c r="B710" s="6" t="s">
        <v>298</v>
      </c>
      <c r="C710" s="1"/>
      <c r="D710" s="1"/>
      <c r="E710" s="117" t="s">
        <v>251</v>
      </c>
      <c r="F710" s="121"/>
      <c r="G710" s="121"/>
      <c r="H710" s="121"/>
      <c r="I710" s="121"/>
      <c r="J710" s="42"/>
      <c r="K710" s="117" t="s">
        <v>252</v>
      </c>
      <c r="L710" s="121"/>
      <c r="M710" s="121"/>
      <c r="N710" s="121"/>
      <c r="O710" s="121"/>
      <c r="P710" s="1"/>
      <c r="Q710" s="96" t="s">
        <v>18</v>
      </c>
      <c r="R710" s="96" t="s">
        <v>7</v>
      </c>
      <c r="S710" s="96" t="s">
        <v>19</v>
      </c>
      <c r="T710" s="96" t="s">
        <v>8</v>
      </c>
      <c r="U710" s="96" t="s">
        <v>9</v>
      </c>
      <c r="V710" s="96"/>
      <c r="W710" s="110" t="s">
        <v>10</v>
      </c>
      <c r="X710" s="96" t="s">
        <v>285</v>
      </c>
      <c r="Y710" s="108"/>
      <c r="AC710" s="8"/>
    </row>
    <row r="711" spans="1:33" x14ac:dyDescent="0.25">
      <c r="A711" s="52">
        <v>43738</v>
      </c>
      <c r="B711" s="9"/>
      <c r="C711" s="1" t="s">
        <v>1</v>
      </c>
      <c r="D711" s="1"/>
      <c r="G711" s="82" t="s">
        <v>6</v>
      </c>
      <c r="J711" s="85" t="s">
        <v>17</v>
      </c>
      <c r="M711" s="82" t="s">
        <v>6</v>
      </c>
      <c r="P711" s="1"/>
      <c r="Q711" s="3"/>
      <c r="R711" s="5"/>
      <c r="S711" s="4"/>
      <c r="T711" s="10">
        <f>(I711/60+H711)-(F711/60+E711)</f>
        <v>0</v>
      </c>
      <c r="U711" s="10">
        <f>(O711/60+N711)-(L711/60+K711)</f>
        <v>0</v>
      </c>
      <c r="V711" s="10"/>
      <c r="W711" s="11">
        <f>T711+U711-Q711*0.5+V711</f>
        <v>0</v>
      </c>
      <c r="X711" s="109"/>
      <c r="AC711" s="8"/>
    </row>
    <row r="712" spans="1:33" x14ac:dyDescent="0.25">
      <c r="A712" s="52">
        <v>43739</v>
      </c>
      <c r="B712" s="9"/>
      <c r="C712" s="1" t="s">
        <v>2</v>
      </c>
      <c r="D712" s="1"/>
      <c r="G712" s="82" t="s">
        <v>6</v>
      </c>
      <c r="J712" s="85" t="s">
        <v>17</v>
      </c>
      <c r="M712" s="82" t="s">
        <v>6</v>
      </c>
      <c r="P712" s="1"/>
      <c r="Q712" s="3"/>
      <c r="R712" s="5"/>
      <c r="S712" s="4"/>
      <c r="T712" s="10">
        <f>(I712/60+H712)-(F712/60+E712)</f>
        <v>0</v>
      </c>
      <c r="U712" s="10">
        <f>(O712/60+N712)-(L712/60+K712)</f>
        <v>0</v>
      </c>
      <c r="V712" s="10"/>
      <c r="W712" s="11">
        <f>T712+U712-Q712*0.5+V712</f>
        <v>0</v>
      </c>
      <c r="X712" s="10"/>
      <c r="Z712" t="s">
        <v>258</v>
      </c>
    </row>
    <row r="713" spans="1:33" x14ac:dyDescent="0.25">
      <c r="A713" s="52">
        <v>43740</v>
      </c>
      <c r="B713" s="9"/>
      <c r="C713" s="1" t="s">
        <v>3</v>
      </c>
      <c r="D713" s="1"/>
      <c r="G713" s="82" t="s">
        <v>6</v>
      </c>
      <c r="J713" s="85" t="s">
        <v>17</v>
      </c>
      <c r="M713" s="82" t="s">
        <v>6</v>
      </c>
      <c r="P713" s="1"/>
      <c r="Q713" s="3"/>
      <c r="R713" s="5"/>
      <c r="S713" s="4"/>
      <c r="T713" s="10">
        <f>(I713/60+H713)-(F713/60+E713)</f>
        <v>0</v>
      </c>
      <c r="U713" s="10">
        <f>(O713/60+N713)-(L713/60+K713)</f>
        <v>0</v>
      </c>
      <c r="V713" s="10"/>
      <c r="W713" s="11">
        <f>T713+U713-Q713*0.5+V713</f>
        <v>0</v>
      </c>
      <c r="X713" s="10"/>
      <c r="Z713" s="75">
        <v>0</v>
      </c>
    </row>
    <row r="714" spans="1:33" x14ac:dyDescent="0.25">
      <c r="A714" s="52">
        <v>43741</v>
      </c>
      <c r="B714" s="9"/>
      <c r="C714" s="1" t="s">
        <v>4</v>
      </c>
      <c r="D714" s="1"/>
      <c r="G714" s="82" t="s">
        <v>6</v>
      </c>
      <c r="J714" s="85" t="s">
        <v>17</v>
      </c>
      <c r="M714" s="82" t="s">
        <v>6</v>
      </c>
      <c r="P714" s="1"/>
      <c r="Q714" s="3"/>
      <c r="R714" s="5"/>
      <c r="S714" s="4"/>
      <c r="T714" s="10">
        <f>(I714/60+H714)-(F714/60+E714)</f>
        <v>0</v>
      </c>
      <c r="U714" s="10">
        <f>(O714/60+N714)-(L714/60+K714)</f>
        <v>0</v>
      </c>
      <c r="V714" s="10"/>
      <c r="W714" s="11">
        <f>T714+U714-Q714*0.5+V714</f>
        <v>0</v>
      </c>
      <c r="X714" s="10"/>
      <c r="Y714" t="s">
        <v>11</v>
      </c>
      <c r="Z714" t="s">
        <v>12</v>
      </c>
      <c r="AA714" t="s">
        <v>13</v>
      </c>
      <c r="AB714" t="s">
        <v>300</v>
      </c>
      <c r="AE714" s="95"/>
    </row>
    <row r="715" spans="1:33" x14ac:dyDescent="0.25">
      <c r="A715" s="52">
        <v>43742</v>
      </c>
      <c r="B715" s="9"/>
      <c r="C715" s="1" t="s">
        <v>5</v>
      </c>
      <c r="D715" s="1"/>
      <c r="G715" s="82" t="s">
        <v>6</v>
      </c>
      <c r="J715" s="85" t="s">
        <v>17</v>
      </c>
      <c r="M715" s="82" t="s">
        <v>6</v>
      </c>
      <c r="P715" s="1"/>
      <c r="Q715" s="3"/>
      <c r="R715" s="5"/>
      <c r="S715" s="4"/>
      <c r="T715" s="10">
        <f>(I715/60+H715)-(F715/60+E715)</f>
        <v>0</v>
      </c>
      <c r="U715" s="10">
        <f>(O715/60+N715)-(L715/60+K715)</f>
        <v>0</v>
      </c>
      <c r="V715" s="10"/>
      <c r="W715" s="11">
        <f>T715+U715-Q715*0.5+V715</f>
        <v>0</v>
      </c>
      <c r="X715" s="10"/>
      <c r="Y715" s="12">
        <f>SUM(W711:W715)</f>
        <v>0</v>
      </c>
      <c r="Z715" s="10">
        <f>Y715-(8*(5-Z713))+SUM(S711:S715)*8</f>
        <v>-40</v>
      </c>
      <c r="AA715" s="10">
        <f>AA708+Z715</f>
        <v>-720.5</v>
      </c>
      <c r="AB715" s="10">
        <f>AB708+Z715</f>
        <v>-702.43666666666672</v>
      </c>
    </row>
    <row r="716" spans="1:33" x14ac:dyDescent="0.25">
      <c r="A716" s="61">
        <v>43743</v>
      </c>
      <c r="B716" s="62"/>
      <c r="C716" s="63" t="s">
        <v>216</v>
      </c>
      <c r="D716" s="63"/>
      <c r="E716" s="62"/>
      <c r="F716" s="62"/>
      <c r="G716" s="83" t="s">
        <v>6</v>
      </c>
      <c r="H716" s="62"/>
      <c r="I716" s="62"/>
      <c r="J716" s="86" t="s">
        <v>17</v>
      </c>
      <c r="K716" s="62"/>
      <c r="L716" s="62"/>
      <c r="M716" s="83" t="s">
        <v>6</v>
      </c>
      <c r="N716" s="62"/>
      <c r="O716" s="62"/>
      <c r="P716" s="63"/>
      <c r="Q716" s="64"/>
      <c r="R716" s="65"/>
      <c r="S716" s="66"/>
      <c r="T716" s="72"/>
      <c r="U716" s="72"/>
      <c r="V716" s="72"/>
      <c r="W716" s="73"/>
      <c r="X716" s="69"/>
      <c r="Y716" s="12">
        <f>SUM(X711:X715)</f>
        <v>0</v>
      </c>
      <c r="Z716" s="67"/>
      <c r="AA716" s="67"/>
      <c r="AB716" s="70"/>
      <c r="AC716" s="59"/>
      <c r="AD716" s="59"/>
      <c r="AE716" s="59"/>
      <c r="AF716" s="59"/>
      <c r="AG716" s="59"/>
    </row>
    <row r="717" spans="1:33" x14ac:dyDescent="0.25">
      <c r="A717" s="114">
        <v>43744</v>
      </c>
      <c r="B717" s="6" t="s">
        <v>298</v>
      </c>
      <c r="C717" s="1"/>
      <c r="D717" s="1"/>
      <c r="E717" s="117" t="s">
        <v>251</v>
      </c>
      <c r="F717" s="121"/>
      <c r="G717" s="121"/>
      <c r="H717" s="121"/>
      <c r="I717" s="121"/>
      <c r="J717" s="42"/>
      <c r="K717" s="117" t="s">
        <v>252</v>
      </c>
      <c r="L717" s="121"/>
      <c r="M717" s="121"/>
      <c r="N717" s="121"/>
      <c r="O717" s="121"/>
      <c r="P717" s="1"/>
      <c r="Q717" s="96" t="s">
        <v>18</v>
      </c>
      <c r="R717" s="96" t="s">
        <v>7</v>
      </c>
      <c r="S717" s="96" t="s">
        <v>19</v>
      </c>
      <c r="T717" s="96" t="s">
        <v>8</v>
      </c>
      <c r="U717" s="96" t="s">
        <v>9</v>
      </c>
      <c r="V717" s="96"/>
      <c r="W717" s="110" t="s">
        <v>10</v>
      </c>
      <c r="X717" s="96" t="s">
        <v>285</v>
      </c>
      <c r="Y717" s="108"/>
      <c r="AC717" s="8"/>
    </row>
    <row r="718" spans="1:33" x14ac:dyDescent="0.25">
      <c r="A718" s="52">
        <v>43745</v>
      </c>
      <c r="B718" s="9"/>
      <c r="C718" s="1" t="s">
        <v>1</v>
      </c>
      <c r="D718" s="1"/>
      <c r="G718" s="82" t="s">
        <v>6</v>
      </c>
      <c r="J718" s="85" t="s">
        <v>17</v>
      </c>
      <c r="M718" s="82" t="s">
        <v>6</v>
      </c>
      <c r="P718" s="1"/>
      <c r="Q718" s="3"/>
      <c r="R718" s="5"/>
      <c r="S718" s="4"/>
      <c r="T718" s="10">
        <f>(I718/60+H718)-(F718/60+E718)</f>
        <v>0</v>
      </c>
      <c r="U718" s="10">
        <f>(O718/60+N718)-(L718/60+K718)</f>
        <v>0</v>
      </c>
      <c r="V718" s="10"/>
      <c r="W718" s="11">
        <f>T718+U718-Q718*0.5+V718</f>
        <v>0</v>
      </c>
      <c r="X718" s="109"/>
      <c r="AC718" s="8"/>
    </row>
    <row r="719" spans="1:33" x14ac:dyDescent="0.25">
      <c r="A719" s="52">
        <v>43746</v>
      </c>
      <c r="B719" s="9"/>
      <c r="C719" s="1" t="s">
        <v>2</v>
      </c>
      <c r="D719" s="1"/>
      <c r="G719" s="82" t="s">
        <v>6</v>
      </c>
      <c r="J719" s="85" t="s">
        <v>17</v>
      </c>
      <c r="M719" s="82" t="s">
        <v>6</v>
      </c>
      <c r="P719" s="1"/>
      <c r="Q719" s="3"/>
      <c r="R719" s="5"/>
      <c r="S719" s="4"/>
      <c r="T719" s="10">
        <f>(I719/60+H719)-(F719/60+E719)</f>
        <v>0</v>
      </c>
      <c r="U719" s="10">
        <f>(O719/60+N719)-(L719/60+K719)</f>
        <v>0</v>
      </c>
      <c r="V719" s="10"/>
      <c r="W719" s="11">
        <f>T719+U719-Q719*0.5+V719</f>
        <v>0</v>
      </c>
      <c r="X719" s="10"/>
      <c r="Z719" t="s">
        <v>258</v>
      </c>
    </row>
    <row r="720" spans="1:33" x14ac:dyDescent="0.25">
      <c r="A720" s="52">
        <v>43747</v>
      </c>
      <c r="B720" s="9"/>
      <c r="C720" s="1" t="s">
        <v>3</v>
      </c>
      <c r="D720" s="1"/>
      <c r="G720" s="82" t="s">
        <v>6</v>
      </c>
      <c r="J720" s="85" t="s">
        <v>17</v>
      </c>
      <c r="M720" s="82" t="s">
        <v>6</v>
      </c>
      <c r="P720" s="1"/>
      <c r="Q720" s="3"/>
      <c r="R720" s="5"/>
      <c r="S720" s="4"/>
      <c r="T720" s="10">
        <f>(I720/60+H720)-(F720/60+E720)</f>
        <v>0</v>
      </c>
      <c r="U720" s="10">
        <f>(O720/60+N720)-(L720/60+K720)</f>
        <v>0</v>
      </c>
      <c r="V720" s="10"/>
      <c r="W720" s="11">
        <f>T720+U720-Q720*0.5+V720</f>
        <v>0</v>
      </c>
      <c r="X720" s="10"/>
      <c r="Z720" s="75">
        <v>0</v>
      </c>
    </row>
    <row r="721" spans="1:33" x14ac:dyDescent="0.25">
      <c r="A721" s="52">
        <v>43748</v>
      </c>
      <c r="B721" s="9"/>
      <c r="C721" s="1" t="s">
        <v>4</v>
      </c>
      <c r="D721" s="1"/>
      <c r="G721" s="82" t="s">
        <v>6</v>
      </c>
      <c r="J721" s="85" t="s">
        <v>17</v>
      </c>
      <c r="M721" s="82" t="s">
        <v>6</v>
      </c>
      <c r="P721" s="1"/>
      <c r="Q721" s="3"/>
      <c r="R721" s="5"/>
      <c r="S721" s="4"/>
      <c r="T721" s="10">
        <f>(I721/60+H721)-(F721/60+E721)</f>
        <v>0</v>
      </c>
      <c r="U721" s="10">
        <f>(O721/60+N721)-(L721/60+K721)</f>
        <v>0</v>
      </c>
      <c r="V721" s="10"/>
      <c r="W721" s="11">
        <f>T721+U721-Q721*0.5+V721</f>
        <v>0</v>
      </c>
      <c r="X721" s="10"/>
      <c r="Y721" t="s">
        <v>11</v>
      </c>
      <c r="Z721" t="s">
        <v>12</v>
      </c>
      <c r="AA721" t="s">
        <v>13</v>
      </c>
      <c r="AB721" t="s">
        <v>300</v>
      </c>
      <c r="AE721" s="95"/>
    </row>
    <row r="722" spans="1:33" x14ac:dyDescent="0.25">
      <c r="A722" s="52">
        <v>43749</v>
      </c>
      <c r="B722" s="9"/>
      <c r="C722" s="1" t="s">
        <v>5</v>
      </c>
      <c r="D722" s="1"/>
      <c r="G722" s="82" t="s">
        <v>6</v>
      </c>
      <c r="J722" s="85" t="s">
        <v>17</v>
      </c>
      <c r="M722" s="82" t="s">
        <v>6</v>
      </c>
      <c r="P722" s="1"/>
      <c r="Q722" s="3"/>
      <c r="R722" s="5"/>
      <c r="S722" s="4"/>
      <c r="T722" s="10">
        <f>(I722/60+H722)-(F722/60+E722)</f>
        <v>0</v>
      </c>
      <c r="U722" s="10">
        <f>(O722/60+N722)-(L722/60+K722)</f>
        <v>0</v>
      </c>
      <c r="V722" s="10"/>
      <c r="W722" s="11">
        <f>T722+U722-Q722*0.5+V722</f>
        <v>0</v>
      </c>
      <c r="X722" s="10"/>
      <c r="Y722" s="12">
        <f>SUM(W718:W722)</f>
        <v>0</v>
      </c>
      <c r="Z722" s="10">
        <f>Y722-(8*(5-Z720))+SUM(S718:S722)*8</f>
        <v>-40</v>
      </c>
      <c r="AA722" s="10">
        <f>AA715+Z722</f>
        <v>-760.5</v>
      </c>
      <c r="AB722" s="10">
        <f>AB715+Z722</f>
        <v>-742.43666666666672</v>
      </c>
    </row>
    <row r="723" spans="1:33" x14ac:dyDescent="0.25">
      <c r="A723" s="61">
        <v>43750</v>
      </c>
      <c r="B723" s="62"/>
      <c r="C723" s="63" t="s">
        <v>216</v>
      </c>
      <c r="D723" s="63"/>
      <c r="E723" s="62"/>
      <c r="F723" s="62"/>
      <c r="G723" s="83" t="s">
        <v>6</v>
      </c>
      <c r="H723" s="62"/>
      <c r="I723" s="62"/>
      <c r="J723" s="86" t="s">
        <v>17</v>
      </c>
      <c r="K723" s="62"/>
      <c r="L723" s="62"/>
      <c r="M723" s="83" t="s">
        <v>6</v>
      </c>
      <c r="N723" s="62"/>
      <c r="O723" s="62"/>
      <c r="P723" s="63"/>
      <c r="Q723" s="64"/>
      <c r="R723" s="65"/>
      <c r="S723" s="66"/>
      <c r="T723" s="72"/>
      <c r="U723" s="72"/>
      <c r="V723" s="72"/>
      <c r="W723" s="73"/>
      <c r="X723" s="69"/>
      <c r="Y723" s="12">
        <f>SUM(X718:X722)</f>
        <v>0</v>
      </c>
      <c r="Z723" s="67"/>
      <c r="AA723" s="67"/>
      <c r="AB723" s="70"/>
      <c r="AC723" s="59"/>
      <c r="AD723" s="59"/>
      <c r="AE723" s="59"/>
      <c r="AF723" s="59"/>
      <c r="AG723" s="59"/>
    </row>
  </sheetData>
  <mergeCells count="58">
    <mergeCell ref="E437:I437"/>
    <mergeCell ref="K437:O437"/>
    <mergeCell ref="E430:I430"/>
    <mergeCell ref="K430:O430"/>
    <mergeCell ref="E409:I409"/>
    <mergeCell ref="K409:O409"/>
    <mergeCell ref="E416:I416"/>
    <mergeCell ref="K416:O416"/>
    <mergeCell ref="E423:I423"/>
    <mergeCell ref="K423:O423"/>
    <mergeCell ref="E2:I2"/>
    <mergeCell ref="K2:O2"/>
    <mergeCell ref="E304:I304"/>
    <mergeCell ref="K304:O304"/>
    <mergeCell ref="E283:I283"/>
    <mergeCell ref="K283:O283"/>
    <mergeCell ref="E276:I276"/>
    <mergeCell ref="K276:O276"/>
    <mergeCell ref="E269:I269"/>
    <mergeCell ref="K269:O269"/>
    <mergeCell ref="E262:I262"/>
    <mergeCell ref="K262:O262"/>
    <mergeCell ref="E339:I339"/>
    <mergeCell ref="K339:O339"/>
    <mergeCell ref="E290:I290"/>
    <mergeCell ref="K290:O290"/>
    <mergeCell ref="E311:I311"/>
    <mergeCell ref="K311:O311"/>
    <mergeCell ref="E318:I318"/>
    <mergeCell ref="K318:O318"/>
    <mergeCell ref="E325:I325"/>
    <mergeCell ref="K325:O325"/>
    <mergeCell ref="E297:I297"/>
    <mergeCell ref="K297:O297"/>
    <mergeCell ref="E332:I332"/>
    <mergeCell ref="K332:O332"/>
    <mergeCell ref="E346:I346"/>
    <mergeCell ref="K346:O346"/>
    <mergeCell ref="E353:I353"/>
    <mergeCell ref="K353:O353"/>
    <mergeCell ref="E360:I360"/>
    <mergeCell ref="K360:O360"/>
    <mergeCell ref="E444:I444"/>
    <mergeCell ref="K444:O444"/>
    <mergeCell ref="E451:I451"/>
    <mergeCell ref="K451:O451"/>
    <mergeCell ref="E367:I367"/>
    <mergeCell ref="K367:O367"/>
    <mergeCell ref="E374:I374"/>
    <mergeCell ref="K374:O374"/>
    <mergeCell ref="E381:I381"/>
    <mergeCell ref="K381:O381"/>
    <mergeCell ref="E388:I388"/>
    <mergeCell ref="K388:O388"/>
    <mergeCell ref="E395:I395"/>
    <mergeCell ref="K395:O395"/>
    <mergeCell ref="E402:I402"/>
    <mergeCell ref="K402:O402"/>
  </mergeCells>
  <conditionalFormatting sqref="Y216">
    <cfRule type="colorScale" priority="81">
      <colorScale>
        <cfvo type="num" val="0"/>
        <cfvo type="num" val="5"/>
        <color theme="0"/>
        <color rgb="FFFF0000"/>
      </colorScale>
    </cfRule>
  </conditionalFormatting>
  <conditionalFormatting sqref="Y307 Y209 Y300 Y293 Y286 Y279 Y272 Y265 Y258 Y251 Y244 Y237 Y230 Y223 Y172 Y178 Y184 Y190 Y196 Y202">
    <cfRule type="colorScale" priority="80">
      <colorScale>
        <cfvo type="num" val="0"/>
        <cfvo type="num" val="5"/>
        <color theme="0"/>
        <color rgb="FFFF0000"/>
      </colorScale>
    </cfRule>
  </conditionalFormatting>
  <conditionalFormatting sqref="AD273">
    <cfRule type="colorScale" priority="78">
      <colorScale>
        <cfvo type="num" val="0"/>
        <cfvo type="num" val="5"/>
        <color theme="0"/>
        <color rgb="FF00B050"/>
      </colorScale>
    </cfRule>
  </conditionalFormatting>
  <conditionalFormatting sqref="AD309 AD218 AD225 AD232 AD239 AD246 AD253 AD260 AD266 AD281 AD288 AD295 AD302">
    <cfRule type="colorScale" priority="77">
      <colorScale>
        <cfvo type="num" val="0"/>
        <cfvo type="num" val="5"/>
        <color theme="0"/>
        <color rgb="FF00B050"/>
      </colorScale>
    </cfRule>
  </conditionalFormatting>
  <conditionalFormatting sqref="AD211">
    <cfRule type="colorScale" priority="76">
      <colorScale>
        <cfvo type="num" val="0"/>
        <cfvo type="num" val="5"/>
        <color theme="0"/>
        <color rgb="FF00B050"/>
      </colorScale>
    </cfRule>
  </conditionalFormatting>
  <conditionalFormatting sqref="AD204">
    <cfRule type="colorScale" priority="75">
      <colorScale>
        <cfvo type="num" val="0"/>
        <cfvo type="num" val="5"/>
        <color theme="0"/>
        <color rgb="FF00B050"/>
      </colorScale>
    </cfRule>
  </conditionalFormatting>
  <conditionalFormatting sqref="Y314">
    <cfRule type="colorScale" priority="74">
      <colorScale>
        <cfvo type="num" val="0"/>
        <cfvo type="num" val="5"/>
        <color theme="0"/>
        <color rgb="FFFF0000"/>
      </colorScale>
    </cfRule>
  </conditionalFormatting>
  <conditionalFormatting sqref="AD316">
    <cfRule type="colorScale" priority="73">
      <colorScale>
        <cfvo type="num" val="0"/>
        <cfvo type="num" val="5"/>
        <color theme="0"/>
        <color rgb="FF00B050"/>
      </colorScale>
    </cfRule>
  </conditionalFormatting>
  <conditionalFormatting sqref="Y321">
    <cfRule type="colorScale" priority="72">
      <colorScale>
        <cfvo type="num" val="0"/>
        <cfvo type="num" val="5"/>
        <color theme="0"/>
        <color rgb="FFFF0000"/>
      </colorScale>
    </cfRule>
  </conditionalFormatting>
  <conditionalFormatting sqref="AD323">
    <cfRule type="colorScale" priority="71">
      <colorScale>
        <cfvo type="num" val="0"/>
        <cfvo type="num" val="5"/>
        <color theme="0"/>
        <color rgb="FF00B050"/>
      </colorScale>
    </cfRule>
  </conditionalFormatting>
  <conditionalFormatting sqref="Y328">
    <cfRule type="colorScale" priority="70">
      <colorScale>
        <cfvo type="num" val="0"/>
        <cfvo type="num" val="5"/>
        <color theme="0"/>
        <color rgb="FFFF0000"/>
      </colorScale>
    </cfRule>
  </conditionalFormatting>
  <conditionalFormatting sqref="AD330">
    <cfRule type="colorScale" priority="69">
      <colorScale>
        <cfvo type="num" val="0"/>
        <cfvo type="num" val="5"/>
        <color theme="0"/>
        <color rgb="FF00B050"/>
      </colorScale>
    </cfRule>
  </conditionalFormatting>
  <conditionalFormatting sqref="Y335">
    <cfRule type="colorScale" priority="68">
      <colorScale>
        <cfvo type="num" val="0"/>
        <cfvo type="num" val="5"/>
        <color theme="0"/>
        <color rgb="FFFF0000"/>
      </colorScale>
    </cfRule>
  </conditionalFormatting>
  <conditionalFormatting sqref="AH333">
    <cfRule type="colorScale" priority="67">
      <colorScale>
        <cfvo type="num" val="0"/>
        <cfvo type="num" val="5"/>
        <color theme="0"/>
        <color rgb="FF00B050"/>
      </colorScale>
    </cfRule>
  </conditionalFormatting>
  <conditionalFormatting sqref="Y342">
    <cfRule type="colorScale" priority="66">
      <colorScale>
        <cfvo type="num" val="0"/>
        <cfvo type="num" val="5"/>
        <color theme="0"/>
        <color rgb="FFFF0000"/>
      </colorScale>
    </cfRule>
  </conditionalFormatting>
  <conditionalFormatting sqref="Y349">
    <cfRule type="colorScale" priority="64">
      <colorScale>
        <cfvo type="num" val="0"/>
        <cfvo type="num" val="5"/>
        <color theme="0"/>
        <color rgb="FFFF0000"/>
      </colorScale>
    </cfRule>
  </conditionalFormatting>
  <conditionalFormatting sqref="Y356">
    <cfRule type="colorScale" priority="62">
      <colorScale>
        <cfvo type="num" val="0"/>
        <cfvo type="num" val="5"/>
        <color theme="0"/>
        <color rgb="FFFF0000"/>
      </colorScale>
    </cfRule>
  </conditionalFormatting>
  <conditionalFormatting sqref="Y363">
    <cfRule type="colorScale" priority="60">
      <colorScale>
        <cfvo type="num" val="0"/>
        <cfvo type="num" val="5"/>
        <color theme="0"/>
        <color rgb="FFFF0000"/>
      </colorScale>
    </cfRule>
  </conditionalFormatting>
  <conditionalFormatting sqref="Y370">
    <cfRule type="colorScale" priority="58">
      <colorScale>
        <cfvo type="num" val="0"/>
        <cfvo type="num" val="5"/>
        <color theme="0"/>
        <color rgb="FFFF0000"/>
      </colorScale>
    </cfRule>
  </conditionalFormatting>
  <conditionalFormatting sqref="Y377">
    <cfRule type="colorScale" priority="56">
      <colorScale>
        <cfvo type="num" val="0"/>
        <cfvo type="num" val="5"/>
        <color theme="0"/>
        <color rgb="FFFF0000"/>
      </colorScale>
    </cfRule>
  </conditionalFormatting>
  <conditionalFormatting sqref="Z384">
    <cfRule type="colorScale" priority="54">
      <colorScale>
        <cfvo type="num" val="0"/>
        <cfvo type="num" val="5"/>
        <color theme="0"/>
        <color rgb="FFFF0000"/>
      </colorScale>
    </cfRule>
  </conditionalFormatting>
  <conditionalFormatting sqref="Z391">
    <cfRule type="colorScale" priority="52">
      <colorScale>
        <cfvo type="num" val="0"/>
        <cfvo type="num" val="5"/>
        <color theme="0"/>
        <color rgb="FFFF0000"/>
      </colorScale>
    </cfRule>
  </conditionalFormatting>
  <conditionalFormatting sqref="Z398">
    <cfRule type="colorScale" priority="51">
      <colorScale>
        <cfvo type="num" val="0"/>
        <cfvo type="num" val="5"/>
        <color theme="0"/>
        <color rgb="FFFF0000"/>
      </colorScale>
    </cfRule>
  </conditionalFormatting>
  <conditionalFormatting sqref="Z405">
    <cfRule type="colorScale" priority="50">
      <colorScale>
        <cfvo type="num" val="0"/>
        <cfvo type="num" val="5"/>
        <color theme="0"/>
        <color rgb="FFFF0000"/>
      </colorScale>
    </cfRule>
  </conditionalFormatting>
  <conditionalFormatting sqref="Z412">
    <cfRule type="colorScale" priority="49">
      <colorScale>
        <cfvo type="num" val="0"/>
        <cfvo type="num" val="5"/>
        <color theme="0"/>
        <color rgb="FFFF0000"/>
      </colorScale>
    </cfRule>
  </conditionalFormatting>
  <conditionalFormatting sqref="Z419">
    <cfRule type="colorScale" priority="48">
      <colorScale>
        <cfvo type="num" val="0"/>
        <cfvo type="num" val="5"/>
        <color theme="0"/>
        <color rgb="FFFF0000"/>
      </colorScale>
    </cfRule>
  </conditionalFormatting>
  <conditionalFormatting sqref="Z426">
    <cfRule type="colorScale" priority="47">
      <colorScale>
        <cfvo type="num" val="0"/>
        <cfvo type="num" val="5"/>
        <color theme="0"/>
        <color rgb="FFFF0000"/>
      </colorScale>
    </cfRule>
  </conditionalFormatting>
  <conditionalFormatting sqref="Z433">
    <cfRule type="colorScale" priority="46">
      <colorScale>
        <cfvo type="num" val="0"/>
        <cfvo type="num" val="5"/>
        <color theme="0"/>
        <color rgb="FFFF0000"/>
      </colorScale>
    </cfRule>
  </conditionalFormatting>
  <conditionalFormatting sqref="Z440">
    <cfRule type="colorScale" priority="45">
      <colorScale>
        <cfvo type="num" val="0"/>
        <cfvo type="num" val="5"/>
        <color theme="0"/>
        <color rgb="FFFF0000"/>
      </colorScale>
    </cfRule>
  </conditionalFormatting>
  <conditionalFormatting sqref="Z447">
    <cfRule type="colorScale" priority="44">
      <colorScale>
        <cfvo type="num" val="0"/>
        <cfvo type="num" val="5"/>
        <color theme="0"/>
        <color rgb="FFFF0000"/>
      </colorScale>
    </cfRule>
  </conditionalFormatting>
  <conditionalFormatting sqref="Z454">
    <cfRule type="colorScale" priority="43">
      <colorScale>
        <cfvo type="num" val="0"/>
        <cfvo type="num" val="5"/>
        <color theme="0"/>
        <color rgb="FFFF0000"/>
      </colorScale>
    </cfRule>
  </conditionalFormatting>
  <conditionalFormatting sqref="Z461">
    <cfRule type="colorScale" priority="42">
      <colorScale>
        <cfvo type="num" val="0"/>
        <cfvo type="num" val="5"/>
        <color theme="0"/>
        <color rgb="FFFF0000"/>
      </colorScale>
    </cfRule>
  </conditionalFormatting>
  <conditionalFormatting sqref="Z468">
    <cfRule type="colorScale" priority="41">
      <colorScale>
        <cfvo type="num" val="0"/>
        <cfvo type="num" val="5"/>
        <color theme="0"/>
        <color rgb="FFFF0000"/>
      </colorScale>
    </cfRule>
  </conditionalFormatting>
  <conditionalFormatting sqref="Z475">
    <cfRule type="colorScale" priority="40">
      <colorScale>
        <cfvo type="num" val="0"/>
        <cfvo type="num" val="5"/>
        <color theme="0"/>
        <color rgb="FFFF0000"/>
      </colorScale>
    </cfRule>
  </conditionalFormatting>
  <conditionalFormatting sqref="Z482">
    <cfRule type="colorScale" priority="39">
      <colorScale>
        <cfvo type="num" val="0"/>
        <cfvo type="num" val="5"/>
        <color theme="0"/>
        <color rgb="FFFF0000"/>
      </colorScale>
    </cfRule>
  </conditionalFormatting>
  <conditionalFormatting sqref="Z489">
    <cfRule type="colorScale" priority="38">
      <colorScale>
        <cfvo type="num" val="0"/>
        <cfvo type="num" val="5"/>
        <color theme="0"/>
        <color rgb="FFFF0000"/>
      </colorScale>
    </cfRule>
  </conditionalFormatting>
  <conditionalFormatting sqref="Z496">
    <cfRule type="colorScale" priority="37">
      <colorScale>
        <cfvo type="num" val="0"/>
        <cfvo type="num" val="5"/>
        <color theme="0"/>
        <color rgb="FFFF0000"/>
      </colorScale>
    </cfRule>
  </conditionalFormatting>
  <conditionalFormatting sqref="Z503">
    <cfRule type="colorScale" priority="36">
      <colorScale>
        <cfvo type="num" val="0"/>
        <cfvo type="num" val="5"/>
        <color theme="0"/>
        <color rgb="FFFF0000"/>
      </colorScale>
    </cfRule>
  </conditionalFormatting>
  <conditionalFormatting sqref="Z510">
    <cfRule type="colorScale" priority="35">
      <colorScale>
        <cfvo type="num" val="0"/>
        <cfvo type="num" val="5"/>
        <color theme="0"/>
        <color rgb="FFFF0000"/>
      </colorScale>
    </cfRule>
  </conditionalFormatting>
  <conditionalFormatting sqref="Z517">
    <cfRule type="colorScale" priority="34">
      <colorScale>
        <cfvo type="num" val="0"/>
        <cfvo type="num" val="5"/>
        <color theme="0"/>
        <color rgb="FFFF0000"/>
      </colorScale>
    </cfRule>
  </conditionalFormatting>
  <conditionalFormatting sqref="Z524">
    <cfRule type="colorScale" priority="33">
      <colorScale>
        <cfvo type="num" val="0"/>
        <cfvo type="num" val="5"/>
        <color theme="0"/>
        <color rgb="FFFF0000"/>
      </colorScale>
    </cfRule>
  </conditionalFormatting>
  <conditionalFormatting sqref="Z531">
    <cfRule type="colorScale" priority="32">
      <colorScale>
        <cfvo type="num" val="0"/>
        <cfvo type="num" val="5"/>
        <color theme="0"/>
        <color rgb="FFFF0000"/>
      </colorScale>
    </cfRule>
  </conditionalFormatting>
  <conditionalFormatting sqref="Z538">
    <cfRule type="colorScale" priority="31">
      <colorScale>
        <cfvo type="num" val="0"/>
        <cfvo type="num" val="5"/>
        <color theme="0"/>
        <color rgb="FFFF0000"/>
      </colorScale>
    </cfRule>
  </conditionalFormatting>
  <conditionalFormatting sqref="Z545">
    <cfRule type="colorScale" priority="30">
      <colorScale>
        <cfvo type="num" val="0"/>
        <cfvo type="num" val="5"/>
        <color theme="0"/>
        <color rgb="FFFF0000"/>
      </colorScale>
    </cfRule>
  </conditionalFormatting>
  <conditionalFormatting sqref="Z552">
    <cfRule type="colorScale" priority="29">
      <colorScale>
        <cfvo type="num" val="0"/>
        <cfvo type="num" val="5"/>
        <color theme="0"/>
        <color rgb="FFFF0000"/>
      </colorScale>
    </cfRule>
  </conditionalFormatting>
  <conditionalFormatting sqref="Z559">
    <cfRule type="colorScale" priority="28">
      <colorScale>
        <cfvo type="num" val="0"/>
        <cfvo type="num" val="5"/>
        <color theme="0"/>
        <color rgb="FFFF0000"/>
      </colorScale>
    </cfRule>
  </conditionalFormatting>
  <conditionalFormatting sqref="Z566">
    <cfRule type="colorScale" priority="27">
      <colorScale>
        <cfvo type="num" val="0"/>
        <cfvo type="num" val="5"/>
        <color theme="0"/>
        <color rgb="FFFF0000"/>
      </colorScale>
    </cfRule>
  </conditionalFormatting>
  <conditionalFormatting sqref="Z573">
    <cfRule type="colorScale" priority="26">
      <colorScale>
        <cfvo type="num" val="0"/>
        <cfvo type="num" val="5"/>
        <color theme="0"/>
        <color rgb="FFFF0000"/>
      </colorScale>
    </cfRule>
  </conditionalFormatting>
  <conditionalFormatting sqref="Z580">
    <cfRule type="colorScale" priority="25">
      <colorScale>
        <cfvo type="num" val="0"/>
        <cfvo type="num" val="5"/>
        <color theme="0"/>
        <color rgb="FFFF0000"/>
      </colorScale>
    </cfRule>
  </conditionalFormatting>
  <conditionalFormatting sqref="Z587">
    <cfRule type="colorScale" priority="24">
      <colorScale>
        <cfvo type="num" val="0"/>
        <cfvo type="num" val="5"/>
        <color theme="0"/>
        <color rgb="FFFF0000"/>
      </colorScale>
    </cfRule>
  </conditionalFormatting>
  <conditionalFormatting sqref="Z594">
    <cfRule type="colorScale" priority="23">
      <colorScale>
        <cfvo type="num" val="0"/>
        <cfvo type="num" val="5"/>
        <color theme="0"/>
        <color rgb="FFFF0000"/>
      </colorScale>
    </cfRule>
  </conditionalFormatting>
  <conditionalFormatting sqref="Z601">
    <cfRule type="colorScale" priority="22">
      <colorScale>
        <cfvo type="num" val="0"/>
        <cfvo type="num" val="5"/>
        <color theme="0"/>
        <color rgb="FFFF0000"/>
      </colorScale>
    </cfRule>
  </conditionalFormatting>
  <conditionalFormatting sqref="Z608">
    <cfRule type="colorScale" priority="21">
      <colorScale>
        <cfvo type="num" val="0"/>
        <cfvo type="num" val="5"/>
        <color theme="0"/>
        <color rgb="FFFF0000"/>
      </colorScale>
    </cfRule>
  </conditionalFormatting>
  <conditionalFormatting sqref="Z615">
    <cfRule type="colorScale" priority="20">
      <colorScale>
        <cfvo type="num" val="0"/>
        <cfvo type="num" val="5"/>
        <color theme="0"/>
        <color rgb="FFFF0000"/>
      </colorScale>
    </cfRule>
  </conditionalFormatting>
  <conditionalFormatting sqref="Z622">
    <cfRule type="colorScale" priority="19">
      <colorScale>
        <cfvo type="num" val="0"/>
        <cfvo type="num" val="5"/>
        <color theme="0"/>
        <color rgb="FFFF0000"/>
      </colorScale>
    </cfRule>
  </conditionalFormatting>
  <conditionalFormatting sqref="Z629">
    <cfRule type="colorScale" priority="18">
      <colorScale>
        <cfvo type="num" val="0"/>
        <cfvo type="num" val="5"/>
        <color theme="0"/>
        <color rgb="FFFF0000"/>
      </colorScale>
    </cfRule>
  </conditionalFormatting>
  <conditionalFormatting sqref="Z636">
    <cfRule type="colorScale" priority="17">
      <colorScale>
        <cfvo type="num" val="0"/>
        <cfvo type="num" val="5"/>
        <color theme="0"/>
        <color rgb="FFFF0000"/>
      </colorScale>
    </cfRule>
  </conditionalFormatting>
  <conditionalFormatting sqref="Z643">
    <cfRule type="colorScale" priority="16">
      <colorScale>
        <cfvo type="num" val="0"/>
        <cfvo type="num" val="5"/>
        <color theme="0"/>
        <color rgb="FFFF0000"/>
      </colorScale>
    </cfRule>
  </conditionalFormatting>
  <conditionalFormatting sqref="Z650">
    <cfRule type="colorScale" priority="15">
      <colorScale>
        <cfvo type="num" val="0"/>
        <cfvo type="num" val="5"/>
        <color theme="0"/>
        <color rgb="FFFF0000"/>
      </colorScale>
    </cfRule>
  </conditionalFormatting>
  <conditionalFormatting sqref="Z657">
    <cfRule type="colorScale" priority="14">
      <colorScale>
        <cfvo type="num" val="0"/>
        <cfvo type="num" val="5"/>
        <color theme="0"/>
        <color rgb="FFFF0000"/>
      </colorScale>
    </cfRule>
  </conditionalFormatting>
  <conditionalFormatting sqref="Z664">
    <cfRule type="colorScale" priority="13">
      <colorScale>
        <cfvo type="num" val="0"/>
        <cfvo type="num" val="5"/>
        <color theme="0"/>
        <color rgb="FFFF0000"/>
      </colorScale>
    </cfRule>
  </conditionalFormatting>
  <conditionalFormatting sqref="Z671">
    <cfRule type="colorScale" priority="12">
      <colorScale>
        <cfvo type="num" val="0"/>
        <cfvo type="num" val="5"/>
        <color theme="0"/>
        <color rgb="FFFF0000"/>
      </colorScale>
    </cfRule>
  </conditionalFormatting>
  <conditionalFormatting sqref="Z678">
    <cfRule type="colorScale" priority="11">
      <colorScale>
        <cfvo type="num" val="0"/>
        <cfvo type="num" val="5"/>
        <color theme="0"/>
        <color rgb="FFFF0000"/>
      </colorScale>
    </cfRule>
  </conditionalFormatting>
  <conditionalFormatting sqref="Z685">
    <cfRule type="colorScale" priority="10">
      <colorScale>
        <cfvo type="num" val="0"/>
        <cfvo type="num" val="5"/>
        <color theme="0"/>
        <color rgb="FFFF0000"/>
      </colorScale>
    </cfRule>
  </conditionalFormatting>
  <conditionalFormatting sqref="Z692">
    <cfRule type="colorScale" priority="9">
      <colorScale>
        <cfvo type="num" val="0"/>
        <cfvo type="num" val="5"/>
        <color theme="0"/>
        <color rgb="FFFF0000"/>
      </colorScale>
    </cfRule>
  </conditionalFormatting>
  <conditionalFormatting sqref="Z699">
    <cfRule type="colorScale" priority="8">
      <colorScale>
        <cfvo type="num" val="0"/>
        <cfvo type="num" val="5"/>
        <color theme="0"/>
        <color rgb="FFFF0000"/>
      </colorScale>
    </cfRule>
  </conditionalFormatting>
  <conditionalFormatting sqref="Z706">
    <cfRule type="colorScale" priority="7">
      <colorScale>
        <cfvo type="num" val="0"/>
        <cfvo type="num" val="5"/>
        <color theme="0"/>
        <color rgb="FFFF0000"/>
      </colorScale>
    </cfRule>
  </conditionalFormatting>
  <conditionalFormatting sqref="Z713">
    <cfRule type="colorScale" priority="6">
      <colorScale>
        <cfvo type="num" val="0"/>
        <cfvo type="num" val="5"/>
        <color theme="0"/>
        <color rgb="FFFF0000"/>
      </colorScale>
    </cfRule>
  </conditionalFormatting>
  <conditionalFormatting sqref="Z720">
    <cfRule type="colorScale" priority="5">
      <colorScale>
        <cfvo type="num" val="0"/>
        <cfvo type="num" val="5"/>
        <color theme="0"/>
        <color rgb="FFFF0000"/>
      </colorScale>
    </cfRule>
  </conditionalFormatting>
  <conditionalFormatting sqref="AH544">
    <cfRule type="colorScale" priority="4">
      <colorScale>
        <cfvo type="num" val="0"/>
        <cfvo type="num" val="5"/>
        <color theme="0"/>
        <color rgb="FF00B050"/>
      </colorScale>
    </cfRule>
  </conditionalFormatting>
  <conditionalFormatting sqref="AH537">
    <cfRule type="colorScale" priority="3">
      <colorScale>
        <cfvo type="num" val="0"/>
        <cfvo type="num" val="5"/>
        <color theme="0"/>
        <color rgb="FF00B050"/>
      </colorScale>
    </cfRule>
  </conditionalFormatting>
  <conditionalFormatting sqref="AH530">
    <cfRule type="colorScale" priority="2">
      <colorScale>
        <cfvo type="num" val="0"/>
        <cfvo type="num" val="5"/>
        <color theme="0"/>
        <color rgb="FF00B050"/>
      </colorScale>
    </cfRule>
  </conditionalFormatting>
  <conditionalFormatting sqref="AH523">
    <cfRule type="colorScale" priority="1">
      <colorScale>
        <cfvo type="num" val="0"/>
        <cfvo type="num" val="5"/>
        <color theme="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old</vt:lpstr>
      <vt:lpstr>2017 old</vt:lpstr>
      <vt:lpstr>2017</vt:lpstr>
      <vt:lpstr>2018</vt:lpstr>
    </vt:vector>
  </TitlesOfParts>
  <Company>Sigma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ext.sagh</dc:creator>
  <cp:lastModifiedBy>ext.sagh</cp:lastModifiedBy>
  <dcterms:created xsi:type="dcterms:W3CDTF">2017-09-29T09:38:32Z</dcterms:created>
  <dcterms:modified xsi:type="dcterms:W3CDTF">2019-06-04T08:26:44Z</dcterms:modified>
</cp:coreProperties>
</file>