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firstSheet="4" activeTab="7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Stat" sheetId="5" r:id="rId9"/>
  </sheets>
  <calcPr calcId="144525"/>
</workbook>
</file>

<file path=xl/sharedStrings.xml><?xml version="1.0" encoding="utf-8"?>
<sst xmlns="http://schemas.openxmlformats.org/spreadsheetml/2006/main" count="5022" uniqueCount="84">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</sst>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Liberation Serif"/>
      <charset val="134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2" tint="-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1" fillId="2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48" borderId="25" applyNumberFormat="0" applyFont="0" applyAlignment="0" applyProtection="0">
      <alignment vertical="center"/>
    </xf>
    <xf numFmtId="0" fontId="12" fillId="25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1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1" fillId="2" borderId="3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5" borderId="9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2" fillId="9" borderId="10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9" borderId="11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2" fillId="4" borderId="12" xfId="0" applyFont="1" applyFill="1" applyBorder="1">
      <alignment vertical="center"/>
    </xf>
    <xf numFmtId="0" fontId="3" fillId="0" borderId="0" xfId="0" applyFont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10" borderId="10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11" xfId="0" applyFont="1" applyFill="1" applyBorder="1">
      <alignment vertical="center"/>
    </xf>
    <xf numFmtId="0" fontId="2" fillId="10" borderId="11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1" fillId="5" borderId="7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11" borderId="16" xfId="0" applyFont="1" applyFill="1" applyBorder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17" xfId="0" applyFont="1" applyFill="1" applyBorder="1">
      <alignment vertical="center"/>
    </xf>
    <xf numFmtId="0" fontId="2" fillId="15" borderId="17" xfId="0" applyFont="1" applyFill="1" applyBorder="1">
      <alignment vertical="center"/>
    </xf>
    <xf numFmtId="0" fontId="2" fillId="16" borderId="8" xfId="0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10" borderId="16" xfId="0" applyFont="1" applyFill="1" applyBorder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17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2" fillId="9" borderId="1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3"/>
    <col min="2" max="16" width="4.625" style="3" customWidth="1"/>
    <col min="17" max="17" width="5.125" style="3" customWidth="1"/>
    <col min="18" max="45" width="4.625" style="3" customWidth="1"/>
    <col min="46" max="16384" width="9" style="3"/>
  </cols>
  <sheetData>
    <row r="1" spans="1:22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2" t="s">
        <v>2</v>
      </c>
      <c r="Q1" s="42"/>
      <c r="R1" s="13" t="s">
        <v>3</v>
      </c>
      <c r="S1" s="13"/>
      <c r="T1" s="13"/>
      <c r="V1" s="3">
        <f>SUM(R3:AS30)</f>
        <v>134</v>
      </c>
    </row>
    <row r="2" ht="14.2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4.2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2</v>
      </c>
      <c r="D4" s="17">
        <v>0</v>
      </c>
      <c r="E4" s="18">
        <v>0</v>
      </c>
      <c r="F4" s="17">
        <v>41</v>
      </c>
      <c r="G4" s="18">
        <v>26</v>
      </c>
      <c r="H4" s="17">
        <v>0</v>
      </c>
      <c r="I4" s="18">
        <v>0</v>
      </c>
      <c r="J4" s="17">
        <v>47</v>
      </c>
      <c r="K4" s="18">
        <v>46</v>
      </c>
      <c r="L4" s="17">
        <v>0</v>
      </c>
      <c r="M4" s="18">
        <v>0</v>
      </c>
      <c r="O4" s="3">
        <f>SUM(B4,D4,F4,H4,J4,L4)</f>
        <v>137</v>
      </c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O5" s="3">
        <f>SUM(B5,D5,F5,H5,J5,L5)</f>
        <v>0</v>
      </c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O6" s="3">
        <f>SUM(B6,D6,F6,H6,J6,L6)</f>
        <v>0</v>
      </c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O7" s="3">
        <f>SUM(B7,D7,F7,H7,J7,L7)</f>
        <v>0</v>
      </c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O8" s="3">
        <f>SUM(B8,D8,F8,H8,J8,L8)</f>
        <v>0</v>
      </c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7:45"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2:45">
      <c r="B10" s="13" t="s">
        <v>45</v>
      </c>
      <c r="C10" s="13"/>
      <c r="D10" s="13"/>
      <c r="E10" s="1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F32</f>
        <v>134</v>
      </c>
      <c r="C12" s="3">
        <v>5</v>
      </c>
      <c r="E12" s="3">
        <f>SUM(B12,C12)</f>
        <v>139</v>
      </c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ht="15" customHeight="1" spans="1:45">
      <c r="A13" s="18" t="s">
        <v>41</v>
      </c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ht="15" customHeight="1" spans="1:45">
      <c r="A14" s="18" t="s">
        <v>42</v>
      </c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ht="15" customHeight="1" spans="1:45">
      <c r="A15" s="18" t="s">
        <v>43</v>
      </c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ht="15" customHeight="1" spans="1:45">
      <c r="A16" s="18" t="s">
        <v>44</v>
      </c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ht="15" customHeight="1" spans="17:45"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ht="15" customHeight="1" spans="1:45">
      <c r="A18" s="3" t="s">
        <v>2</v>
      </c>
      <c r="B18" s="13" t="s">
        <v>3</v>
      </c>
      <c r="C18" s="13"/>
      <c r="D18" s="1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" customHeight="1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M19" s="3">
        <f>SUM(B20:I27)</f>
        <v>142</v>
      </c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" customHeight="1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20</v>
      </c>
      <c r="F23" s="25"/>
      <c r="G23" s="25"/>
      <c r="H23" s="25"/>
      <c r="I23" s="25">
        <v>1</v>
      </c>
      <c r="J23" s="39">
        <v>3</v>
      </c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/>
      <c r="H24" s="25">
        <v>1</v>
      </c>
      <c r="I24" s="25">
        <v>1</v>
      </c>
      <c r="J24" s="39">
        <v>43</v>
      </c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28</v>
      </c>
      <c r="H25" s="25"/>
      <c r="I25" s="25"/>
      <c r="J25" s="39">
        <v>11</v>
      </c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2</v>
      </c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56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7:45"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7:45"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2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2:6">
      <c r="B32" s="13" t="s">
        <v>3</v>
      </c>
      <c r="C32" s="13"/>
      <c r="D32" s="13"/>
      <c r="F32" s="3">
        <f>SUM(B34:AC61)</f>
        <v>134</v>
      </c>
    </row>
    <row r="33" ht="14.25" spans="1:29">
      <c r="A33" s="54" t="s">
        <v>39</v>
      </c>
      <c r="B33" s="11" t="s">
        <v>7</v>
      </c>
      <c r="C33" s="11" t="s">
        <v>8</v>
      </c>
      <c r="D33" s="11" t="s">
        <v>9</v>
      </c>
      <c r="E33" s="11" t="s">
        <v>10</v>
      </c>
      <c r="F33" s="11" t="s">
        <v>11</v>
      </c>
      <c r="G33" s="11" t="s">
        <v>12</v>
      </c>
      <c r="H33" s="11" t="s">
        <v>13</v>
      </c>
      <c r="I33" s="11" t="s">
        <v>14</v>
      </c>
      <c r="J33" s="11" t="s">
        <v>15</v>
      </c>
      <c r="K33" s="11" t="s">
        <v>16</v>
      </c>
      <c r="L33" s="11" t="s">
        <v>17</v>
      </c>
      <c r="M33" s="11" t="s">
        <v>18</v>
      </c>
      <c r="N33" s="11" t="s">
        <v>19</v>
      </c>
      <c r="O33" s="11" t="s">
        <v>20</v>
      </c>
      <c r="P33" s="11" t="s">
        <v>21</v>
      </c>
      <c r="Q33" s="11" t="s">
        <v>22</v>
      </c>
      <c r="R33" s="11" t="s">
        <v>23</v>
      </c>
      <c r="S33" s="11" t="s">
        <v>24</v>
      </c>
      <c r="T33" s="11" t="s">
        <v>25</v>
      </c>
      <c r="U33" s="11" t="s">
        <v>26</v>
      </c>
      <c r="V33" s="11" t="s">
        <v>27</v>
      </c>
      <c r="W33" s="11" t="s">
        <v>28</v>
      </c>
      <c r="X33" s="11" t="s">
        <v>29</v>
      </c>
      <c r="Y33" s="11" t="s">
        <v>30</v>
      </c>
      <c r="Z33" s="11" t="s">
        <v>31</v>
      </c>
      <c r="AA33" s="11" t="s">
        <v>32</v>
      </c>
      <c r="AB33" s="11" t="s">
        <v>33</v>
      </c>
      <c r="AC33" s="14" t="s">
        <v>34</v>
      </c>
    </row>
    <row r="34" ht="14.25" spans="1:29">
      <c r="A34" s="55" t="s">
        <v>7</v>
      </c>
      <c r="B34" s="31">
        <v>16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7"/>
    </row>
    <row r="35" spans="1:29">
      <c r="A35" s="4" t="s">
        <v>40</v>
      </c>
      <c r="B35" s="33"/>
      <c r="C35" s="34">
        <v>20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</row>
    <row r="36" spans="1:29">
      <c r="A36" s="4" t="s">
        <v>9</v>
      </c>
      <c r="B36" s="33"/>
      <c r="C36" s="33"/>
      <c r="D36" s="34">
        <v>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</row>
    <row r="37" spans="1:29">
      <c r="A37" s="4" t="s">
        <v>10</v>
      </c>
      <c r="B37" s="33"/>
      <c r="C37" s="33"/>
      <c r="D37" s="33"/>
      <c r="E37" s="34">
        <v>2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</row>
    <row r="38" spans="1:29">
      <c r="A38" s="4" t="s">
        <v>11</v>
      </c>
      <c r="B38" s="33"/>
      <c r="C38" s="33"/>
      <c r="D38" s="33"/>
      <c r="E38" s="33"/>
      <c r="F38" s="34">
        <v>1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</row>
    <row r="39" spans="1:29">
      <c r="A39" s="4" t="s">
        <v>12</v>
      </c>
      <c r="B39" s="33"/>
      <c r="C39" s="33"/>
      <c r="D39" s="33"/>
      <c r="E39" s="33"/>
      <c r="F39" s="33"/>
      <c r="G39" s="34">
        <v>2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</row>
    <row r="40" spans="1:29">
      <c r="A40" s="4" t="s">
        <v>13</v>
      </c>
      <c r="B40" s="33"/>
      <c r="C40" s="33"/>
      <c r="D40" s="33"/>
      <c r="E40" s="33"/>
      <c r="F40" s="33"/>
      <c r="G40" s="33"/>
      <c r="H40" s="34">
        <v>2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</row>
    <row r="41" spans="1:29">
      <c r="A41" s="4" t="s">
        <v>14</v>
      </c>
      <c r="B41" s="33"/>
      <c r="C41" s="33"/>
      <c r="D41" s="33"/>
      <c r="E41" s="33"/>
      <c r="F41" s="33"/>
      <c r="G41" s="33"/>
      <c r="H41" s="33"/>
      <c r="I41" s="34">
        <v>3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</row>
    <row r="42" spans="1:29">
      <c r="A42" s="4" t="s">
        <v>48</v>
      </c>
      <c r="B42" s="33"/>
      <c r="C42" s="33"/>
      <c r="D42" s="33"/>
      <c r="E42" s="33"/>
      <c r="F42" s="33"/>
      <c r="G42" s="33"/>
      <c r="H42" s="33"/>
      <c r="I42" s="33"/>
      <c r="J42" s="34">
        <v>3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</row>
    <row r="43" spans="1:29">
      <c r="A43" s="4" t="s">
        <v>16</v>
      </c>
      <c r="B43" s="33"/>
      <c r="C43" s="33"/>
      <c r="D43" s="33"/>
      <c r="E43" s="33"/>
      <c r="F43" s="33"/>
      <c r="G43" s="33"/>
      <c r="H43" s="33"/>
      <c r="I43" s="33"/>
      <c r="J43" s="33"/>
      <c r="K43" s="34">
        <v>10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48"/>
    </row>
    <row r="44" spans="1:29">
      <c r="A44" s="4" t="s">
        <v>17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>
        <v>1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48"/>
    </row>
    <row r="45" spans="1:29">
      <c r="A45" s="4" t="s">
        <v>18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4">
        <v>2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48"/>
    </row>
    <row r="46" spans="1:29">
      <c r="A46" s="4" t="s">
        <v>19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>
        <v>1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48"/>
    </row>
    <row r="47" spans="1:29">
      <c r="A47" s="4" t="s">
        <v>20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>
        <v>2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48"/>
    </row>
    <row r="48" spans="1:29">
      <c r="A48" s="4" t="s">
        <v>21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8"/>
    </row>
    <row r="49" spans="1:29">
      <c r="A49" s="4" t="s">
        <v>22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48"/>
    </row>
    <row r="50" spans="1:29">
      <c r="A50" s="4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>
        <v>1</v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8"/>
    </row>
    <row r="51" spans="1:29">
      <c r="A51" s="4" t="s">
        <v>24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>
        <v>2</v>
      </c>
      <c r="T51" s="33"/>
      <c r="U51" s="33"/>
      <c r="V51" s="33"/>
      <c r="W51" s="33"/>
      <c r="X51" s="33"/>
      <c r="Y51" s="33"/>
      <c r="Z51" s="33"/>
      <c r="AA51" s="33"/>
      <c r="AB51" s="33"/>
      <c r="AC51" s="48"/>
    </row>
    <row r="52" spans="1:29">
      <c r="A52" s="4" t="s">
        <v>25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>
        <v>2</v>
      </c>
      <c r="U52" s="33"/>
      <c r="V52" s="33"/>
      <c r="W52" s="33"/>
      <c r="X52" s="33"/>
      <c r="Y52" s="33"/>
      <c r="Z52" s="33"/>
      <c r="AA52" s="33"/>
      <c r="AB52" s="33"/>
      <c r="AC52" s="48"/>
    </row>
    <row r="53" spans="1:29">
      <c r="A53" s="4" t="s">
        <v>26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>
        <v>6</v>
      </c>
      <c r="V53" s="33"/>
      <c r="W53" s="33"/>
      <c r="X53" s="33"/>
      <c r="Y53" s="33"/>
      <c r="Z53" s="33"/>
      <c r="AA53" s="33"/>
      <c r="AB53" s="33"/>
      <c r="AC53" s="48"/>
    </row>
    <row r="54" spans="1:29">
      <c r="A54" s="4" t="s">
        <v>27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4">
        <v>3</v>
      </c>
      <c r="W54" s="33"/>
      <c r="X54" s="33"/>
      <c r="Y54" s="33"/>
      <c r="Z54" s="33"/>
      <c r="AA54" s="33"/>
      <c r="AB54" s="33"/>
      <c r="AC54" s="48"/>
    </row>
    <row r="55" spans="1:29">
      <c r="A55" s="4" t="s">
        <v>28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4">
        <v>6</v>
      </c>
      <c r="X55" s="33"/>
      <c r="Y55" s="33"/>
      <c r="Z55" s="33"/>
      <c r="AA55" s="33"/>
      <c r="AB55" s="33"/>
      <c r="AC55" s="48"/>
    </row>
    <row r="56" spans="1:29">
      <c r="A56" s="4" t="s">
        <v>29</v>
      </c>
      <c r="B56" s="33"/>
      <c r="C56" s="33"/>
      <c r="D56" s="33"/>
      <c r="E56" s="33"/>
      <c r="F56" s="33"/>
      <c r="G56" s="33"/>
      <c r="H56" s="33"/>
      <c r="I56" s="33">
        <v>2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>
        <v>5</v>
      </c>
      <c r="Y56" s="33"/>
      <c r="Z56" s="33"/>
      <c r="AA56" s="33"/>
      <c r="AB56" s="33"/>
      <c r="AC56" s="48"/>
    </row>
    <row r="57" spans="1:29">
      <c r="A57" s="4" t="s">
        <v>30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>
        <v>22</v>
      </c>
      <c r="Z57" s="33"/>
      <c r="AA57" s="33"/>
      <c r="AB57" s="33"/>
      <c r="AC57" s="48"/>
    </row>
    <row r="58" spans="1:29">
      <c r="A58" s="4" t="s">
        <v>31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4">
        <v>3</v>
      </c>
      <c r="AA58" s="33"/>
      <c r="AB58" s="33"/>
      <c r="AC58" s="48"/>
    </row>
    <row r="59" spans="1:29">
      <c r="A59" s="4" t="s">
        <v>32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4">
        <v>6</v>
      </c>
      <c r="AB59" s="33"/>
      <c r="AC59" s="48"/>
    </row>
    <row r="60" spans="1:29">
      <c r="A60" s="4" t="s">
        <v>33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>
        <v>3</v>
      </c>
      <c r="AC60" s="48"/>
    </row>
    <row r="61" spans="1:29">
      <c r="A61" s="10" t="s">
        <v>34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49">
        <v>1</v>
      </c>
    </row>
    <row r="63" spans="2:4">
      <c r="B63" s="13" t="s">
        <v>3</v>
      </c>
      <c r="C63" s="13"/>
      <c r="D63" s="13"/>
    </row>
    <row r="64" ht="14.25" spans="1:13">
      <c r="A64" s="21" t="s">
        <v>39</v>
      </c>
      <c r="B64" s="22" t="s">
        <v>49</v>
      </c>
      <c r="C64" s="22" t="s">
        <v>50</v>
      </c>
      <c r="D64" s="22" t="s">
        <v>51</v>
      </c>
      <c r="E64" s="22" t="s">
        <v>52</v>
      </c>
      <c r="F64" s="22" t="s">
        <v>53</v>
      </c>
      <c r="G64" s="22" t="s">
        <v>54</v>
      </c>
      <c r="H64" s="22" t="s">
        <v>55</v>
      </c>
      <c r="I64" s="22" t="s">
        <v>56</v>
      </c>
      <c r="J64" s="37" t="s">
        <v>57</v>
      </c>
      <c r="M64" s="3">
        <f>SUM(B65:I72)</f>
        <v>142</v>
      </c>
    </row>
    <row r="65" ht="14.25" spans="1:16">
      <c r="A65" s="6" t="s">
        <v>49</v>
      </c>
      <c r="B65" s="23">
        <v>17</v>
      </c>
      <c r="C65" s="24"/>
      <c r="D65" s="24"/>
      <c r="E65" s="24"/>
      <c r="F65" s="24"/>
      <c r="G65" s="24">
        <v>1</v>
      </c>
      <c r="H65" s="24"/>
      <c r="I65" s="24"/>
      <c r="J65" s="38">
        <v>7</v>
      </c>
      <c r="L65" s="3" t="s">
        <v>49</v>
      </c>
      <c r="M65" s="13" t="s">
        <v>58</v>
      </c>
      <c r="N65" s="13"/>
      <c r="O65" s="13"/>
      <c r="P65" s="13"/>
    </row>
    <row r="66" spans="1:16">
      <c r="A66" s="7" t="s">
        <v>50</v>
      </c>
      <c r="B66" s="25"/>
      <c r="C66" s="26">
        <v>12</v>
      </c>
      <c r="D66" s="25"/>
      <c r="E66" s="25"/>
      <c r="F66" s="25"/>
      <c r="G66" s="25"/>
      <c r="H66" s="25"/>
      <c r="I66" s="25"/>
      <c r="J66" s="25">
        <v>4</v>
      </c>
      <c r="L66" s="3" t="s">
        <v>50</v>
      </c>
      <c r="M66" s="13" t="s">
        <v>59</v>
      </c>
      <c r="N66" s="13"/>
      <c r="O66" s="13"/>
      <c r="P66" s="13"/>
    </row>
    <row r="67" spans="1:16">
      <c r="A67" s="7" t="s">
        <v>51</v>
      </c>
      <c r="B67" s="25"/>
      <c r="C67" s="25"/>
      <c r="D67" s="26">
        <v>10</v>
      </c>
      <c r="E67" s="25"/>
      <c r="F67" s="25"/>
      <c r="G67" s="25"/>
      <c r="H67" s="25"/>
      <c r="I67" s="25"/>
      <c r="J67" s="39"/>
      <c r="L67" s="3" t="s">
        <v>51</v>
      </c>
      <c r="M67" s="13" t="s">
        <v>60</v>
      </c>
      <c r="N67" s="13"/>
      <c r="O67" s="13"/>
      <c r="P67" s="13"/>
    </row>
    <row r="68" spans="1:16">
      <c r="A68" s="7" t="s">
        <v>52</v>
      </c>
      <c r="B68" s="25"/>
      <c r="C68" s="25"/>
      <c r="D68" s="25"/>
      <c r="E68" s="26">
        <v>20</v>
      </c>
      <c r="F68" s="25"/>
      <c r="G68" s="25"/>
      <c r="H68" s="25"/>
      <c r="I68" s="25">
        <v>1</v>
      </c>
      <c r="J68" s="39">
        <v>3</v>
      </c>
      <c r="L68" s="3" t="s">
        <v>52</v>
      </c>
      <c r="M68" s="13" t="s">
        <v>61</v>
      </c>
      <c r="N68" s="13"/>
      <c r="O68" s="13"/>
      <c r="P68" s="13"/>
    </row>
    <row r="69" spans="1:16">
      <c r="A69" s="7" t="s">
        <v>53</v>
      </c>
      <c r="B69" s="25"/>
      <c r="C69" s="25"/>
      <c r="D69" s="25"/>
      <c r="E69" s="25">
        <v>1</v>
      </c>
      <c r="F69" s="26">
        <v>29</v>
      </c>
      <c r="G69" s="25"/>
      <c r="H69" s="25">
        <v>1</v>
      </c>
      <c r="I69" s="25">
        <v>1</v>
      </c>
      <c r="J69" s="39">
        <v>43</v>
      </c>
      <c r="L69" s="3" t="s">
        <v>53</v>
      </c>
      <c r="M69" s="13" t="s">
        <v>62</v>
      </c>
      <c r="N69" s="13"/>
      <c r="O69" s="13"/>
      <c r="P69" s="13"/>
    </row>
    <row r="70" spans="1:16">
      <c r="A70" s="7" t="s">
        <v>54</v>
      </c>
      <c r="B70" s="25"/>
      <c r="C70" s="25"/>
      <c r="D70" s="25"/>
      <c r="E70" s="25"/>
      <c r="F70" s="25">
        <v>1</v>
      </c>
      <c r="G70" s="26">
        <v>28</v>
      </c>
      <c r="H70" s="25"/>
      <c r="I70" s="25"/>
      <c r="J70" s="39">
        <v>11</v>
      </c>
      <c r="L70" s="3" t="s">
        <v>54</v>
      </c>
      <c r="M70" s="13" t="s">
        <v>63</v>
      </c>
      <c r="N70" s="13"/>
      <c r="O70" s="13"/>
      <c r="P70" s="13"/>
    </row>
    <row r="71" spans="1:16">
      <c r="A71" s="7" t="s">
        <v>55</v>
      </c>
      <c r="B71" s="25"/>
      <c r="C71" s="25"/>
      <c r="D71" s="25"/>
      <c r="E71" s="25"/>
      <c r="F71" s="25"/>
      <c r="G71" s="25"/>
      <c r="H71" s="26">
        <v>10</v>
      </c>
      <c r="I71" s="25"/>
      <c r="J71" s="39"/>
      <c r="L71" s="3" t="s">
        <v>55</v>
      </c>
      <c r="M71" s="13" t="s">
        <v>64</v>
      </c>
      <c r="N71" s="13"/>
      <c r="O71" s="13"/>
      <c r="P71" s="13"/>
    </row>
    <row r="72" spans="1:16">
      <c r="A72" s="7" t="s">
        <v>56</v>
      </c>
      <c r="B72" s="25"/>
      <c r="C72" s="25"/>
      <c r="D72" s="25"/>
      <c r="E72" s="25"/>
      <c r="F72" s="25"/>
      <c r="G72" s="25"/>
      <c r="H72" s="25"/>
      <c r="I72" s="26">
        <v>10</v>
      </c>
      <c r="J72" s="39">
        <v>2</v>
      </c>
      <c r="L72" s="3" t="s">
        <v>56</v>
      </c>
      <c r="M72" s="13" t="s">
        <v>65</v>
      </c>
      <c r="N72" s="13"/>
      <c r="O72" s="13"/>
      <c r="P72" s="13"/>
    </row>
    <row r="73" spans="1:16">
      <c r="A73" s="27" t="s">
        <v>57</v>
      </c>
      <c r="B73" s="28"/>
      <c r="C73" s="28"/>
      <c r="D73" s="28"/>
      <c r="E73" s="28"/>
      <c r="F73" s="28"/>
      <c r="G73" s="28"/>
      <c r="H73" s="28"/>
      <c r="I73" s="28"/>
      <c r="J73" s="56"/>
      <c r="L73" s="3" t="s">
        <v>57</v>
      </c>
      <c r="M73" s="13" t="s">
        <v>66</v>
      </c>
      <c r="N73" s="13"/>
      <c r="O73" s="13"/>
      <c r="P73" s="13"/>
    </row>
    <row r="76" spans="1:29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2:6">
      <c r="B77" s="13" t="s">
        <v>3</v>
      </c>
      <c r="C77" s="13"/>
      <c r="D77" s="13"/>
      <c r="F77" s="3">
        <f>SUM(B79:AC106)</f>
        <v>134</v>
      </c>
    </row>
    <row r="78" ht="14.25" spans="1:29">
      <c r="A78" s="54" t="s">
        <v>41</v>
      </c>
      <c r="B78" s="11" t="s">
        <v>7</v>
      </c>
      <c r="C78" s="11" t="s">
        <v>8</v>
      </c>
      <c r="D78" s="11" t="s">
        <v>9</v>
      </c>
      <c r="E78" s="11" t="s">
        <v>10</v>
      </c>
      <c r="F78" s="11" t="s">
        <v>11</v>
      </c>
      <c r="G78" s="11" t="s">
        <v>12</v>
      </c>
      <c r="H78" s="11" t="s">
        <v>13</v>
      </c>
      <c r="I78" s="11" t="s">
        <v>14</v>
      </c>
      <c r="J78" s="11" t="s">
        <v>15</v>
      </c>
      <c r="K78" s="11" t="s">
        <v>16</v>
      </c>
      <c r="L78" s="11" t="s">
        <v>17</v>
      </c>
      <c r="M78" s="11" t="s">
        <v>18</v>
      </c>
      <c r="N78" s="11" t="s">
        <v>19</v>
      </c>
      <c r="O78" s="11" t="s">
        <v>20</v>
      </c>
      <c r="P78" s="11" t="s">
        <v>21</v>
      </c>
      <c r="Q78" s="11" t="s">
        <v>22</v>
      </c>
      <c r="R78" s="11" t="s">
        <v>23</v>
      </c>
      <c r="S78" s="11" t="s">
        <v>24</v>
      </c>
      <c r="T78" s="11" t="s">
        <v>25</v>
      </c>
      <c r="U78" s="11" t="s">
        <v>26</v>
      </c>
      <c r="V78" s="11" t="s">
        <v>27</v>
      </c>
      <c r="W78" s="11" t="s">
        <v>28</v>
      </c>
      <c r="X78" s="11" t="s">
        <v>29</v>
      </c>
      <c r="Y78" s="11" t="s">
        <v>30</v>
      </c>
      <c r="Z78" s="11" t="s">
        <v>31</v>
      </c>
      <c r="AA78" s="11" t="s">
        <v>32</v>
      </c>
      <c r="AB78" s="11" t="s">
        <v>33</v>
      </c>
      <c r="AC78" s="14" t="s">
        <v>34</v>
      </c>
    </row>
    <row r="79" ht="14.25" spans="1:29">
      <c r="A79" s="55" t="s">
        <v>7</v>
      </c>
      <c r="B79" s="31">
        <v>16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47"/>
    </row>
    <row r="80" spans="1:29">
      <c r="A80" s="4" t="s">
        <v>40</v>
      </c>
      <c r="B80" s="33"/>
      <c r="C80" s="34">
        <v>20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</row>
    <row r="81" spans="1:29">
      <c r="A81" s="4" t="s">
        <v>9</v>
      </c>
      <c r="B81" s="33"/>
      <c r="C81" s="33"/>
      <c r="D81" s="34">
        <v>7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</row>
    <row r="82" spans="1:29">
      <c r="A82" s="4" t="s">
        <v>10</v>
      </c>
      <c r="B82" s="33"/>
      <c r="C82" s="33"/>
      <c r="D82" s="33"/>
      <c r="E82" s="34">
        <v>2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</row>
    <row r="83" spans="1:29">
      <c r="A83" s="4" t="s">
        <v>11</v>
      </c>
      <c r="B83" s="33"/>
      <c r="C83" s="33"/>
      <c r="D83" s="33"/>
      <c r="E83" s="33"/>
      <c r="F83" s="34">
        <v>1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</row>
    <row r="84" spans="1:29">
      <c r="A84" s="4" t="s">
        <v>12</v>
      </c>
      <c r="B84" s="33"/>
      <c r="C84" s="33"/>
      <c r="D84" s="33"/>
      <c r="E84" s="33"/>
      <c r="F84" s="33"/>
      <c r="G84" s="34">
        <v>2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</row>
    <row r="85" spans="1:29">
      <c r="A85" s="4" t="s">
        <v>13</v>
      </c>
      <c r="B85" s="33"/>
      <c r="C85" s="33"/>
      <c r="D85" s="33"/>
      <c r="E85" s="33"/>
      <c r="F85" s="33"/>
      <c r="G85" s="33"/>
      <c r="H85" s="34">
        <v>2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</row>
    <row r="86" spans="1:29">
      <c r="A86" s="4" t="s">
        <v>14</v>
      </c>
      <c r="B86" s="33"/>
      <c r="C86" s="33"/>
      <c r="D86" s="33"/>
      <c r="E86" s="33"/>
      <c r="F86" s="33"/>
      <c r="G86" s="33"/>
      <c r="H86" s="33"/>
      <c r="I86" s="34">
        <v>3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</row>
    <row r="87" spans="1:29">
      <c r="A87" s="4" t="s">
        <v>48</v>
      </c>
      <c r="B87" s="33"/>
      <c r="C87" s="33"/>
      <c r="D87" s="33"/>
      <c r="E87" s="33"/>
      <c r="F87" s="33"/>
      <c r="G87" s="33"/>
      <c r="H87" s="33"/>
      <c r="I87" s="33"/>
      <c r="J87" s="34">
        <v>3</v>
      </c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</row>
    <row r="88" spans="1:29">
      <c r="A88" s="4" t="s">
        <v>16</v>
      </c>
      <c r="B88" s="33"/>
      <c r="C88" s="33"/>
      <c r="D88" s="33"/>
      <c r="E88" s="33"/>
      <c r="F88" s="33"/>
      <c r="G88" s="33"/>
      <c r="H88" s="33"/>
      <c r="I88" s="33"/>
      <c r="J88" s="33"/>
      <c r="K88" s="34">
        <v>10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48"/>
    </row>
    <row r="89" spans="1:29">
      <c r="A89" s="4" t="s">
        <v>17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>
        <v>1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48"/>
    </row>
    <row r="90" spans="1:29">
      <c r="A90" s="4" t="s">
        <v>18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4">
        <v>2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48"/>
    </row>
    <row r="91" spans="1:29">
      <c r="A91" s="4" t="s">
        <v>19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4">
        <v>1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8"/>
    </row>
    <row r="92" spans="1:29">
      <c r="A92" s="4" t="s">
        <v>20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>
        <v>2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48"/>
    </row>
    <row r="93" spans="1:29">
      <c r="A93" s="4" t="s">
        <v>21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4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8"/>
    </row>
    <row r="94" spans="1:29">
      <c r="A94" s="4" t="s">
        <v>22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4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48"/>
    </row>
    <row r="95" spans="1:29">
      <c r="A95" s="4" t="s">
        <v>23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>
        <v>1</v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48"/>
    </row>
    <row r="96" spans="1:29">
      <c r="A96" s="4" t="s">
        <v>24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4">
        <v>2</v>
      </c>
      <c r="T96" s="33"/>
      <c r="U96" s="33"/>
      <c r="V96" s="33"/>
      <c r="W96" s="33"/>
      <c r="X96" s="33"/>
      <c r="Y96" s="33"/>
      <c r="Z96" s="33"/>
      <c r="AA96" s="33"/>
      <c r="AB96" s="33"/>
      <c r="AC96" s="48"/>
    </row>
    <row r="97" spans="1:29">
      <c r="A97" s="4" t="s">
        <v>25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4">
        <v>2</v>
      </c>
      <c r="U97" s="33"/>
      <c r="V97" s="33"/>
      <c r="W97" s="33"/>
      <c r="X97" s="33"/>
      <c r="Y97" s="33"/>
      <c r="Z97" s="33"/>
      <c r="AA97" s="33"/>
      <c r="AB97" s="33"/>
      <c r="AC97" s="48"/>
    </row>
    <row r="98" spans="1:29">
      <c r="A98" s="4" t="s">
        <v>26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>
        <v>6</v>
      </c>
      <c r="V98" s="33"/>
      <c r="W98" s="33"/>
      <c r="X98" s="33"/>
      <c r="Y98" s="33"/>
      <c r="Z98" s="33"/>
      <c r="AA98" s="33"/>
      <c r="AB98" s="33"/>
      <c r="AC98" s="48"/>
    </row>
    <row r="99" spans="1:29">
      <c r="A99" s="4" t="s">
        <v>27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4">
        <v>3</v>
      </c>
      <c r="W99" s="33"/>
      <c r="X99" s="33"/>
      <c r="Y99" s="33"/>
      <c r="Z99" s="33"/>
      <c r="AA99" s="33"/>
      <c r="AB99" s="33"/>
      <c r="AC99" s="48"/>
    </row>
    <row r="100" spans="1:29">
      <c r="A100" s="4" t="s">
        <v>28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4">
        <v>6</v>
      </c>
      <c r="X100" s="33"/>
      <c r="Y100" s="33"/>
      <c r="Z100" s="33"/>
      <c r="AA100" s="33"/>
      <c r="AB100" s="33"/>
      <c r="AC100" s="48"/>
    </row>
    <row r="101" spans="1:29">
      <c r="A101" s="4" t="s">
        <v>29</v>
      </c>
      <c r="B101" s="33"/>
      <c r="C101" s="33"/>
      <c r="D101" s="33"/>
      <c r="E101" s="33"/>
      <c r="F101" s="33"/>
      <c r="G101" s="33"/>
      <c r="H101" s="33"/>
      <c r="I101" s="33">
        <v>2</v>
      </c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4">
        <v>5</v>
      </c>
      <c r="Y101" s="33"/>
      <c r="Z101" s="33"/>
      <c r="AA101" s="33"/>
      <c r="AB101" s="33"/>
      <c r="AC101" s="48"/>
    </row>
    <row r="102" spans="1:29">
      <c r="A102" s="4" t="s">
        <v>30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4">
        <v>22</v>
      </c>
      <c r="Z102" s="33"/>
      <c r="AA102" s="33"/>
      <c r="AB102" s="33"/>
      <c r="AC102" s="48"/>
    </row>
    <row r="103" spans="1:29">
      <c r="A103" s="4" t="s">
        <v>31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4">
        <v>3</v>
      </c>
      <c r="AA103" s="33"/>
      <c r="AB103" s="33"/>
      <c r="AC103" s="48"/>
    </row>
    <row r="104" spans="1:29">
      <c r="A104" s="4" t="s">
        <v>32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4">
        <v>6</v>
      </c>
      <c r="AB104" s="33"/>
      <c r="AC104" s="48"/>
    </row>
    <row r="105" spans="1:29">
      <c r="A105" s="4" t="s">
        <v>33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>
        <v>3</v>
      </c>
      <c r="AC105" s="48"/>
    </row>
    <row r="106" spans="1:29">
      <c r="A106" s="10" t="s">
        <v>34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49">
        <v>1</v>
      </c>
    </row>
    <row r="108" spans="2:4">
      <c r="B108" s="13" t="s">
        <v>3</v>
      </c>
      <c r="C108" s="13"/>
      <c r="D108" s="13"/>
    </row>
    <row r="109" ht="14.25" spans="1:13">
      <c r="A109" s="21" t="s">
        <v>41</v>
      </c>
      <c r="B109" s="22" t="s">
        <v>49</v>
      </c>
      <c r="C109" s="22" t="s">
        <v>50</v>
      </c>
      <c r="D109" s="22" t="s">
        <v>51</v>
      </c>
      <c r="E109" s="22" t="s">
        <v>52</v>
      </c>
      <c r="F109" s="22" t="s">
        <v>53</v>
      </c>
      <c r="G109" s="22" t="s">
        <v>54</v>
      </c>
      <c r="H109" s="22" t="s">
        <v>55</v>
      </c>
      <c r="I109" s="22" t="s">
        <v>56</v>
      </c>
      <c r="J109" s="37" t="s">
        <v>57</v>
      </c>
      <c r="M109" s="3">
        <f>SUM(B110:I117)</f>
        <v>142</v>
      </c>
    </row>
    <row r="110" ht="14.25" spans="1:16">
      <c r="A110" s="6" t="s">
        <v>49</v>
      </c>
      <c r="B110" s="23">
        <v>17</v>
      </c>
      <c r="C110" s="24"/>
      <c r="D110" s="24"/>
      <c r="E110" s="24"/>
      <c r="F110" s="24"/>
      <c r="G110" s="24">
        <v>1</v>
      </c>
      <c r="H110" s="24"/>
      <c r="I110" s="24"/>
      <c r="J110" s="38">
        <v>7</v>
      </c>
      <c r="L110" s="3" t="s">
        <v>49</v>
      </c>
      <c r="M110" s="13" t="s">
        <v>58</v>
      </c>
      <c r="N110" s="13"/>
      <c r="O110" s="13"/>
      <c r="P110" s="13"/>
    </row>
    <row r="111" spans="1:16">
      <c r="A111" s="7" t="s">
        <v>50</v>
      </c>
      <c r="B111" s="25"/>
      <c r="C111" s="26">
        <v>12</v>
      </c>
      <c r="D111" s="25"/>
      <c r="E111" s="25"/>
      <c r="F111" s="25"/>
      <c r="G111" s="25"/>
      <c r="H111" s="25"/>
      <c r="I111" s="25"/>
      <c r="J111" s="25">
        <v>4</v>
      </c>
      <c r="L111" s="3" t="s">
        <v>50</v>
      </c>
      <c r="M111" s="13" t="s">
        <v>59</v>
      </c>
      <c r="N111" s="13"/>
      <c r="O111" s="13"/>
      <c r="P111" s="13"/>
    </row>
    <row r="112" spans="1:16">
      <c r="A112" s="7" t="s">
        <v>51</v>
      </c>
      <c r="B112" s="25"/>
      <c r="C112" s="25"/>
      <c r="D112" s="26">
        <v>10</v>
      </c>
      <c r="E112" s="25"/>
      <c r="F112" s="25"/>
      <c r="G112" s="25"/>
      <c r="H112" s="25"/>
      <c r="I112" s="25"/>
      <c r="J112" s="39"/>
      <c r="L112" s="3" t="s">
        <v>51</v>
      </c>
      <c r="M112" s="13" t="s">
        <v>60</v>
      </c>
      <c r="N112" s="13"/>
      <c r="O112" s="13"/>
      <c r="P112" s="13"/>
    </row>
    <row r="113" spans="1:16">
      <c r="A113" s="7" t="s">
        <v>52</v>
      </c>
      <c r="B113" s="25"/>
      <c r="C113" s="25"/>
      <c r="D113" s="25"/>
      <c r="E113" s="26">
        <v>20</v>
      </c>
      <c r="F113" s="25"/>
      <c r="G113" s="25"/>
      <c r="H113" s="25"/>
      <c r="I113" s="25">
        <v>1</v>
      </c>
      <c r="J113" s="39">
        <v>3</v>
      </c>
      <c r="L113" s="3" t="s">
        <v>52</v>
      </c>
      <c r="M113" s="13" t="s">
        <v>61</v>
      </c>
      <c r="N113" s="13"/>
      <c r="O113" s="13"/>
      <c r="P113" s="13"/>
    </row>
    <row r="114" spans="1:16">
      <c r="A114" s="7" t="s">
        <v>53</v>
      </c>
      <c r="B114" s="25"/>
      <c r="C114" s="25"/>
      <c r="D114" s="25"/>
      <c r="E114" s="25">
        <v>1</v>
      </c>
      <c r="F114" s="26">
        <v>29</v>
      </c>
      <c r="G114" s="25"/>
      <c r="H114" s="25">
        <v>1</v>
      </c>
      <c r="I114" s="25">
        <v>1</v>
      </c>
      <c r="J114" s="39">
        <v>43</v>
      </c>
      <c r="L114" s="3" t="s">
        <v>53</v>
      </c>
      <c r="M114" s="13" t="s">
        <v>62</v>
      </c>
      <c r="N114" s="13"/>
      <c r="O114" s="13"/>
      <c r="P114" s="13"/>
    </row>
    <row r="115" spans="1:16">
      <c r="A115" s="7" t="s">
        <v>54</v>
      </c>
      <c r="B115" s="25"/>
      <c r="C115" s="25"/>
      <c r="D115" s="25"/>
      <c r="E115" s="25"/>
      <c r="F115" s="25">
        <v>1</v>
      </c>
      <c r="G115" s="26">
        <v>28</v>
      </c>
      <c r="H115" s="25"/>
      <c r="I115" s="25"/>
      <c r="J115" s="39">
        <v>11</v>
      </c>
      <c r="L115" s="3" t="s">
        <v>54</v>
      </c>
      <c r="M115" s="13" t="s">
        <v>63</v>
      </c>
      <c r="N115" s="13"/>
      <c r="O115" s="13"/>
      <c r="P115" s="13"/>
    </row>
    <row r="116" spans="1:16">
      <c r="A116" s="7" t="s">
        <v>55</v>
      </c>
      <c r="B116" s="25"/>
      <c r="C116" s="25"/>
      <c r="D116" s="25"/>
      <c r="E116" s="25"/>
      <c r="F116" s="25"/>
      <c r="G116" s="25"/>
      <c r="H116" s="26">
        <v>10</v>
      </c>
      <c r="I116" s="25"/>
      <c r="J116" s="39"/>
      <c r="L116" s="3" t="s">
        <v>55</v>
      </c>
      <c r="M116" s="13" t="s">
        <v>64</v>
      </c>
      <c r="N116" s="13"/>
      <c r="O116" s="13"/>
      <c r="P116" s="13"/>
    </row>
    <row r="117" spans="1:16">
      <c r="A117" s="7" t="s">
        <v>56</v>
      </c>
      <c r="B117" s="25"/>
      <c r="C117" s="25"/>
      <c r="D117" s="25"/>
      <c r="E117" s="25"/>
      <c r="F117" s="25"/>
      <c r="G117" s="25"/>
      <c r="H117" s="25"/>
      <c r="I117" s="26">
        <v>10</v>
      </c>
      <c r="J117" s="39">
        <v>2</v>
      </c>
      <c r="L117" s="3" t="s">
        <v>56</v>
      </c>
      <c r="M117" s="13" t="s">
        <v>65</v>
      </c>
      <c r="N117" s="13"/>
      <c r="O117" s="13"/>
      <c r="P117" s="13"/>
    </row>
    <row r="118" spans="1:16">
      <c r="A118" s="27" t="s">
        <v>57</v>
      </c>
      <c r="B118" s="28"/>
      <c r="C118" s="28"/>
      <c r="D118" s="28"/>
      <c r="E118" s="28"/>
      <c r="F118" s="28"/>
      <c r="G118" s="28"/>
      <c r="H118" s="28"/>
      <c r="I118" s="28"/>
      <c r="J118" s="56"/>
      <c r="L118" s="3" t="s">
        <v>57</v>
      </c>
      <c r="M118" s="13" t="s">
        <v>66</v>
      </c>
      <c r="N118" s="13"/>
      <c r="O118" s="13"/>
      <c r="P118" s="13"/>
    </row>
    <row r="120" spans="1:29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2:6">
      <c r="B121" s="13" t="s">
        <v>3</v>
      </c>
      <c r="C121" s="13"/>
      <c r="D121" s="13"/>
      <c r="F121" s="3">
        <f>SUM(B123:AC150)</f>
        <v>134</v>
      </c>
    </row>
    <row r="122" ht="14.25" spans="1:29">
      <c r="A122" s="54" t="s">
        <v>42</v>
      </c>
      <c r="B122" s="11" t="s">
        <v>7</v>
      </c>
      <c r="C122" s="11" t="s">
        <v>8</v>
      </c>
      <c r="D122" s="11" t="s">
        <v>9</v>
      </c>
      <c r="E122" s="11" t="s">
        <v>10</v>
      </c>
      <c r="F122" s="11" t="s">
        <v>11</v>
      </c>
      <c r="G122" s="11" t="s">
        <v>12</v>
      </c>
      <c r="H122" s="11" t="s">
        <v>13</v>
      </c>
      <c r="I122" s="11" t="s">
        <v>14</v>
      </c>
      <c r="J122" s="11" t="s">
        <v>15</v>
      </c>
      <c r="K122" s="11" t="s">
        <v>16</v>
      </c>
      <c r="L122" s="11" t="s">
        <v>17</v>
      </c>
      <c r="M122" s="11" t="s">
        <v>18</v>
      </c>
      <c r="N122" s="11" t="s">
        <v>19</v>
      </c>
      <c r="O122" s="11" t="s">
        <v>20</v>
      </c>
      <c r="P122" s="11" t="s">
        <v>21</v>
      </c>
      <c r="Q122" s="11" t="s">
        <v>22</v>
      </c>
      <c r="R122" s="11" t="s">
        <v>23</v>
      </c>
      <c r="S122" s="11" t="s">
        <v>24</v>
      </c>
      <c r="T122" s="11" t="s">
        <v>25</v>
      </c>
      <c r="U122" s="11" t="s">
        <v>26</v>
      </c>
      <c r="V122" s="11" t="s">
        <v>27</v>
      </c>
      <c r="W122" s="11" t="s">
        <v>28</v>
      </c>
      <c r="X122" s="11" t="s">
        <v>29</v>
      </c>
      <c r="Y122" s="11" t="s">
        <v>30</v>
      </c>
      <c r="Z122" s="11" t="s">
        <v>31</v>
      </c>
      <c r="AA122" s="11" t="s">
        <v>32</v>
      </c>
      <c r="AB122" s="11" t="s">
        <v>33</v>
      </c>
      <c r="AC122" s="14" t="s">
        <v>34</v>
      </c>
    </row>
    <row r="123" ht="14.25" spans="1:29">
      <c r="A123" s="55" t="s">
        <v>7</v>
      </c>
      <c r="B123" s="31">
        <v>16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47"/>
    </row>
    <row r="124" spans="1:29">
      <c r="A124" s="4" t="s">
        <v>40</v>
      </c>
      <c r="B124" s="33"/>
      <c r="C124" s="34">
        <v>20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</row>
    <row r="125" spans="1:29">
      <c r="A125" s="4" t="s">
        <v>9</v>
      </c>
      <c r="B125" s="33"/>
      <c r="C125" s="33"/>
      <c r="D125" s="34">
        <v>7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</row>
    <row r="126" spans="1:29">
      <c r="A126" s="4" t="s">
        <v>10</v>
      </c>
      <c r="B126" s="33"/>
      <c r="C126" s="33"/>
      <c r="D126" s="33"/>
      <c r="E126" s="34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</row>
    <row r="127" spans="1:29">
      <c r="A127" s="4" t="s">
        <v>11</v>
      </c>
      <c r="B127" s="33"/>
      <c r="C127" s="33"/>
      <c r="D127" s="33"/>
      <c r="E127" s="33"/>
      <c r="F127" s="34">
        <v>1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</row>
    <row r="128" spans="1:29">
      <c r="A128" s="4" t="s">
        <v>12</v>
      </c>
      <c r="B128" s="33"/>
      <c r="C128" s="33"/>
      <c r="D128" s="33"/>
      <c r="E128" s="33"/>
      <c r="F128" s="33"/>
      <c r="G128" s="34">
        <v>2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</row>
    <row r="129" spans="1:29">
      <c r="A129" s="4" t="s">
        <v>13</v>
      </c>
      <c r="B129" s="33"/>
      <c r="C129" s="33"/>
      <c r="D129" s="33"/>
      <c r="E129" s="33"/>
      <c r="F129" s="33"/>
      <c r="G129" s="33"/>
      <c r="H129" s="34">
        <v>2</v>
      </c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</row>
    <row r="130" spans="1:29">
      <c r="A130" s="4" t="s">
        <v>14</v>
      </c>
      <c r="B130" s="33"/>
      <c r="C130" s="33"/>
      <c r="D130" s="33"/>
      <c r="E130" s="33"/>
      <c r="F130" s="33"/>
      <c r="G130" s="33"/>
      <c r="H130" s="33"/>
      <c r="I130" s="34">
        <v>3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</row>
    <row r="131" spans="1:29">
      <c r="A131" s="4" t="s">
        <v>48</v>
      </c>
      <c r="B131" s="33"/>
      <c r="C131" s="33"/>
      <c r="D131" s="33"/>
      <c r="E131" s="33"/>
      <c r="F131" s="33"/>
      <c r="G131" s="33"/>
      <c r="H131" s="33"/>
      <c r="I131" s="33"/>
      <c r="J131" s="34">
        <v>3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</row>
    <row r="132" spans="1:29">
      <c r="A132" s="4" t="s">
        <v>16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4">
        <v>10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</row>
    <row r="133" spans="1:29">
      <c r="A133" s="4" t="s">
        <v>17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4">
        <v>1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48"/>
    </row>
    <row r="134" spans="1:29">
      <c r="A134" s="4" t="s">
        <v>18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4">
        <v>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48"/>
    </row>
    <row r="135" spans="1:29">
      <c r="A135" s="4" t="s">
        <v>19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4">
        <v>1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8"/>
    </row>
    <row r="136" spans="1:29">
      <c r="A136" s="4" t="s">
        <v>20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4">
        <v>2</v>
      </c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48"/>
    </row>
    <row r="137" spans="1:29">
      <c r="A137" s="4" t="s">
        <v>21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4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48"/>
    </row>
    <row r="138" spans="1:29">
      <c r="A138" s="4" t="s">
        <v>22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4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48"/>
    </row>
    <row r="139" spans="1:29">
      <c r="A139" s="4" t="s">
        <v>23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>
        <v>1</v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48"/>
    </row>
    <row r="140" spans="1:29">
      <c r="A140" s="4" t="s">
        <v>24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>
        <v>2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48"/>
    </row>
    <row r="141" spans="1:29">
      <c r="A141" s="4" t="s">
        <v>25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4">
        <v>2</v>
      </c>
      <c r="U141" s="33"/>
      <c r="V141" s="33"/>
      <c r="W141" s="33"/>
      <c r="X141" s="33"/>
      <c r="Y141" s="33"/>
      <c r="Z141" s="33"/>
      <c r="AA141" s="33"/>
      <c r="AB141" s="33"/>
      <c r="AC141" s="48"/>
    </row>
    <row r="142" spans="1:29">
      <c r="A142" s="4" t="s">
        <v>26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>
        <v>6</v>
      </c>
      <c r="V142" s="33"/>
      <c r="W142" s="33"/>
      <c r="X142" s="33"/>
      <c r="Y142" s="33"/>
      <c r="Z142" s="33"/>
      <c r="AA142" s="33"/>
      <c r="AB142" s="33"/>
      <c r="AC142" s="48"/>
    </row>
    <row r="143" spans="1:29">
      <c r="A143" s="4" t="s">
        <v>27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4">
        <v>3</v>
      </c>
      <c r="W143" s="33"/>
      <c r="X143" s="33"/>
      <c r="Y143" s="33"/>
      <c r="Z143" s="33"/>
      <c r="AA143" s="33"/>
      <c r="AB143" s="33"/>
      <c r="AC143" s="48"/>
    </row>
    <row r="144" spans="1:29">
      <c r="A144" s="4" t="s">
        <v>28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4">
        <v>6</v>
      </c>
      <c r="X144" s="33"/>
      <c r="Y144" s="33"/>
      <c r="Z144" s="33"/>
      <c r="AA144" s="33"/>
      <c r="AB144" s="33"/>
      <c r="AC144" s="48"/>
    </row>
    <row r="145" spans="1:29">
      <c r="A145" s="4" t="s">
        <v>29</v>
      </c>
      <c r="B145" s="33"/>
      <c r="C145" s="33"/>
      <c r="D145" s="33"/>
      <c r="E145" s="33"/>
      <c r="F145" s="33"/>
      <c r="G145" s="33"/>
      <c r="H145" s="33"/>
      <c r="I145" s="33">
        <v>2</v>
      </c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4">
        <v>5</v>
      </c>
      <c r="Y145" s="33"/>
      <c r="Z145" s="33"/>
      <c r="AA145" s="33"/>
      <c r="AB145" s="33"/>
      <c r="AC145" s="48"/>
    </row>
    <row r="146" spans="1:29">
      <c r="A146" s="4" t="s">
        <v>30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4">
        <v>22</v>
      </c>
      <c r="Z146" s="33"/>
      <c r="AA146" s="33"/>
      <c r="AB146" s="33"/>
      <c r="AC146" s="48"/>
    </row>
    <row r="147" spans="1:29">
      <c r="A147" s="4" t="s">
        <v>31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4">
        <v>3</v>
      </c>
      <c r="AA147" s="33"/>
      <c r="AB147" s="33"/>
      <c r="AC147" s="48"/>
    </row>
    <row r="148" spans="1:29">
      <c r="A148" s="4" t="s">
        <v>32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4">
        <v>6</v>
      </c>
      <c r="AB148" s="33"/>
      <c r="AC148" s="48"/>
    </row>
    <row r="149" spans="1:29">
      <c r="A149" s="4" t="s">
        <v>33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>
        <v>3</v>
      </c>
      <c r="AC149" s="48"/>
    </row>
    <row r="150" spans="1:29">
      <c r="A150" s="10" t="s">
        <v>34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49">
        <v>1</v>
      </c>
    </row>
    <row r="152" spans="2:4">
      <c r="B152" s="13" t="s">
        <v>3</v>
      </c>
      <c r="C152" s="13"/>
      <c r="D152" s="13"/>
    </row>
    <row r="153" ht="14.25" spans="1:13">
      <c r="A153" s="21" t="s">
        <v>42</v>
      </c>
      <c r="B153" s="22" t="s">
        <v>49</v>
      </c>
      <c r="C153" s="22" t="s">
        <v>50</v>
      </c>
      <c r="D153" s="22" t="s">
        <v>51</v>
      </c>
      <c r="E153" s="22" t="s">
        <v>52</v>
      </c>
      <c r="F153" s="22" t="s">
        <v>53</v>
      </c>
      <c r="G153" s="22" t="s">
        <v>54</v>
      </c>
      <c r="H153" s="22" t="s">
        <v>55</v>
      </c>
      <c r="I153" s="22" t="s">
        <v>56</v>
      </c>
      <c r="J153" s="37" t="s">
        <v>57</v>
      </c>
      <c r="M153" s="3">
        <f>SUM(B154:I161)</f>
        <v>142</v>
      </c>
    </row>
    <row r="154" ht="14.25" spans="1:16">
      <c r="A154" s="6" t="s">
        <v>49</v>
      </c>
      <c r="B154" s="23">
        <v>17</v>
      </c>
      <c r="C154" s="24"/>
      <c r="D154" s="24"/>
      <c r="E154" s="24"/>
      <c r="F154" s="24"/>
      <c r="G154" s="24">
        <v>1</v>
      </c>
      <c r="H154" s="24"/>
      <c r="I154" s="24"/>
      <c r="J154" s="38">
        <v>7</v>
      </c>
      <c r="L154" s="3" t="s">
        <v>49</v>
      </c>
      <c r="M154" s="13" t="s">
        <v>58</v>
      </c>
      <c r="N154" s="13"/>
      <c r="O154" s="13"/>
      <c r="P154" s="13"/>
    </row>
    <row r="155" spans="1:16">
      <c r="A155" s="7" t="s">
        <v>50</v>
      </c>
      <c r="B155" s="25"/>
      <c r="C155" s="26">
        <v>12</v>
      </c>
      <c r="D155" s="25"/>
      <c r="E155" s="25"/>
      <c r="F155" s="25"/>
      <c r="G155" s="25"/>
      <c r="H155" s="25"/>
      <c r="I155" s="25"/>
      <c r="J155" s="25">
        <v>4</v>
      </c>
      <c r="L155" s="3" t="s">
        <v>50</v>
      </c>
      <c r="M155" s="13" t="s">
        <v>59</v>
      </c>
      <c r="N155" s="13"/>
      <c r="O155" s="13"/>
      <c r="P155" s="13"/>
    </row>
    <row r="156" spans="1:16">
      <c r="A156" s="7" t="s">
        <v>51</v>
      </c>
      <c r="B156" s="25"/>
      <c r="C156" s="25"/>
      <c r="D156" s="26">
        <v>10</v>
      </c>
      <c r="E156" s="25"/>
      <c r="F156" s="25"/>
      <c r="G156" s="25"/>
      <c r="H156" s="25"/>
      <c r="I156" s="25"/>
      <c r="J156" s="39"/>
      <c r="L156" s="3" t="s">
        <v>51</v>
      </c>
      <c r="M156" s="13" t="s">
        <v>60</v>
      </c>
      <c r="N156" s="13"/>
      <c r="O156" s="13"/>
      <c r="P156" s="13"/>
    </row>
    <row r="157" spans="1:16">
      <c r="A157" s="7" t="s">
        <v>52</v>
      </c>
      <c r="B157" s="25"/>
      <c r="C157" s="25"/>
      <c r="D157" s="25"/>
      <c r="E157" s="26">
        <v>20</v>
      </c>
      <c r="F157" s="25"/>
      <c r="G157" s="25"/>
      <c r="H157" s="25"/>
      <c r="I157" s="25">
        <v>1</v>
      </c>
      <c r="J157" s="39">
        <v>3</v>
      </c>
      <c r="L157" s="3" t="s">
        <v>52</v>
      </c>
      <c r="M157" s="13" t="s">
        <v>61</v>
      </c>
      <c r="N157" s="13"/>
      <c r="O157" s="13"/>
      <c r="P157" s="13"/>
    </row>
    <row r="158" spans="1:16">
      <c r="A158" s="7" t="s">
        <v>53</v>
      </c>
      <c r="B158" s="25"/>
      <c r="C158" s="25"/>
      <c r="D158" s="25"/>
      <c r="E158" s="25">
        <v>1</v>
      </c>
      <c r="F158" s="26">
        <v>29</v>
      </c>
      <c r="G158" s="25"/>
      <c r="H158" s="25">
        <v>1</v>
      </c>
      <c r="I158" s="25">
        <v>1</v>
      </c>
      <c r="J158" s="39">
        <v>43</v>
      </c>
      <c r="L158" s="3" t="s">
        <v>53</v>
      </c>
      <c r="M158" s="13" t="s">
        <v>62</v>
      </c>
      <c r="N158" s="13"/>
      <c r="O158" s="13"/>
      <c r="P158" s="13"/>
    </row>
    <row r="159" spans="1:16">
      <c r="A159" s="7" t="s">
        <v>54</v>
      </c>
      <c r="B159" s="25"/>
      <c r="C159" s="25"/>
      <c r="D159" s="25"/>
      <c r="E159" s="25"/>
      <c r="F159" s="25">
        <v>1</v>
      </c>
      <c r="G159" s="26">
        <v>28</v>
      </c>
      <c r="H159" s="25"/>
      <c r="I159" s="25"/>
      <c r="J159" s="39">
        <v>11</v>
      </c>
      <c r="L159" s="3" t="s">
        <v>54</v>
      </c>
      <c r="M159" s="13" t="s">
        <v>63</v>
      </c>
      <c r="N159" s="13"/>
      <c r="O159" s="13"/>
      <c r="P159" s="13"/>
    </row>
    <row r="160" spans="1:16">
      <c r="A160" s="7" t="s">
        <v>55</v>
      </c>
      <c r="B160" s="25"/>
      <c r="C160" s="25"/>
      <c r="D160" s="25"/>
      <c r="E160" s="25"/>
      <c r="F160" s="25"/>
      <c r="G160" s="25"/>
      <c r="H160" s="26">
        <v>10</v>
      </c>
      <c r="I160" s="25"/>
      <c r="J160" s="39"/>
      <c r="L160" s="3" t="s">
        <v>55</v>
      </c>
      <c r="M160" s="13" t="s">
        <v>64</v>
      </c>
      <c r="N160" s="13"/>
      <c r="O160" s="13"/>
      <c r="P160" s="13"/>
    </row>
    <row r="161" spans="1:16">
      <c r="A161" s="7" t="s">
        <v>56</v>
      </c>
      <c r="B161" s="25"/>
      <c r="C161" s="25"/>
      <c r="D161" s="25"/>
      <c r="E161" s="25"/>
      <c r="F161" s="25"/>
      <c r="G161" s="25"/>
      <c r="H161" s="25"/>
      <c r="I161" s="26">
        <v>10</v>
      </c>
      <c r="J161" s="39">
        <v>2</v>
      </c>
      <c r="L161" s="3" t="s">
        <v>56</v>
      </c>
      <c r="M161" s="13" t="s">
        <v>65</v>
      </c>
      <c r="N161" s="13"/>
      <c r="O161" s="13"/>
      <c r="P161" s="13"/>
    </row>
    <row r="162" spans="1:16">
      <c r="A162" s="27" t="s">
        <v>57</v>
      </c>
      <c r="B162" s="28"/>
      <c r="C162" s="28"/>
      <c r="D162" s="28"/>
      <c r="E162" s="28"/>
      <c r="F162" s="28"/>
      <c r="G162" s="28"/>
      <c r="H162" s="28"/>
      <c r="I162" s="28"/>
      <c r="J162" s="56"/>
      <c r="L162" s="3" t="s">
        <v>57</v>
      </c>
      <c r="M162" s="13" t="s">
        <v>66</v>
      </c>
      <c r="N162" s="13"/>
      <c r="O162" s="13"/>
      <c r="P162" s="13"/>
    </row>
    <row r="164" spans="1:29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2:6">
      <c r="B165" s="13" t="s">
        <v>3</v>
      </c>
      <c r="C165" s="13"/>
      <c r="D165" s="13"/>
      <c r="F165" s="3">
        <f>SUM(B167:AC194)</f>
        <v>134</v>
      </c>
    </row>
    <row r="166" ht="14.25" spans="1:29">
      <c r="A166" s="54" t="s">
        <v>43</v>
      </c>
      <c r="B166" s="11" t="s">
        <v>7</v>
      </c>
      <c r="C166" s="11" t="s">
        <v>8</v>
      </c>
      <c r="D166" s="11" t="s">
        <v>9</v>
      </c>
      <c r="E166" s="11" t="s">
        <v>10</v>
      </c>
      <c r="F166" s="11" t="s">
        <v>11</v>
      </c>
      <c r="G166" s="11" t="s">
        <v>12</v>
      </c>
      <c r="H166" s="11" t="s">
        <v>13</v>
      </c>
      <c r="I166" s="11" t="s">
        <v>14</v>
      </c>
      <c r="J166" s="11" t="s">
        <v>15</v>
      </c>
      <c r="K166" s="11" t="s">
        <v>16</v>
      </c>
      <c r="L166" s="11" t="s">
        <v>17</v>
      </c>
      <c r="M166" s="11" t="s">
        <v>18</v>
      </c>
      <c r="N166" s="11" t="s">
        <v>19</v>
      </c>
      <c r="O166" s="11" t="s">
        <v>20</v>
      </c>
      <c r="P166" s="11" t="s">
        <v>21</v>
      </c>
      <c r="Q166" s="11" t="s">
        <v>22</v>
      </c>
      <c r="R166" s="11" t="s">
        <v>23</v>
      </c>
      <c r="S166" s="11" t="s">
        <v>24</v>
      </c>
      <c r="T166" s="11" t="s">
        <v>25</v>
      </c>
      <c r="U166" s="11" t="s">
        <v>26</v>
      </c>
      <c r="V166" s="11" t="s">
        <v>27</v>
      </c>
      <c r="W166" s="11" t="s">
        <v>28</v>
      </c>
      <c r="X166" s="11" t="s">
        <v>29</v>
      </c>
      <c r="Y166" s="11" t="s">
        <v>30</v>
      </c>
      <c r="Z166" s="11" t="s">
        <v>31</v>
      </c>
      <c r="AA166" s="11" t="s">
        <v>32</v>
      </c>
      <c r="AB166" s="11" t="s">
        <v>33</v>
      </c>
      <c r="AC166" s="14" t="s">
        <v>34</v>
      </c>
    </row>
    <row r="167" ht="14.25" spans="1:29">
      <c r="A167" s="55" t="s">
        <v>7</v>
      </c>
      <c r="B167" s="31">
        <v>16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47"/>
    </row>
    <row r="168" spans="1:29">
      <c r="A168" s="4" t="s">
        <v>40</v>
      </c>
      <c r="B168" s="33"/>
      <c r="C168" s="34">
        <v>20</v>
      </c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</row>
    <row r="169" spans="1:29">
      <c r="A169" s="4" t="s">
        <v>9</v>
      </c>
      <c r="B169" s="33"/>
      <c r="C169" s="33"/>
      <c r="D169" s="34">
        <v>7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</row>
    <row r="170" spans="1:29">
      <c r="A170" s="4" t="s">
        <v>10</v>
      </c>
      <c r="B170" s="33"/>
      <c r="C170" s="33"/>
      <c r="D170" s="33"/>
      <c r="E170" s="34">
        <v>2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</row>
    <row r="171" spans="1:29">
      <c r="A171" s="4" t="s">
        <v>11</v>
      </c>
      <c r="B171" s="33"/>
      <c r="C171" s="33"/>
      <c r="D171" s="33"/>
      <c r="E171" s="33"/>
      <c r="F171" s="34">
        <v>1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</row>
    <row r="172" spans="1:29">
      <c r="A172" s="4" t="s">
        <v>12</v>
      </c>
      <c r="B172" s="33"/>
      <c r="C172" s="33"/>
      <c r="D172" s="33"/>
      <c r="E172" s="33"/>
      <c r="F172" s="33"/>
      <c r="G172" s="34">
        <v>2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</row>
    <row r="173" spans="1:29">
      <c r="A173" s="4" t="s">
        <v>13</v>
      </c>
      <c r="B173" s="33"/>
      <c r="C173" s="33"/>
      <c r="D173" s="33"/>
      <c r="E173" s="33"/>
      <c r="F173" s="33"/>
      <c r="G173" s="33"/>
      <c r="H173" s="34">
        <v>2</v>
      </c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</row>
    <row r="174" spans="1:29">
      <c r="A174" s="4" t="s">
        <v>14</v>
      </c>
      <c r="B174" s="33"/>
      <c r="C174" s="33"/>
      <c r="D174" s="33"/>
      <c r="E174" s="33"/>
      <c r="F174" s="33"/>
      <c r="G174" s="33"/>
      <c r="H174" s="33"/>
      <c r="I174" s="34">
        <v>3</v>
      </c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</row>
    <row r="175" spans="1:29">
      <c r="A175" s="4" t="s">
        <v>48</v>
      </c>
      <c r="B175" s="33"/>
      <c r="C175" s="33"/>
      <c r="D175" s="33"/>
      <c r="E175" s="33"/>
      <c r="F175" s="33"/>
      <c r="G175" s="33"/>
      <c r="H175" s="33"/>
      <c r="I175" s="33"/>
      <c r="J175" s="34">
        <v>3</v>
      </c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</row>
    <row r="176" spans="1:29">
      <c r="A176" s="4" t="s">
        <v>16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4">
        <v>10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</row>
    <row r="177" spans="1:29">
      <c r="A177" s="4" t="s">
        <v>17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4">
        <v>1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</row>
    <row r="178" spans="1:29">
      <c r="A178" s="4" t="s">
        <v>18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4">
        <v>2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</row>
    <row r="179" spans="1:29">
      <c r="A179" s="4" t="s">
        <v>19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4">
        <v>1</v>
      </c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48"/>
    </row>
    <row r="180" spans="1:29">
      <c r="A180" s="4" t="s">
        <v>20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4">
        <v>2</v>
      </c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48"/>
    </row>
    <row r="181" spans="1:29">
      <c r="A181" s="4" t="s">
        <v>21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4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48"/>
    </row>
    <row r="182" spans="1:29">
      <c r="A182" s="4" t="s">
        <v>22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4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48"/>
    </row>
    <row r="183" spans="1:29">
      <c r="A183" s="4" t="s">
        <v>23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4">
        <v>1</v>
      </c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48"/>
    </row>
    <row r="184" spans="1:29">
      <c r="A184" s="4" t="s">
        <v>24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>
        <v>2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48"/>
    </row>
    <row r="185" spans="1:29">
      <c r="A185" s="4" t="s">
        <v>25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4">
        <v>2</v>
      </c>
      <c r="U185" s="33"/>
      <c r="V185" s="33"/>
      <c r="W185" s="33"/>
      <c r="X185" s="33"/>
      <c r="Y185" s="33"/>
      <c r="Z185" s="33"/>
      <c r="AA185" s="33"/>
      <c r="AB185" s="33"/>
      <c r="AC185" s="48"/>
    </row>
    <row r="186" spans="1:29">
      <c r="A186" s="4" t="s">
        <v>26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4">
        <v>6</v>
      </c>
      <c r="V186" s="33"/>
      <c r="W186" s="33"/>
      <c r="X186" s="33"/>
      <c r="Y186" s="33"/>
      <c r="Z186" s="33"/>
      <c r="AA186" s="33"/>
      <c r="AB186" s="33"/>
      <c r="AC186" s="48"/>
    </row>
    <row r="187" spans="1:29">
      <c r="A187" s="4" t="s">
        <v>27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4">
        <v>3</v>
      </c>
      <c r="W187" s="33"/>
      <c r="X187" s="33"/>
      <c r="Y187" s="33"/>
      <c r="Z187" s="33"/>
      <c r="AA187" s="33"/>
      <c r="AB187" s="33"/>
      <c r="AC187" s="48"/>
    </row>
    <row r="188" spans="1:29">
      <c r="A188" s="4" t="s">
        <v>28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4">
        <v>6</v>
      </c>
      <c r="X188" s="33"/>
      <c r="Y188" s="33"/>
      <c r="Z188" s="33"/>
      <c r="AA188" s="33"/>
      <c r="AB188" s="33"/>
      <c r="AC188" s="48"/>
    </row>
    <row r="189" spans="1:29">
      <c r="A189" s="4" t="s">
        <v>29</v>
      </c>
      <c r="B189" s="33"/>
      <c r="C189" s="33"/>
      <c r="D189" s="33"/>
      <c r="E189" s="33"/>
      <c r="F189" s="33"/>
      <c r="G189" s="33"/>
      <c r="H189" s="33"/>
      <c r="I189" s="33">
        <v>2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4">
        <v>5</v>
      </c>
      <c r="Y189" s="33"/>
      <c r="Z189" s="33"/>
      <c r="AA189" s="33"/>
      <c r="AB189" s="33"/>
      <c r="AC189" s="48"/>
    </row>
    <row r="190" spans="1:29">
      <c r="A190" s="4" t="s">
        <v>30</v>
      </c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4">
        <v>22</v>
      </c>
      <c r="Z190" s="33"/>
      <c r="AA190" s="33"/>
      <c r="AB190" s="33"/>
      <c r="AC190" s="48"/>
    </row>
    <row r="191" spans="1:29">
      <c r="A191" s="4" t="s">
        <v>31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4">
        <v>3</v>
      </c>
      <c r="AA191" s="33"/>
      <c r="AB191" s="33"/>
      <c r="AC191" s="48"/>
    </row>
    <row r="192" spans="1:29">
      <c r="A192" s="4" t="s">
        <v>32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4">
        <v>6</v>
      </c>
      <c r="AB192" s="33"/>
      <c r="AC192" s="48"/>
    </row>
    <row r="193" spans="1:29">
      <c r="A193" s="4" t="s">
        <v>33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4">
        <v>3</v>
      </c>
      <c r="AC193" s="48"/>
    </row>
    <row r="194" spans="1:29">
      <c r="A194" s="10" t="s">
        <v>34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49">
        <v>1</v>
      </c>
    </row>
    <row r="196" spans="2:4">
      <c r="B196" s="13" t="s">
        <v>3</v>
      </c>
      <c r="C196" s="13"/>
      <c r="D196" s="13"/>
    </row>
    <row r="197" ht="14.25" spans="1:13">
      <c r="A197" s="21" t="s">
        <v>43</v>
      </c>
      <c r="B197" s="22" t="s">
        <v>49</v>
      </c>
      <c r="C197" s="22" t="s">
        <v>50</v>
      </c>
      <c r="D197" s="22" t="s">
        <v>51</v>
      </c>
      <c r="E197" s="22" t="s">
        <v>52</v>
      </c>
      <c r="F197" s="22" t="s">
        <v>53</v>
      </c>
      <c r="G197" s="22" t="s">
        <v>54</v>
      </c>
      <c r="H197" s="22" t="s">
        <v>55</v>
      </c>
      <c r="I197" s="22" t="s">
        <v>56</v>
      </c>
      <c r="J197" s="37" t="s">
        <v>57</v>
      </c>
      <c r="M197" s="3">
        <f>SUM(B198:I205)</f>
        <v>142</v>
      </c>
    </row>
    <row r="198" ht="14.25" spans="1:16">
      <c r="A198" s="6" t="s">
        <v>49</v>
      </c>
      <c r="B198" s="23">
        <v>17</v>
      </c>
      <c r="C198" s="24"/>
      <c r="D198" s="24"/>
      <c r="E198" s="24"/>
      <c r="F198" s="24"/>
      <c r="G198" s="24">
        <v>1</v>
      </c>
      <c r="H198" s="24"/>
      <c r="I198" s="24"/>
      <c r="J198" s="38">
        <v>7</v>
      </c>
      <c r="L198" s="3" t="s">
        <v>49</v>
      </c>
      <c r="M198" s="13" t="s">
        <v>58</v>
      </c>
      <c r="N198" s="13"/>
      <c r="O198" s="13"/>
      <c r="P198" s="13"/>
    </row>
    <row r="199" spans="1:16">
      <c r="A199" s="7" t="s">
        <v>50</v>
      </c>
      <c r="B199" s="25"/>
      <c r="C199" s="26">
        <v>12</v>
      </c>
      <c r="D199" s="25"/>
      <c r="E199" s="25"/>
      <c r="F199" s="25"/>
      <c r="G199" s="25"/>
      <c r="H199" s="25"/>
      <c r="I199" s="25"/>
      <c r="J199" s="25">
        <v>4</v>
      </c>
      <c r="L199" s="3" t="s">
        <v>50</v>
      </c>
      <c r="M199" s="13" t="s">
        <v>59</v>
      </c>
      <c r="N199" s="13"/>
      <c r="O199" s="13"/>
      <c r="P199" s="13"/>
    </row>
    <row r="200" spans="1:16">
      <c r="A200" s="7" t="s">
        <v>51</v>
      </c>
      <c r="B200" s="25"/>
      <c r="C200" s="25"/>
      <c r="D200" s="26">
        <v>10</v>
      </c>
      <c r="E200" s="25"/>
      <c r="F200" s="25"/>
      <c r="G200" s="25"/>
      <c r="H200" s="25"/>
      <c r="I200" s="25"/>
      <c r="J200" s="39"/>
      <c r="L200" s="3" t="s">
        <v>51</v>
      </c>
      <c r="M200" s="13" t="s">
        <v>60</v>
      </c>
      <c r="N200" s="13"/>
      <c r="O200" s="13"/>
      <c r="P200" s="13"/>
    </row>
    <row r="201" spans="1:16">
      <c r="A201" s="7" t="s">
        <v>52</v>
      </c>
      <c r="B201" s="25"/>
      <c r="C201" s="25"/>
      <c r="D201" s="25"/>
      <c r="E201" s="26">
        <v>20</v>
      </c>
      <c r="F201" s="25"/>
      <c r="G201" s="25"/>
      <c r="H201" s="25"/>
      <c r="I201" s="25">
        <v>1</v>
      </c>
      <c r="J201" s="39">
        <v>3</v>
      </c>
      <c r="L201" s="3" t="s">
        <v>52</v>
      </c>
      <c r="M201" s="13" t="s">
        <v>61</v>
      </c>
      <c r="N201" s="13"/>
      <c r="O201" s="13"/>
      <c r="P201" s="13"/>
    </row>
    <row r="202" spans="1:16">
      <c r="A202" s="7" t="s">
        <v>53</v>
      </c>
      <c r="B202" s="25"/>
      <c r="C202" s="25"/>
      <c r="D202" s="25"/>
      <c r="E202" s="25">
        <v>1</v>
      </c>
      <c r="F202" s="26">
        <v>29</v>
      </c>
      <c r="G202" s="25"/>
      <c r="H202" s="25">
        <v>1</v>
      </c>
      <c r="I202" s="25">
        <v>1</v>
      </c>
      <c r="J202" s="39">
        <v>43</v>
      </c>
      <c r="L202" s="3" t="s">
        <v>53</v>
      </c>
      <c r="M202" s="13" t="s">
        <v>62</v>
      </c>
      <c r="N202" s="13"/>
      <c r="O202" s="13"/>
      <c r="P202" s="13"/>
    </row>
    <row r="203" spans="1:16">
      <c r="A203" s="7" t="s">
        <v>54</v>
      </c>
      <c r="B203" s="25"/>
      <c r="C203" s="25"/>
      <c r="D203" s="25"/>
      <c r="E203" s="25"/>
      <c r="F203" s="25">
        <v>1</v>
      </c>
      <c r="G203" s="26">
        <v>28</v>
      </c>
      <c r="H203" s="25"/>
      <c r="I203" s="25"/>
      <c r="J203" s="39">
        <v>11</v>
      </c>
      <c r="L203" s="3" t="s">
        <v>54</v>
      </c>
      <c r="M203" s="13" t="s">
        <v>63</v>
      </c>
      <c r="N203" s="13"/>
      <c r="O203" s="13"/>
      <c r="P203" s="13"/>
    </row>
    <row r="204" spans="1:16">
      <c r="A204" s="7" t="s">
        <v>55</v>
      </c>
      <c r="B204" s="25"/>
      <c r="C204" s="25"/>
      <c r="D204" s="25"/>
      <c r="E204" s="25"/>
      <c r="F204" s="25"/>
      <c r="G204" s="25"/>
      <c r="H204" s="26">
        <v>10</v>
      </c>
      <c r="I204" s="25"/>
      <c r="J204" s="39"/>
      <c r="L204" s="3" t="s">
        <v>55</v>
      </c>
      <c r="M204" s="13" t="s">
        <v>64</v>
      </c>
      <c r="N204" s="13"/>
      <c r="O204" s="13"/>
      <c r="P204" s="13"/>
    </row>
    <row r="205" spans="1:16">
      <c r="A205" s="7" t="s">
        <v>56</v>
      </c>
      <c r="B205" s="25"/>
      <c r="C205" s="25"/>
      <c r="D205" s="25"/>
      <c r="E205" s="25"/>
      <c r="F205" s="25"/>
      <c r="G205" s="25"/>
      <c r="H205" s="25"/>
      <c r="I205" s="26">
        <v>10</v>
      </c>
      <c r="J205" s="39">
        <v>2</v>
      </c>
      <c r="L205" s="3" t="s">
        <v>56</v>
      </c>
      <c r="M205" s="13" t="s">
        <v>65</v>
      </c>
      <c r="N205" s="13"/>
      <c r="O205" s="13"/>
      <c r="P205" s="13"/>
    </row>
    <row r="206" spans="1:16">
      <c r="A206" s="27" t="s">
        <v>57</v>
      </c>
      <c r="B206" s="28"/>
      <c r="C206" s="28"/>
      <c r="D206" s="28"/>
      <c r="E206" s="28"/>
      <c r="F206" s="28"/>
      <c r="G206" s="28"/>
      <c r="H206" s="28"/>
      <c r="I206" s="28"/>
      <c r="J206" s="56"/>
      <c r="L206" s="3" t="s">
        <v>57</v>
      </c>
      <c r="M206" s="13" t="s">
        <v>66</v>
      </c>
      <c r="N206" s="13"/>
      <c r="O206" s="13"/>
      <c r="P206" s="13"/>
    </row>
    <row r="208" spans="1:29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2:6">
      <c r="B209" s="13" t="s">
        <v>3</v>
      </c>
      <c r="C209" s="13"/>
      <c r="D209" s="13"/>
      <c r="F209" s="3">
        <f>SUM(B211:AC238)</f>
        <v>134</v>
      </c>
    </row>
    <row r="210" ht="14.25" spans="1:29">
      <c r="A210" s="54" t="s">
        <v>44</v>
      </c>
      <c r="B210" s="11" t="s">
        <v>7</v>
      </c>
      <c r="C210" s="11" t="s">
        <v>8</v>
      </c>
      <c r="D210" s="11" t="s">
        <v>9</v>
      </c>
      <c r="E210" s="11" t="s">
        <v>10</v>
      </c>
      <c r="F210" s="11" t="s">
        <v>11</v>
      </c>
      <c r="G210" s="11" t="s">
        <v>12</v>
      </c>
      <c r="H210" s="11" t="s">
        <v>13</v>
      </c>
      <c r="I210" s="11" t="s">
        <v>14</v>
      </c>
      <c r="J210" s="11" t="s">
        <v>15</v>
      </c>
      <c r="K210" s="11" t="s">
        <v>16</v>
      </c>
      <c r="L210" s="11" t="s">
        <v>17</v>
      </c>
      <c r="M210" s="11" t="s">
        <v>18</v>
      </c>
      <c r="N210" s="11" t="s">
        <v>19</v>
      </c>
      <c r="O210" s="11" t="s">
        <v>20</v>
      </c>
      <c r="P210" s="11" t="s">
        <v>21</v>
      </c>
      <c r="Q210" s="11" t="s">
        <v>22</v>
      </c>
      <c r="R210" s="11" t="s">
        <v>23</v>
      </c>
      <c r="S210" s="11" t="s">
        <v>24</v>
      </c>
      <c r="T210" s="11" t="s">
        <v>25</v>
      </c>
      <c r="U210" s="11" t="s">
        <v>26</v>
      </c>
      <c r="V210" s="11" t="s">
        <v>27</v>
      </c>
      <c r="W210" s="11" t="s">
        <v>28</v>
      </c>
      <c r="X210" s="11" t="s">
        <v>29</v>
      </c>
      <c r="Y210" s="11" t="s">
        <v>30</v>
      </c>
      <c r="Z210" s="11" t="s">
        <v>31</v>
      </c>
      <c r="AA210" s="11" t="s">
        <v>32</v>
      </c>
      <c r="AB210" s="11" t="s">
        <v>33</v>
      </c>
      <c r="AC210" s="14" t="s">
        <v>34</v>
      </c>
    </row>
    <row r="211" ht="14.25" spans="1:29">
      <c r="A211" s="55" t="s">
        <v>7</v>
      </c>
      <c r="B211" s="31">
        <v>16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47"/>
    </row>
    <row r="212" spans="1:29">
      <c r="A212" s="4" t="s">
        <v>40</v>
      </c>
      <c r="B212" s="33"/>
      <c r="C212" s="34">
        <v>20</v>
      </c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</row>
    <row r="213" spans="1:29">
      <c r="A213" s="4" t="s">
        <v>9</v>
      </c>
      <c r="B213" s="33"/>
      <c r="C213" s="33"/>
      <c r="D213" s="34">
        <v>7</v>
      </c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</row>
    <row r="214" spans="1:29">
      <c r="A214" s="4" t="s">
        <v>10</v>
      </c>
      <c r="B214" s="33"/>
      <c r="C214" s="33"/>
      <c r="D214" s="33"/>
      <c r="E214" s="34">
        <v>2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</row>
    <row r="215" spans="1:29">
      <c r="A215" s="4" t="s">
        <v>11</v>
      </c>
      <c r="B215" s="33"/>
      <c r="C215" s="33"/>
      <c r="D215" s="33"/>
      <c r="E215" s="33"/>
      <c r="F215" s="34">
        <v>1</v>
      </c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</row>
    <row r="216" spans="1:29">
      <c r="A216" s="4" t="s">
        <v>12</v>
      </c>
      <c r="B216" s="33"/>
      <c r="C216" s="33"/>
      <c r="D216" s="33"/>
      <c r="E216" s="33"/>
      <c r="F216" s="33"/>
      <c r="G216" s="34">
        <v>2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</row>
    <row r="217" spans="1:29">
      <c r="A217" s="4" t="s">
        <v>13</v>
      </c>
      <c r="B217" s="33"/>
      <c r="C217" s="33"/>
      <c r="D217" s="33"/>
      <c r="E217" s="33"/>
      <c r="F217" s="33"/>
      <c r="G217" s="33"/>
      <c r="H217" s="34">
        <v>2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</row>
    <row r="218" spans="1:29">
      <c r="A218" s="4" t="s">
        <v>14</v>
      </c>
      <c r="B218" s="33"/>
      <c r="C218" s="33"/>
      <c r="D218" s="33"/>
      <c r="E218" s="33"/>
      <c r="F218" s="33"/>
      <c r="G218" s="33"/>
      <c r="H218" s="33"/>
      <c r="I218" s="34">
        <v>3</v>
      </c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</row>
    <row r="219" spans="1:29">
      <c r="A219" s="4" t="s">
        <v>48</v>
      </c>
      <c r="B219" s="33"/>
      <c r="C219" s="33"/>
      <c r="D219" s="33"/>
      <c r="E219" s="33"/>
      <c r="F219" s="33"/>
      <c r="G219" s="33"/>
      <c r="H219" s="33"/>
      <c r="I219" s="33"/>
      <c r="J219" s="34">
        <v>3</v>
      </c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</row>
    <row r="220" spans="1:29">
      <c r="A220" s="4" t="s">
        <v>16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4">
        <v>10</v>
      </c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</row>
    <row r="221" spans="1:29">
      <c r="A221" s="4" t="s">
        <v>17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4">
        <v>1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</row>
    <row r="222" spans="1:29">
      <c r="A222" s="4" t="s">
        <v>18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4">
        <v>2</v>
      </c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</row>
    <row r="223" spans="1:29">
      <c r="A223" s="4" t="s">
        <v>19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4">
        <v>1</v>
      </c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48"/>
    </row>
    <row r="224" spans="1:29">
      <c r="A224" s="4" t="s">
        <v>20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4">
        <v>2</v>
      </c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48"/>
    </row>
    <row r="225" spans="1:29">
      <c r="A225" s="4" t="s">
        <v>21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4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48"/>
    </row>
    <row r="226" spans="1:29">
      <c r="A226" s="4" t="s">
        <v>22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4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48"/>
    </row>
    <row r="227" spans="1:29">
      <c r="A227" s="4" t="s">
        <v>23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4">
        <v>1</v>
      </c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48"/>
    </row>
    <row r="228" spans="1:29">
      <c r="A228" s="4" t="s">
        <v>24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4">
        <v>2</v>
      </c>
      <c r="T228" s="33"/>
      <c r="U228" s="33"/>
      <c r="V228" s="33"/>
      <c r="W228" s="33"/>
      <c r="X228" s="33"/>
      <c r="Y228" s="33"/>
      <c r="Z228" s="33"/>
      <c r="AA228" s="33"/>
      <c r="AB228" s="33"/>
      <c r="AC228" s="48"/>
    </row>
    <row r="229" spans="1:29">
      <c r="A229" s="4" t="s">
        <v>25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4">
        <v>2</v>
      </c>
      <c r="U229" s="33"/>
      <c r="V229" s="33"/>
      <c r="W229" s="33"/>
      <c r="X229" s="33"/>
      <c r="Y229" s="33"/>
      <c r="Z229" s="33"/>
      <c r="AA229" s="33"/>
      <c r="AB229" s="33"/>
      <c r="AC229" s="48"/>
    </row>
    <row r="230" spans="1:29">
      <c r="A230" s="4" t="s">
        <v>26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4">
        <v>6</v>
      </c>
      <c r="V230" s="33"/>
      <c r="W230" s="33"/>
      <c r="X230" s="33"/>
      <c r="Y230" s="33"/>
      <c r="Z230" s="33"/>
      <c r="AA230" s="33"/>
      <c r="AB230" s="33"/>
      <c r="AC230" s="48"/>
    </row>
    <row r="231" spans="1:29">
      <c r="A231" s="4" t="s">
        <v>27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4">
        <v>3</v>
      </c>
      <c r="W231" s="33"/>
      <c r="X231" s="33"/>
      <c r="Y231" s="33"/>
      <c r="Z231" s="33"/>
      <c r="AA231" s="33"/>
      <c r="AB231" s="33"/>
      <c r="AC231" s="48"/>
    </row>
    <row r="232" spans="1:29">
      <c r="A232" s="4" t="s">
        <v>28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4">
        <v>6</v>
      </c>
      <c r="X232" s="33"/>
      <c r="Y232" s="33"/>
      <c r="Z232" s="33"/>
      <c r="AA232" s="33"/>
      <c r="AB232" s="33"/>
      <c r="AC232" s="48"/>
    </row>
    <row r="233" spans="1:29">
      <c r="A233" s="4" t="s">
        <v>29</v>
      </c>
      <c r="B233" s="33"/>
      <c r="C233" s="33"/>
      <c r="D233" s="33"/>
      <c r="E233" s="33"/>
      <c r="F233" s="33"/>
      <c r="G233" s="33"/>
      <c r="H233" s="33"/>
      <c r="I233" s="33">
        <v>2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4">
        <v>5</v>
      </c>
      <c r="Y233" s="33"/>
      <c r="Z233" s="33"/>
      <c r="AA233" s="33"/>
      <c r="AB233" s="33"/>
      <c r="AC233" s="48"/>
    </row>
    <row r="234" spans="1:29">
      <c r="A234" s="4" t="s">
        <v>30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4">
        <v>22</v>
      </c>
      <c r="Z234" s="33"/>
      <c r="AA234" s="33"/>
      <c r="AB234" s="33"/>
      <c r="AC234" s="48"/>
    </row>
    <row r="235" spans="1:29">
      <c r="A235" s="4" t="s">
        <v>31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>
        <v>3</v>
      </c>
      <c r="AA235" s="33"/>
      <c r="AB235" s="33"/>
      <c r="AC235" s="48"/>
    </row>
    <row r="236" spans="1:29">
      <c r="A236" s="4" t="s">
        <v>32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4">
        <v>6</v>
      </c>
      <c r="AB236" s="33"/>
      <c r="AC236" s="48"/>
    </row>
    <row r="237" spans="1:29">
      <c r="A237" s="4" t="s">
        <v>33</v>
      </c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4">
        <v>3</v>
      </c>
      <c r="AC237" s="48"/>
    </row>
    <row r="238" spans="1:29">
      <c r="A238" s="10" t="s">
        <v>34</v>
      </c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49">
        <v>1</v>
      </c>
    </row>
    <row r="240" spans="2:4">
      <c r="B240" s="13" t="s">
        <v>3</v>
      </c>
      <c r="C240" s="13"/>
      <c r="D240" s="13"/>
    </row>
    <row r="241" ht="14.25" spans="1:13">
      <c r="A241" s="21" t="s">
        <v>44</v>
      </c>
      <c r="B241" s="22" t="s">
        <v>49</v>
      </c>
      <c r="C241" s="22" t="s">
        <v>50</v>
      </c>
      <c r="D241" s="22" t="s">
        <v>51</v>
      </c>
      <c r="E241" s="22" t="s">
        <v>52</v>
      </c>
      <c r="F241" s="22" t="s">
        <v>53</v>
      </c>
      <c r="G241" s="22" t="s">
        <v>54</v>
      </c>
      <c r="H241" s="22" t="s">
        <v>55</v>
      </c>
      <c r="I241" s="22" t="s">
        <v>56</v>
      </c>
      <c r="J241" s="37" t="s">
        <v>57</v>
      </c>
      <c r="M241" s="3">
        <f>SUM(B242:I249)</f>
        <v>142</v>
      </c>
    </row>
    <row r="242" ht="14.25" spans="1:16">
      <c r="A242" s="6" t="s">
        <v>49</v>
      </c>
      <c r="B242" s="23">
        <v>17</v>
      </c>
      <c r="C242" s="24"/>
      <c r="D242" s="24"/>
      <c r="E242" s="24"/>
      <c r="F242" s="24"/>
      <c r="G242" s="24">
        <v>1</v>
      </c>
      <c r="H242" s="24"/>
      <c r="I242" s="24"/>
      <c r="J242" s="38">
        <v>7</v>
      </c>
      <c r="L242" s="3" t="s">
        <v>49</v>
      </c>
      <c r="M242" s="13" t="s">
        <v>58</v>
      </c>
      <c r="N242" s="13"/>
      <c r="O242" s="13"/>
      <c r="P242" s="13"/>
    </row>
    <row r="243" spans="1:16">
      <c r="A243" s="7" t="s">
        <v>50</v>
      </c>
      <c r="B243" s="25"/>
      <c r="C243" s="26">
        <v>12</v>
      </c>
      <c r="D243" s="25"/>
      <c r="E243" s="25"/>
      <c r="F243" s="25"/>
      <c r="G243" s="25"/>
      <c r="H243" s="25"/>
      <c r="I243" s="25"/>
      <c r="J243" s="25">
        <v>4</v>
      </c>
      <c r="L243" s="3" t="s">
        <v>50</v>
      </c>
      <c r="M243" s="13" t="s">
        <v>59</v>
      </c>
      <c r="N243" s="13"/>
      <c r="O243" s="13"/>
      <c r="P243" s="13"/>
    </row>
    <row r="244" spans="1:16">
      <c r="A244" s="7" t="s">
        <v>51</v>
      </c>
      <c r="B244" s="25"/>
      <c r="C244" s="25"/>
      <c r="D244" s="26">
        <v>10</v>
      </c>
      <c r="E244" s="25"/>
      <c r="F244" s="25"/>
      <c r="G244" s="25"/>
      <c r="H244" s="25"/>
      <c r="I244" s="25"/>
      <c r="J244" s="39"/>
      <c r="L244" s="3" t="s">
        <v>51</v>
      </c>
      <c r="M244" s="13" t="s">
        <v>60</v>
      </c>
      <c r="N244" s="13"/>
      <c r="O244" s="13"/>
      <c r="P244" s="13"/>
    </row>
    <row r="245" spans="1:16">
      <c r="A245" s="7" t="s">
        <v>52</v>
      </c>
      <c r="B245" s="25"/>
      <c r="C245" s="25"/>
      <c r="D245" s="25"/>
      <c r="E245" s="26">
        <v>20</v>
      </c>
      <c r="F245" s="25"/>
      <c r="G245" s="25"/>
      <c r="H245" s="25"/>
      <c r="I245" s="25">
        <v>1</v>
      </c>
      <c r="J245" s="39">
        <v>3</v>
      </c>
      <c r="L245" s="3" t="s">
        <v>52</v>
      </c>
      <c r="M245" s="13" t="s">
        <v>61</v>
      </c>
      <c r="N245" s="13"/>
      <c r="O245" s="13"/>
      <c r="P245" s="13"/>
    </row>
    <row r="246" spans="1:16">
      <c r="A246" s="7" t="s">
        <v>53</v>
      </c>
      <c r="B246" s="25"/>
      <c r="C246" s="25"/>
      <c r="D246" s="25"/>
      <c r="E246" s="25">
        <v>1</v>
      </c>
      <c r="F246" s="26">
        <v>29</v>
      </c>
      <c r="G246" s="25"/>
      <c r="H246" s="25">
        <v>1</v>
      </c>
      <c r="I246" s="25">
        <v>1</v>
      </c>
      <c r="J246" s="39">
        <v>43</v>
      </c>
      <c r="L246" s="3" t="s">
        <v>53</v>
      </c>
      <c r="M246" s="13" t="s">
        <v>62</v>
      </c>
      <c r="N246" s="13"/>
      <c r="O246" s="13"/>
      <c r="P246" s="13"/>
    </row>
    <row r="247" spans="1:16">
      <c r="A247" s="7" t="s">
        <v>54</v>
      </c>
      <c r="B247" s="25"/>
      <c r="C247" s="25"/>
      <c r="D247" s="25"/>
      <c r="E247" s="25"/>
      <c r="F247" s="25">
        <v>1</v>
      </c>
      <c r="G247" s="26">
        <v>28</v>
      </c>
      <c r="H247" s="25"/>
      <c r="I247" s="25"/>
      <c r="J247" s="39">
        <v>11</v>
      </c>
      <c r="L247" s="3" t="s">
        <v>54</v>
      </c>
      <c r="M247" s="13" t="s">
        <v>63</v>
      </c>
      <c r="N247" s="13"/>
      <c r="O247" s="13"/>
      <c r="P247" s="13"/>
    </row>
    <row r="248" spans="1:16">
      <c r="A248" s="7" t="s">
        <v>55</v>
      </c>
      <c r="B248" s="25"/>
      <c r="C248" s="25"/>
      <c r="D248" s="25"/>
      <c r="E248" s="25"/>
      <c r="F248" s="25"/>
      <c r="G248" s="25"/>
      <c r="H248" s="26">
        <v>10</v>
      </c>
      <c r="I248" s="25"/>
      <c r="J248" s="39"/>
      <c r="L248" s="3" t="s">
        <v>55</v>
      </c>
      <c r="M248" s="13" t="s">
        <v>64</v>
      </c>
      <c r="N248" s="13"/>
      <c r="O248" s="13"/>
      <c r="P248" s="13"/>
    </row>
    <row r="249" spans="1:16">
      <c r="A249" s="7" t="s">
        <v>56</v>
      </c>
      <c r="B249" s="25"/>
      <c r="C249" s="25"/>
      <c r="D249" s="25"/>
      <c r="E249" s="25"/>
      <c r="F249" s="25"/>
      <c r="G249" s="25"/>
      <c r="H249" s="25"/>
      <c r="I249" s="26">
        <v>10</v>
      </c>
      <c r="J249" s="39">
        <v>2</v>
      </c>
      <c r="L249" s="3" t="s">
        <v>56</v>
      </c>
      <c r="M249" s="13" t="s">
        <v>65</v>
      </c>
      <c r="N249" s="13"/>
      <c r="O249" s="13"/>
      <c r="P249" s="13"/>
    </row>
    <row r="250" spans="1:16">
      <c r="A250" s="27" t="s">
        <v>57</v>
      </c>
      <c r="B250" s="28"/>
      <c r="C250" s="28"/>
      <c r="D250" s="28"/>
      <c r="E250" s="28"/>
      <c r="F250" s="28"/>
      <c r="G250" s="28"/>
      <c r="H250" s="28"/>
      <c r="I250" s="28"/>
      <c r="J250" s="56"/>
      <c r="L250" s="3" t="s">
        <v>57</v>
      </c>
      <c r="M250" s="13" t="s">
        <v>66</v>
      </c>
      <c r="N250" s="13"/>
      <c r="O250" s="13"/>
      <c r="P250" s="13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136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136</v>
      </c>
      <c r="C12" s="3">
        <v>5</v>
      </c>
      <c r="D12" s="3"/>
      <c r="E12" s="3">
        <f>SUM(B12,C12)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148</v>
      </c>
      <c r="N19" s="3"/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1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">
        <v>0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">
        <v>0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16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23</v>
      </c>
      <c r="H37" s="17">
        <v>0</v>
      </c>
      <c r="I37" s="18">
        <v>0</v>
      </c>
      <c r="J37" s="17">
        <v>50</v>
      </c>
      <c r="K37" s="18">
        <v>29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/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3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V33</f>
        <v>136</v>
      </c>
      <c r="C44" s="3">
        <v>5</v>
      </c>
      <c r="D44" s="3"/>
      <c r="E44" s="3">
        <f>SUM(B44,C44)</f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v>136</v>
      </c>
      <c r="C45" s="3">
        <v>5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1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">
        <v>0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/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/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12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/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/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1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>
        <v>1</v>
      </c>
      <c r="I56" s="25">
        <v>1</v>
      </c>
      <c r="J56" s="39">
        <v>23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7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>
        <v>2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5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10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10</v>
      </c>
      <c r="J59" s="39">
        <v>3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3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6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3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">
        <v>0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">
        <v>0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16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20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42</v>
      </c>
      <c r="G70" s="18">
        <v>21</v>
      </c>
      <c r="H70" s="17">
        <v>0</v>
      </c>
      <c r="I70" s="18">
        <v>0</v>
      </c>
      <c r="J70" s="17">
        <v>50</v>
      </c>
      <c r="K70" s="18">
        <v>24</v>
      </c>
      <c r="L70" s="17">
        <v>0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/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3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">
        <v>0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V65</f>
        <v>136</v>
      </c>
      <c r="C76" s="3">
        <v>5</v>
      </c>
      <c r="D76" s="3"/>
      <c r="E76" s="3">
        <f>SUM(B76,C76)</f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v>136</v>
      </c>
      <c r="C77" s="3">
        <v>5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v>136</v>
      </c>
      <c r="C78" s="3">
        <v>5</v>
      </c>
      <c r="D78" s="3"/>
      <c r="E78" s="3">
        <v>141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1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">
        <v>0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148</v>
      </c>
      <c r="N83" s="3"/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/>
      <c r="D84" s="24"/>
      <c r="E84" s="24"/>
      <c r="F84" s="24"/>
      <c r="G84" s="24">
        <v>1</v>
      </c>
      <c r="H84" s="24"/>
      <c r="I84" s="24"/>
      <c r="J84" s="38">
        <v>5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12</v>
      </c>
      <c r="D85" s="25"/>
      <c r="E85" s="25"/>
      <c r="F85" s="25"/>
      <c r="G85" s="25"/>
      <c r="H85" s="25"/>
      <c r="I85" s="25"/>
      <c r="J85" s="25">
        <v>4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10</v>
      </c>
      <c r="E86" s="25"/>
      <c r="F86" s="25"/>
      <c r="G86" s="25"/>
      <c r="H86" s="25"/>
      <c r="I86" s="25"/>
      <c r="J86" s="39"/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/>
      <c r="AS86" s="48"/>
    </row>
    <row r="87" spans="1:45">
      <c r="A87" s="7" t="s">
        <v>52</v>
      </c>
      <c r="B87" s="25"/>
      <c r="C87" s="25"/>
      <c r="D87" s="25"/>
      <c r="E87" s="26">
        <v>21</v>
      </c>
      <c r="F87" s="25"/>
      <c r="G87" s="25"/>
      <c r="H87" s="25"/>
      <c r="I87" s="25">
        <v>3</v>
      </c>
      <c r="J87" s="39">
        <v>1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>
        <v>1</v>
      </c>
      <c r="H88" s="25">
        <v>1</v>
      </c>
      <c r="I88" s="25">
        <v>1</v>
      </c>
      <c r="J88" s="39">
        <v>20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6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>
        <v>1</v>
      </c>
      <c r="G89" s="26">
        <v>30</v>
      </c>
      <c r="H89" s="25"/>
      <c r="I89" s="25"/>
      <c r="J89" s="39">
        <v>6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>
        <v>2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5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10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4">
        <v>22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10</v>
      </c>
      <c r="J91" s="39">
        <v>3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3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6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3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">
        <v>0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136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">
        <v>0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16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20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1</v>
      </c>
      <c r="D103" s="17">
        <v>0</v>
      </c>
      <c r="E103" s="18">
        <v>0</v>
      </c>
      <c r="F103" s="17">
        <v>42</v>
      </c>
      <c r="G103" s="18">
        <v>19</v>
      </c>
      <c r="H103" s="17">
        <v>0</v>
      </c>
      <c r="I103" s="18">
        <v>0</v>
      </c>
      <c r="J103" s="17">
        <v>50</v>
      </c>
      <c r="K103" s="18">
        <v>5</v>
      </c>
      <c r="L103" s="17">
        <v>0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1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/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3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">
        <v>0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136</v>
      </c>
      <c r="C108" s="3">
        <v>5</v>
      </c>
      <c r="D108" s="3"/>
      <c r="E108" s="3">
        <f>SUM(B108,C108)</f>
        <v>141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1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">
        <v>0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145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/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12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10</v>
      </c>
      <c r="E118" s="25"/>
      <c r="F118" s="25"/>
      <c r="G118" s="25"/>
      <c r="H118" s="25"/>
      <c r="I118" s="25"/>
      <c r="J118" s="39"/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6</v>
      </c>
      <c r="AL118" s="33"/>
      <c r="AM118" s="33"/>
      <c r="AN118" s="33"/>
      <c r="AO118" s="33"/>
      <c r="AP118" s="33"/>
      <c r="AQ118" s="33"/>
      <c r="AR118" s="33"/>
      <c r="AS118" s="48"/>
    </row>
    <row r="119" spans="1:45">
      <c r="A119" s="7" t="s">
        <v>52</v>
      </c>
      <c r="B119" s="25"/>
      <c r="C119" s="25"/>
      <c r="D119" s="25"/>
      <c r="E119" s="26">
        <v>21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3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>
        <v>0</v>
      </c>
      <c r="F120" s="26">
        <v>29</v>
      </c>
      <c r="G120" s="25">
        <v>1</v>
      </c>
      <c r="H120" s="25">
        <v>1</v>
      </c>
      <c r="I120" s="25">
        <v>0</v>
      </c>
      <c r="J120" s="39">
        <v>5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6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>
        <v>0</v>
      </c>
      <c r="G121" s="26">
        <v>30</v>
      </c>
      <c r="H121" s="25"/>
      <c r="I121" s="25"/>
      <c r="J121" s="39">
        <v>6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>
        <v>2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5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10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4">
        <v>22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10</v>
      </c>
      <c r="J123" s="39">
        <v>2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3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6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3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">
        <v>0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136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">
        <v>0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16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20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>
        <v>49</v>
      </c>
      <c r="C135" s="18">
        <v>1</v>
      </c>
      <c r="D135" s="17">
        <v>0</v>
      </c>
      <c r="E135" s="18">
        <v>0</v>
      </c>
      <c r="F135" s="17">
        <v>42</v>
      </c>
      <c r="G135" s="18">
        <v>19</v>
      </c>
      <c r="H135" s="17">
        <v>0</v>
      </c>
      <c r="I135" s="18">
        <v>0</v>
      </c>
      <c r="J135" s="17">
        <v>50</v>
      </c>
      <c r="K135" s="18">
        <v>5</v>
      </c>
      <c r="L135" s="17">
        <v>0</v>
      </c>
      <c r="M135" s="18">
        <v>0</v>
      </c>
      <c r="N135" s="3"/>
      <c r="O135" s="3">
        <f t="shared" si="4"/>
        <v>141</v>
      </c>
      <c r="P135" s="3"/>
      <c r="Q135" s="4" t="s">
        <v>11</v>
      </c>
      <c r="R135" s="33"/>
      <c r="S135" s="33"/>
      <c r="T135" s="33"/>
      <c r="U135" s="33"/>
      <c r="V135" s="34">
        <v>1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1</v>
      </c>
      <c r="D136" s="17">
        <v>0</v>
      </c>
      <c r="E136" s="18">
        <v>0</v>
      </c>
      <c r="F136" s="17">
        <v>42</v>
      </c>
      <c r="G136" s="18">
        <v>16</v>
      </c>
      <c r="H136" s="17">
        <v>0</v>
      </c>
      <c r="I136" s="18">
        <v>0</v>
      </c>
      <c r="J136" s="17">
        <v>50</v>
      </c>
      <c r="K136" s="18">
        <v>5</v>
      </c>
      <c r="L136" s="17">
        <v>0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/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3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">
        <v>0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f>V129</f>
        <v>136</v>
      </c>
      <c r="C140" s="3">
        <v>5</v>
      </c>
      <c r="D140" s="3"/>
      <c r="E140" s="3">
        <f>SUM(B140,C140)</f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1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v>136</v>
      </c>
      <c r="C144" s="3">
        <v>5</v>
      </c>
      <c r="D144" s="3"/>
      <c r="E144" s="3">
        <v>141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">
        <v>0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143</v>
      </c>
      <c r="N147" s="3"/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/>
      <c r="D148" s="24"/>
      <c r="E148" s="24"/>
      <c r="F148" s="24"/>
      <c r="G148" s="24">
        <v>0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12</v>
      </c>
      <c r="D149" s="25"/>
      <c r="E149" s="25"/>
      <c r="F149" s="25"/>
      <c r="G149" s="25"/>
      <c r="H149" s="25"/>
      <c r="I149" s="25"/>
      <c r="J149" s="25">
        <v>4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10</v>
      </c>
      <c r="E150" s="25"/>
      <c r="F150" s="25"/>
      <c r="G150" s="25"/>
      <c r="H150" s="25"/>
      <c r="I150" s="25"/>
      <c r="J150" s="39"/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6</v>
      </c>
      <c r="AL150" s="33"/>
      <c r="AM150" s="33"/>
      <c r="AN150" s="33"/>
      <c r="AO150" s="33"/>
      <c r="AP150" s="33"/>
      <c r="AQ150" s="33"/>
      <c r="AR150" s="33"/>
      <c r="AS150" s="48"/>
    </row>
    <row r="151" spans="1:45">
      <c r="A151" s="7" t="s">
        <v>52</v>
      </c>
      <c r="B151" s="25"/>
      <c r="C151" s="25"/>
      <c r="D151" s="25"/>
      <c r="E151" s="26">
        <v>21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3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>
        <v>0</v>
      </c>
      <c r="F152" s="26">
        <v>29</v>
      </c>
      <c r="G152" s="25">
        <v>0</v>
      </c>
      <c r="H152" s="25">
        <v>1</v>
      </c>
      <c r="I152" s="25">
        <v>0</v>
      </c>
      <c r="J152" s="39">
        <v>4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6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>
        <v>0</v>
      </c>
      <c r="G153" s="26">
        <v>30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>
        <v>2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5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10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4">
        <v>22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10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3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6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3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67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14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22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>
        <v>2</v>
      </c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67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139</v>
      </c>
      <c r="C12" s="3">
        <f>E12-B12</f>
        <v>2</v>
      </c>
      <c r="D12" s="3"/>
      <c r="E12" s="3"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2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67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150</v>
      </c>
      <c r="N19" s="3">
        <f>SUM(B20,C21,D22,E23,F24,G25,H26,I27)</f>
        <v>140</v>
      </c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>
        <v>1</v>
      </c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11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>
        <v>1</v>
      </c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>
        <v>1</v>
      </c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3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4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11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>
        <v>1</v>
      </c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11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4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5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2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tr">
        <f>A1</f>
        <v>AlQalam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139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tr">
        <f>A1</f>
        <v>AlQalam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14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22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18</v>
      </c>
      <c r="H37" s="17">
        <v>0</v>
      </c>
      <c r="I37" s="18">
        <v>0</v>
      </c>
      <c r="J37" s="17">
        <v>50</v>
      </c>
      <c r="K37" s="18">
        <v>23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>
        <v>2</v>
      </c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5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V1</f>
        <v>139</v>
      </c>
      <c r="C44" s="3">
        <f>E44-B44</f>
        <v>2</v>
      </c>
      <c r="D44" s="3"/>
      <c r="E44" s="3"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f>V33</f>
        <v>139</v>
      </c>
      <c r="C45" s="3">
        <f>E45-B45</f>
        <v>2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2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tr">
        <f>A1</f>
        <v>AlQalam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>
        <f>SUM(B52,C53,D54,E55,F56,G57,H58,I59)</f>
        <v>140</v>
      </c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>
        <v>1</v>
      </c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11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>
        <v>1</v>
      </c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>
        <v>1</v>
      </c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3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/>
      <c r="I56" s="25"/>
      <c r="J56" s="39">
        <v>10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3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4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11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>
        <v>1</v>
      </c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11</v>
      </c>
      <c r="J59" s="39">
        <v>1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4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5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2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tr">
        <f>A1</f>
        <v>AlQalam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137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tr">
        <f>A1</f>
        <v>AlQalam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14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22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41</v>
      </c>
      <c r="G70" s="18">
        <v>13</v>
      </c>
      <c r="H70" s="17">
        <v>1</v>
      </c>
      <c r="I70" s="18">
        <v>0</v>
      </c>
      <c r="J70" s="17">
        <v>49</v>
      </c>
      <c r="K70" s="18">
        <v>10</v>
      </c>
      <c r="L70" s="17">
        <v>1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>
        <v>2</v>
      </c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5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tr">
        <f>A1</f>
        <v>AlQalam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V1</f>
        <v>139</v>
      </c>
      <c r="C76" s="3">
        <f>E76-B76</f>
        <v>2</v>
      </c>
      <c r="D76" s="3"/>
      <c r="E76" s="3"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f>V33</f>
        <v>139</v>
      </c>
      <c r="C77" s="3">
        <f>E77-B77</f>
        <v>2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f>V65</f>
        <v>137</v>
      </c>
      <c r="C78" s="3">
        <f>O70-B78-D70-H70-L70</f>
        <v>2</v>
      </c>
      <c r="D78" s="3"/>
      <c r="E78" s="3">
        <f>B78+C78</f>
        <v>139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2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tr">
        <f>A1</f>
        <v>AlQalam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142</v>
      </c>
      <c r="N83" s="3">
        <f>SUM(B84,C85,D86,E87,F88,G89,H90,I91)</f>
        <v>136</v>
      </c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>
        <v>1</v>
      </c>
      <c r="D84" s="24"/>
      <c r="E84" s="24"/>
      <c r="F84" s="24"/>
      <c r="G84" s="24">
        <v>1</v>
      </c>
      <c r="H84" s="24"/>
      <c r="I84" s="24"/>
      <c r="J84" s="38">
        <v>4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11</v>
      </c>
      <c r="D85" s="25"/>
      <c r="E85" s="25"/>
      <c r="F85" s="25"/>
      <c r="G85" s="25"/>
      <c r="H85" s="25"/>
      <c r="I85" s="25"/>
      <c r="J85" s="25">
        <v>3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9</v>
      </c>
      <c r="E86" s="25"/>
      <c r="F86" s="25"/>
      <c r="G86" s="25"/>
      <c r="H86" s="25"/>
      <c r="I86" s="25"/>
      <c r="J86" s="39">
        <v>2</v>
      </c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>
        <v>1</v>
      </c>
      <c r="AS86" s="48"/>
    </row>
    <row r="87" spans="1:45">
      <c r="A87" s="7" t="s">
        <v>52</v>
      </c>
      <c r="B87" s="25"/>
      <c r="C87" s="25"/>
      <c r="D87" s="25"/>
      <c r="E87" s="26">
        <v>20</v>
      </c>
      <c r="F87" s="25"/>
      <c r="G87" s="25">
        <v>1</v>
      </c>
      <c r="H87" s="25"/>
      <c r="I87" s="25">
        <v>2</v>
      </c>
      <c r="J87" s="39">
        <v>2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/>
      <c r="H88" s="25"/>
      <c r="I88" s="25"/>
      <c r="J88" s="39">
        <v>6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5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/>
      <c r="G89" s="26">
        <v>28</v>
      </c>
      <c r="H89" s="25"/>
      <c r="I89" s="25"/>
      <c r="J89" s="39">
        <v>3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4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11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>
        <v>1</v>
      </c>
      <c r="AO90" s="34">
        <v>21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11</v>
      </c>
      <c r="J91" s="39">
        <v>1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4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5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2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tr">
        <f>A1</f>
        <v>AlQalam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tr">
        <f>A1</f>
        <v>AlQalam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14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22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2</v>
      </c>
      <c r="D103" s="17">
        <v>0</v>
      </c>
      <c r="E103" s="18">
        <v>0</v>
      </c>
      <c r="F103" s="17">
        <v>39</v>
      </c>
      <c r="G103" s="18">
        <v>11</v>
      </c>
      <c r="H103" s="17">
        <v>3</v>
      </c>
      <c r="I103" s="18">
        <v>0</v>
      </c>
      <c r="J103" s="17">
        <v>47</v>
      </c>
      <c r="K103" s="18">
        <v>7</v>
      </c>
      <c r="L103" s="17">
        <v>3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0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>
        <v>2</v>
      </c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5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tr">
        <f>A1</f>
        <v>AlQalam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133</v>
      </c>
      <c r="C108" s="3">
        <v>5</v>
      </c>
      <c r="D108" s="3"/>
      <c r="E108" s="3">
        <f>SUM(B108,C108)</f>
        <v>138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2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tr">
        <f>A1</f>
        <v>AlQalam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137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>
        <v>1</v>
      </c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11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9</v>
      </c>
      <c r="E118" s="25"/>
      <c r="F118" s="25"/>
      <c r="G118" s="25"/>
      <c r="H118" s="25"/>
      <c r="I118" s="25"/>
      <c r="J118" s="39">
        <v>1</v>
      </c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5</v>
      </c>
      <c r="AL118" s="33"/>
      <c r="AM118" s="33"/>
      <c r="AN118" s="33"/>
      <c r="AO118" s="33"/>
      <c r="AP118" s="33"/>
      <c r="AQ118" s="33"/>
      <c r="AR118" s="33">
        <v>1</v>
      </c>
      <c r="AS118" s="48"/>
    </row>
    <row r="119" spans="1:45">
      <c r="A119" s="7" t="s">
        <v>52</v>
      </c>
      <c r="B119" s="25"/>
      <c r="C119" s="25"/>
      <c r="D119" s="25"/>
      <c r="E119" s="26">
        <v>20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2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/>
      <c r="F120" s="26">
        <v>27</v>
      </c>
      <c r="G120" s="25"/>
      <c r="H120" s="25"/>
      <c r="I120" s="25"/>
      <c r="J120" s="39">
        <v>3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4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/>
      <c r="G121" s="26">
        <v>26</v>
      </c>
      <c r="H121" s="25"/>
      <c r="I121" s="25"/>
      <c r="J121" s="39">
        <v>3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4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11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>
        <v>1</v>
      </c>
      <c r="AO122" s="34">
        <v>21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11</v>
      </c>
      <c r="J123" s="39">
        <v>1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4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5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2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tr">
        <f>A1</f>
        <v>AlQalam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133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tr">
        <f>A1</f>
        <v>AlQalam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14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22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/>
      <c r="C135" s="18"/>
      <c r="D135" s="17"/>
      <c r="E135" s="18"/>
      <c r="F135" s="17"/>
      <c r="G135" s="18"/>
      <c r="H135" s="17"/>
      <c r="I135" s="18"/>
      <c r="J135" s="17"/>
      <c r="K135" s="18"/>
      <c r="L135" s="17"/>
      <c r="M135" s="18"/>
      <c r="N135" s="3"/>
      <c r="O135" s="3">
        <f t="shared" si="4"/>
        <v>0</v>
      </c>
      <c r="P135" s="3"/>
      <c r="Q135" s="4" t="s">
        <v>11</v>
      </c>
      <c r="R135" s="33"/>
      <c r="S135" s="33"/>
      <c r="T135" s="33"/>
      <c r="U135" s="33"/>
      <c r="V135" s="34">
        <v>0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2</v>
      </c>
      <c r="D136" s="17">
        <v>0</v>
      </c>
      <c r="E136" s="18">
        <v>0</v>
      </c>
      <c r="F136" s="17">
        <v>39</v>
      </c>
      <c r="G136" s="18">
        <v>9</v>
      </c>
      <c r="H136" s="17">
        <v>3</v>
      </c>
      <c r="I136" s="18">
        <v>0</v>
      </c>
      <c r="J136" s="17">
        <v>47</v>
      </c>
      <c r="K136" s="18">
        <v>4</v>
      </c>
      <c r="L136" s="17">
        <v>3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>
        <v>2</v>
      </c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tr">
        <f>A1</f>
        <v>AlQalam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v>139</v>
      </c>
      <c r="C140" s="3">
        <v>2</v>
      </c>
      <c r="D140" s="3"/>
      <c r="E140" s="3"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2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f>V129</f>
        <v>133</v>
      </c>
      <c r="C144" s="3">
        <f>O136-B144-H136-L136</f>
        <v>2</v>
      </c>
      <c r="D144" s="3"/>
      <c r="E144" s="3">
        <f>B144+C144</f>
        <v>135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tr">
        <f>A1</f>
        <v>AlQalam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137</v>
      </c>
      <c r="N147" s="3">
        <f>SUM(B148,C149,D150,E151,F152,G153,H154,I155)</f>
        <v>132</v>
      </c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>
        <v>1</v>
      </c>
      <c r="D148" s="24"/>
      <c r="E148" s="24"/>
      <c r="F148" s="24"/>
      <c r="G148" s="24">
        <v>1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11</v>
      </c>
      <c r="D149" s="25"/>
      <c r="E149" s="25"/>
      <c r="F149" s="25"/>
      <c r="G149" s="25"/>
      <c r="H149" s="25"/>
      <c r="I149" s="25"/>
      <c r="J149" s="25">
        <v>3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9</v>
      </c>
      <c r="E150" s="25"/>
      <c r="F150" s="25"/>
      <c r="G150" s="25"/>
      <c r="H150" s="25"/>
      <c r="I150" s="25"/>
      <c r="J150" s="39">
        <v>1</v>
      </c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5</v>
      </c>
      <c r="AL150" s="33"/>
      <c r="AM150" s="33"/>
      <c r="AN150" s="33"/>
      <c r="AO150" s="33"/>
      <c r="AP150" s="33"/>
      <c r="AQ150" s="33"/>
      <c r="AR150" s="33">
        <v>1</v>
      </c>
      <c r="AS150" s="48"/>
    </row>
    <row r="151" spans="1:45">
      <c r="A151" s="7" t="s">
        <v>52</v>
      </c>
      <c r="B151" s="25"/>
      <c r="C151" s="25"/>
      <c r="D151" s="25"/>
      <c r="E151" s="26">
        <v>20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2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/>
      <c r="F152" s="26">
        <v>27</v>
      </c>
      <c r="G152" s="25"/>
      <c r="H152" s="25"/>
      <c r="I152" s="25"/>
      <c r="J152" s="39">
        <v>2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4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/>
      <c r="G153" s="26">
        <v>26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4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11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>
        <v>1</v>
      </c>
      <c r="AO154" s="34">
        <v>21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11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4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5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2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7" sqref="T17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>SUM(B4,D4,F4,H4,J4,L4)</f>
        <v>141</v>
      </c>
      <c r="P4" s="2">
        <f>H24</f>
        <v>139</v>
      </c>
      <c r="Q4" s="5">
        <f t="shared" ref="Q4:Q8" si="0">N4-P4</f>
        <v>2</v>
      </c>
      <c r="R4" s="44">
        <f t="shared" ref="R4:Y4" si="1">AD54</f>
        <v>135</v>
      </c>
      <c r="S4" s="45">
        <f t="shared" si="1"/>
        <v>4</v>
      </c>
      <c r="T4" s="44">
        <f t="shared" si="1"/>
        <v>4</v>
      </c>
      <c r="U4" s="45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45">
        <f t="shared" ref="Z4:AG4" si="2">Q23</f>
        <v>140</v>
      </c>
      <c r="AA4" s="45">
        <f t="shared" si="2"/>
        <v>83</v>
      </c>
      <c r="AB4" s="45">
        <f t="shared" si="2"/>
        <v>10</v>
      </c>
      <c r="AC4" s="45">
        <f t="shared" si="2"/>
        <v>1551</v>
      </c>
      <c r="AD4" s="2">
        <f t="shared" si="2"/>
        <v>0.947869955156951</v>
      </c>
      <c r="AE4" s="5">
        <f t="shared" si="2"/>
        <v>0.62780269058296</v>
      </c>
      <c r="AF4" s="2">
        <f t="shared" si="2"/>
        <v>0.933333333333333</v>
      </c>
      <c r="AG4" s="5">
        <f t="shared" si="2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>SUM(B5,D5,F5,H5,J5,L5)</f>
        <v>141</v>
      </c>
      <c r="P5" s="2">
        <f>H69</f>
        <v>139</v>
      </c>
      <c r="Q5" s="5">
        <f t="shared" si="0"/>
        <v>2</v>
      </c>
      <c r="R5" s="44">
        <f t="shared" ref="R5:Y5" si="3">AD99</f>
        <v>135</v>
      </c>
      <c r="S5" s="45">
        <f t="shared" si="3"/>
        <v>4</v>
      </c>
      <c r="T5" s="44">
        <f t="shared" si="3"/>
        <v>4</v>
      </c>
      <c r="U5" s="45">
        <f t="shared" si="3"/>
        <v>3749</v>
      </c>
      <c r="V5" s="2">
        <f t="shared" si="3"/>
        <v>0.997944501541624</v>
      </c>
      <c r="W5" s="2">
        <f t="shared" si="3"/>
        <v>0.971223021582734</v>
      </c>
      <c r="X5" s="2">
        <f t="shared" si="3"/>
        <v>0.971223021582734</v>
      </c>
      <c r="Y5" s="2">
        <f t="shared" si="3"/>
        <v>0.971223021582734</v>
      </c>
      <c r="Z5" s="44">
        <f t="shared" ref="Z5:AG5" si="4">Q68</f>
        <v>140</v>
      </c>
      <c r="AA5" s="44">
        <f t="shared" si="4"/>
        <v>36</v>
      </c>
      <c r="AB5" s="44">
        <f t="shared" si="4"/>
        <v>8</v>
      </c>
      <c r="AC5" s="44">
        <f t="shared" si="4"/>
        <v>1224</v>
      </c>
      <c r="AD5" s="2">
        <f t="shared" si="4"/>
        <v>0.96875</v>
      </c>
      <c r="AE5" s="5">
        <f t="shared" si="4"/>
        <v>0.795454545454545</v>
      </c>
      <c r="AF5" s="2">
        <f t="shared" si="4"/>
        <v>0.945945945945946</v>
      </c>
      <c r="AG5" s="5">
        <f t="shared" si="4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>SUM(B6,D6,F6,H6,J6,L6)</f>
        <v>141</v>
      </c>
      <c r="P6" s="2">
        <f>H114</f>
        <v>137</v>
      </c>
      <c r="Q6" s="5">
        <f t="shared" si="0"/>
        <v>4</v>
      </c>
      <c r="R6" s="44">
        <f t="shared" ref="R6:Y6" si="5">AD144</f>
        <v>133</v>
      </c>
      <c r="S6" s="45">
        <f t="shared" si="5"/>
        <v>4</v>
      </c>
      <c r="T6" s="44">
        <f t="shared" si="5"/>
        <v>4</v>
      </c>
      <c r="U6" s="45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45">
        <f t="shared" ref="Z6:AG6" si="6">Q113</f>
        <v>136</v>
      </c>
      <c r="AA6" s="45">
        <f t="shared" si="6"/>
        <v>27</v>
      </c>
      <c r="AB6" s="45">
        <f t="shared" si="6"/>
        <v>6</v>
      </c>
      <c r="AC6" s="45">
        <f t="shared" si="6"/>
        <v>1135</v>
      </c>
      <c r="AD6" s="2">
        <f t="shared" si="6"/>
        <v>0.974693251533742</v>
      </c>
      <c r="AE6" s="5">
        <f t="shared" si="6"/>
        <v>0.834355828220859</v>
      </c>
      <c r="AF6" s="2">
        <f t="shared" si="6"/>
        <v>0.957746478873239</v>
      </c>
      <c r="AG6" s="5">
        <f t="shared" si="6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>SUM(B7,D7,F7,H7,J7,L7)</f>
        <v>141</v>
      </c>
      <c r="P7" s="2">
        <f>H159</f>
        <v>133</v>
      </c>
      <c r="Q7" s="5">
        <f t="shared" si="0"/>
        <v>8</v>
      </c>
      <c r="R7" s="44">
        <f t="shared" ref="R7:Y7" si="7">AD189</f>
        <v>129</v>
      </c>
      <c r="S7" s="45">
        <f t="shared" si="7"/>
        <v>4</v>
      </c>
      <c r="T7" s="44">
        <f t="shared" si="7"/>
        <v>4</v>
      </c>
      <c r="U7" s="45">
        <f t="shared" si="7"/>
        <v>3587</v>
      </c>
      <c r="V7" s="2">
        <f t="shared" si="7"/>
        <v>0.997851772287862</v>
      </c>
      <c r="W7" s="2">
        <f t="shared" si="7"/>
        <v>0.969924812030075</v>
      </c>
      <c r="X7" s="2">
        <f t="shared" si="7"/>
        <v>0.969924812030075</v>
      </c>
      <c r="Y7" s="2">
        <f t="shared" si="7"/>
        <v>0.969924812030075</v>
      </c>
      <c r="Z7" s="44">
        <f t="shared" ref="Z7:AG7" si="8">Q158</f>
        <v>132</v>
      </c>
      <c r="AA7" s="44">
        <f t="shared" si="8"/>
        <v>22</v>
      </c>
      <c r="AB7" s="44">
        <f t="shared" si="8"/>
        <v>5</v>
      </c>
      <c r="AC7" s="44">
        <f t="shared" si="8"/>
        <v>1073</v>
      </c>
      <c r="AD7" s="2">
        <f t="shared" si="8"/>
        <v>0.978084415584416</v>
      </c>
      <c r="AE7" s="5">
        <f t="shared" si="8"/>
        <v>0.857142857142857</v>
      </c>
      <c r="AF7" s="2">
        <f t="shared" si="8"/>
        <v>0.963503649635037</v>
      </c>
      <c r="AG7" s="5">
        <f t="shared" si="8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>SUM(B8,D8,F8,H8,J8,L8)</f>
        <v>141</v>
      </c>
      <c r="P8" s="2">
        <f>H204</f>
        <v>133</v>
      </c>
      <c r="Q8" s="5">
        <f t="shared" si="0"/>
        <v>8</v>
      </c>
      <c r="R8" s="44">
        <f t="shared" ref="R8:Y8" si="9">AD234</f>
        <v>129</v>
      </c>
      <c r="S8" s="45">
        <f t="shared" si="9"/>
        <v>4</v>
      </c>
      <c r="T8" s="44">
        <f t="shared" si="9"/>
        <v>4</v>
      </c>
      <c r="U8" s="45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45">
        <f t="shared" ref="Z8:AG8" si="10">Q203</f>
        <v>132</v>
      </c>
      <c r="AA8" s="45">
        <f t="shared" si="10"/>
        <v>20</v>
      </c>
      <c r="AB8" s="45">
        <f t="shared" si="10"/>
        <v>5</v>
      </c>
      <c r="AC8" s="45">
        <f t="shared" si="10"/>
        <v>1059</v>
      </c>
      <c r="AD8" s="2">
        <f t="shared" si="10"/>
        <v>0.979440789473684</v>
      </c>
      <c r="AE8" s="5">
        <f t="shared" si="10"/>
        <v>0.868421052631579</v>
      </c>
      <c r="AF8" s="2">
        <f t="shared" si="10"/>
        <v>0.963503649635037</v>
      </c>
      <c r="AG8" s="5">
        <f t="shared" si="10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SUM(D16:J22,B16:B22,B14,D14:J14)</f>
        <v>207</v>
      </c>
      <c r="U15" s="2">
        <f t="shared" ref="U15:U21" si="11">(SUM(Q15,T15)/SUM(Q15,R15,S15,T15))</f>
        <v>0.977578475336323</v>
      </c>
      <c r="V15" s="2">
        <f t="shared" ref="V15:V21" si="12">Q15/(SUM(Q15,R15))</f>
        <v>0.733333333333333</v>
      </c>
      <c r="W15" s="2">
        <f t="shared" ref="W15:W21" si="13">Q15/SUM(Q15,S15)</f>
        <v>0.916666666666667</v>
      </c>
      <c r="X15" s="2">
        <f t="shared" ref="X15:X21" si="14">2*V15*W15/(SUM(V15,W15))</f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SUM(F18:J22,B18:D22,B14:D16,F14:J16)</f>
        <v>195</v>
      </c>
      <c r="U17" s="2">
        <f t="shared" si="11"/>
        <v>0.968609865470852</v>
      </c>
      <c r="V17" s="2">
        <f t="shared" si="12"/>
        <v>0.777777777777778</v>
      </c>
      <c r="W17" s="2">
        <f t="shared" si="13"/>
        <v>0.954545454545455</v>
      </c>
      <c r="X17" s="2">
        <f t="shared" si="14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SUM(H20:J22,B20:F22,B14:F18,H14:J18)</f>
        <v>179</v>
      </c>
      <c r="U19" s="2">
        <f t="shared" si="11"/>
        <v>0.937219730941704</v>
      </c>
      <c r="V19" s="2">
        <f t="shared" si="12"/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SUM(J22,B22:H22,B14:H20,J14:J20)</f>
        <v>205</v>
      </c>
      <c r="U21" s="2">
        <f t="shared" si="11"/>
        <v>0.968609865470852</v>
      </c>
      <c r="V21" s="2">
        <f t="shared" si="12"/>
        <v>0.785714285714286</v>
      </c>
      <c r="W21" s="2">
        <f t="shared" si="13"/>
        <v>0.733333333333333</v>
      </c>
      <c r="X21" s="2">
        <f t="shared" si="14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>SUM(Q14:Q21)</f>
        <v>140</v>
      </c>
      <c r="R23" s="44">
        <f>SUM(R14:R21)</f>
        <v>83</v>
      </c>
      <c r="S23" s="44">
        <f>SUM(S14:S21)</f>
        <v>10</v>
      </c>
      <c r="T23" s="44">
        <f>SUM(T14:T21)</f>
        <v>1551</v>
      </c>
      <c r="U23" s="2">
        <f>(SUM(Q23,T23)/SUM(Q23,R23,S23,T23))</f>
        <v>0.947869955156951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5"/>
        <v>1</v>
      </c>
      <c r="AI27" s="2">
        <f t="shared" si="16"/>
        <v>1</v>
      </c>
      <c r="AJ27" s="2">
        <f t="shared" si="17"/>
        <v>1</v>
      </c>
      <c r="AK27" s="2">
        <f t="shared" si="18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5"/>
        <v>1</v>
      </c>
      <c r="AI29" s="2">
        <f t="shared" si="16"/>
        <v>1</v>
      </c>
      <c r="AJ29" s="2">
        <f t="shared" si="17"/>
        <v>1</v>
      </c>
      <c r="AK29" s="2">
        <f t="shared" si="18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5"/>
        <v>0.985611510791367</v>
      </c>
      <c r="AI31" s="2">
        <f t="shared" si="16"/>
        <v>0.5</v>
      </c>
      <c r="AJ31" s="2">
        <f t="shared" si="17"/>
        <v>1</v>
      </c>
      <c r="AK31" s="2">
        <f t="shared" si="18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5"/>
        <v>1</v>
      </c>
      <c r="AI33" s="2">
        <f t="shared" si="16"/>
        <v>1</v>
      </c>
      <c r="AJ33" s="2">
        <f t="shared" si="17"/>
        <v>1</v>
      </c>
      <c r="AK33" s="2">
        <f t="shared" si="18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9"/>
        <v>1</v>
      </c>
      <c r="AI35" s="2">
        <f t="shared" si="20"/>
        <v>1</v>
      </c>
      <c r="AJ35" s="2">
        <f t="shared" si="21"/>
        <v>1</v>
      </c>
      <c r="AK35" s="2">
        <f t="shared" si="22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9"/>
        <v>1</v>
      </c>
      <c r="AI37" s="2">
        <f t="shared" si="20"/>
        <v>1</v>
      </c>
      <c r="AJ37" s="2">
        <f t="shared" si="21"/>
        <v>1</v>
      </c>
      <c r="AK37" s="2">
        <f t="shared" si="22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9"/>
        <v>1</v>
      </c>
      <c r="AI39" s="2">
        <f t="shared" si="20"/>
        <v>1</v>
      </c>
      <c r="AJ39" s="2">
        <f t="shared" si="21"/>
        <v>1</v>
      </c>
      <c r="AK39" s="2">
        <f t="shared" si="22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9"/>
        <v>1</v>
      </c>
      <c r="AI41" s="2">
        <f t="shared" si="20"/>
        <v>1</v>
      </c>
      <c r="AJ41" s="2">
        <f t="shared" si="21"/>
        <v>1</v>
      </c>
      <c r="AK41" s="2">
        <f t="shared" si="22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9"/>
        <v>1</v>
      </c>
      <c r="AI43" s="2">
        <f t="shared" si="20"/>
        <v>1</v>
      </c>
      <c r="AJ43" s="2">
        <f t="shared" si="21"/>
        <v>1</v>
      </c>
      <c r="AK43" s="2">
        <f t="shared" si="22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9"/>
        <v>0.992805755395683</v>
      </c>
      <c r="AI45" s="2">
        <f t="shared" si="20"/>
        <v>0.857142857142857</v>
      </c>
      <c r="AJ45" s="2">
        <f t="shared" si="21"/>
        <v>1</v>
      </c>
      <c r="AK45" s="2">
        <f t="shared" si="22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9"/>
        <v>1</v>
      </c>
      <c r="AI47" s="2">
        <f t="shared" si="20"/>
        <v>1</v>
      </c>
      <c r="AJ47" s="2">
        <f t="shared" si="21"/>
        <v>1</v>
      </c>
      <c r="AK47" s="2">
        <f t="shared" si="22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9"/>
        <v>0.992805755395683</v>
      </c>
      <c r="AI49" s="2">
        <f t="shared" si="20"/>
        <v>0.956521739130435</v>
      </c>
      <c r="AJ49" s="2">
        <f t="shared" si="21"/>
        <v>1</v>
      </c>
      <c r="AK49" s="2">
        <f t="shared" si="22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9"/>
        <v>1</v>
      </c>
      <c r="AI51" s="2">
        <f t="shared" si="20"/>
        <v>1</v>
      </c>
      <c r="AJ51" s="2">
        <f t="shared" si="21"/>
        <v>1</v>
      </c>
      <c r="AK51" s="2">
        <f t="shared" si="22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9"/>
        <v>1</v>
      </c>
      <c r="AI53" s="2">
        <f t="shared" si="20"/>
        <v>1</v>
      </c>
      <c r="AJ53" s="2">
        <f t="shared" si="21"/>
        <v>1</v>
      </c>
      <c r="AK53" s="2">
        <f t="shared" si="22"/>
        <v>1</v>
      </c>
    </row>
    <row r="54" spans="28:37">
      <c r="AB54" s="42" t="s">
        <v>74</v>
      </c>
      <c r="AC54" s="42"/>
      <c r="AD54" s="45">
        <f>SUM(AD26:AD53)</f>
        <v>135</v>
      </c>
      <c r="AE54" s="45">
        <f>SUM(AE26:AE53)</f>
        <v>4</v>
      </c>
      <c r="AF54" s="45">
        <f>SUM(AF26:AF53)</f>
        <v>4</v>
      </c>
      <c r="AG54" s="45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SUM(D61:J67,B61:B67,B59,D59:J59)</f>
        <v>160</v>
      </c>
      <c r="U60" s="2">
        <f t="shared" si="23"/>
        <v>0.971590909090909</v>
      </c>
      <c r="V60" s="2">
        <f t="shared" si="24"/>
        <v>0.733333333333333</v>
      </c>
      <c r="W60" s="2">
        <f t="shared" si="25"/>
        <v>0.916666666666667</v>
      </c>
      <c r="X60" s="2">
        <f t="shared" si="26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SUM(F63:J67,B63:D67,B59:D61,F59:J61)</f>
        <v>148</v>
      </c>
      <c r="U62" s="2">
        <f t="shared" si="23"/>
        <v>0.960227272727273</v>
      </c>
      <c r="V62" s="2">
        <f t="shared" si="24"/>
        <v>0.777777777777778</v>
      </c>
      <c r="W62" s="2">
        <f t="shared" si="25"/>
        <v>0.954545454545455</v>
      </c>
      <c r="X62" s="2">
        <f t="shared" si="26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SUM(H65:J67,B65:F67,B59:F63,H59:J63)</f>
        <v>140</v>
      </c>
      <c r="U64" s="2">
        <f t="shared" si="23"/>
        <v>0.965909090909091</v>
      </c>
      <c r="V64" s="2">
        <f t="shared" si="24"/>
        <v>0.882352941176471</v>
      </c>
      <c r="W64" s="2">
        <f t="shared" si="25"/>
        <v>0.9375</v>
      </c>
      <c r="X64" s="2">
        <f t="shared" si="26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SUM(J67,B67:H67,B59:H65,J59:J65)</f>
        <v>161</v>
      </c>
      <c r="U66" s="2">
        <f t="shared" si="23"/>
        <v>0.977272727272727</v>
      </c>
      <c r="V66" s="2">
        <f t="shared" si="24"/>
        <v>0.916666666666667</v>
      </c>
      <c r="W66" s="2">
        <f t="shared" si="25"/>
        <v>0.785714285714286</v>
      </c>
      <c r="X66" s="2">
        <f t="shared" si="26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7">SUM(Q59:Q66)</f>
        <v>140</v>
      </c>
      <c r="R68" s="44">
        <f t="shared" si="27"/>
        <v>36</v>
      </c>
      <c r="S68" s="44">
        <f t="shared" si="27"/>
        <v>8</v>
      </c>
      <c r="T68" s="44">
        <f t="shared" si="27"/>
        <v>1224</v>
      </c>
      <c r="U68" s="2">
        <f>(SUM(Q68,T68)/SUM(Q68,R68,S68,T68))</f>
        <v>0.96875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8"/>
        <v>1</v>
      </c>
      <c r="AI72" s="2">
        <f t="shared" si="29"/>
        <v>1</v>
      </c>
      <c r="AJ72" s="2">
        <f t="shared" si="30"/>
        <v>1</v>
      </c>
      <c r="AK72" s="2">
        <f t="shared" si="31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8"/>
        <v>0.985611510791367</v>
      </c>
      <c r="AI76" s="2">
        <f t="shared" si="29"/>
        <v>0.5</v>
      </c>
      <c r="AJ76" s="2">
        <f t="shared" si="30"/>
        <v>1</v>
      </c>
      <c r="AK76" s="2">
        <f t="shared" si="31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8"/>
        <v>0.992805755395683</v>
      </c>
      <c r="AI90" s="2">
        <f t="shared" si="29"/>
        <v>0.857142857142857</v>
      </c>
      <c r="AJ90" s="2">
        <f t="shared" si="30"/>
        <v>1</v>
      </c>
      <c r="AK90" s="2">
        <f t="shared" si="31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8"/>
        <v>0.992805755395683</v>
      </c>
      <c r="AI94" s="2">
        <f t="shared" si="29"/>
        <v>0.956521739130435</v>
      </c>
      <c r="AJ94" s="2">
        <f t="shared" si="30"/>
        <v>1</v>
      </c>
      <c r="AK94" s="2">
        <f t="shared" si="31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74</v>
      </c>
      <c r="AC99" s="42"/>
      <c r="AD99" s="45">
        <f t="shared" ref="AD99:AG99" si="32">SUM(AD71:AD98)</f>
        <v>135</v>
      </c>
      <c r="AE99" s="45">
        <f t="shared" si="32"/>
        <v>4</v>
      </c>
      <c r="AF99" s="45">
        <f t="shared" si="32"/>
        <v>4</v>
      </c>
      <c r="AG99" s="45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SUM(D106:J112,B106:B112,B104,D104:J104)</f>
        <v>148</v>
      </c>
      <c r="U105" s="2">
        <f t="shared" si="33"/>
        <v>0.975460122699387</v>
      </c>
      <c r="V105" s="2">
        <f t="shared" si="34"/>
        <v>0.785714285714286</v>
      </c>
      <c r="W105" s="2">
        <f t="shared" si="35"/>
        <v>0.916666666666667</v>
      </c>
      <c r="X105" s="2">
        <f t="shared" si="36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SUM(F108:J112,B108:D112,B104:D106,F104:J106)</f>
        <v>137</v>
      </c>
      <c r="U107" s="2">
        <f t="shared" si="33"/>
        <v>0.96319018404908</v>
      </c>
      <c r="V107" s="2">
        <f t="shared" si="34"/>
        <v>0.8</v>
      </c>
      <c r="W107" s="2">
        <f t="shared" si="35"/>
        <v>0.952380952380952</v>
      </c>
      <c r="X107" s="2">
        <f t="shared" si="36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SUM(H110:J112,B110:F112,B104:F108,H104:J108)</f>
        <v>130</v>
      </c>
      <c r="U109" s="2">
        <f t="shared" si="33"/>
        <v>0.969325153374233</v>
      </c>
      <c r="V109" s="2">
        <f t="shared" si="34"/>
        <v>0.903225806451613</v>
      </c>
      <c r="W109" s="2">
        <f t="shared" si="35"/>
        <v>0.933333333333333</v>
      </c>
      <c r="X109" s="2">
        <f t="shared" si="36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SUM(J112,B112:H112,B104:H110,J104:J110)</f>
        <v>149</v>
      </c>
      <c r="U111" s="2">
        <f t="shared" si="33"/>
        <v>0.98159509202454</v>
      </c>
      <c r="V111" s="2">
        <f t="shared" si="34"/>
        <v>0.916666666666667</v>
      </c>
      <c r="W111" s="2">
        <f t="shared" si="35"/>
        <v>0.846153846153846</v>
      </c>
      <c r="X111" s="2">
        <f t="shared" si="36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7">SUM(Q104:Q111)</f>
        <v>136</v>
      </c>
      <c r="R113" s="44">
        <f t="shared" si="37"/>
        <v>27</v>
      </c>
      <c r="S113" s="44">
        <f t="shared" si="37"/>
        <v>6</v>
      </c>
      <c r="T113" s="44">
        <f t="shared" si="37"/>
        <v>1135</v>
      </c>
      <c r="U113" s="2">
        <f>(SUM(Q113,T113)/SUM(Q113,R113,S113,T113))</f>
        <v>0.974693251533742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8"/>
        <v>1</v>
      </c>
      <c r="AI117" s="2">
        <f t="shared" si="39"/>
        <v>1</v>
      </c>
      <c r="AJ117" s="2">
        <f t="shared" si="40"/>
        <v>1</v>
      </c>
      <c r="AK117" s="2">
        <f t="shared" si="41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8"/>
        <v>0.985401459854015</v>
      </c>
      <c r="AI121" s="2">
        <f t="shared" si="39"/>
        <v>0.5</v>
      </c>
      <c r="AJ121" s="2">
        <f t="shared" si="40"/>
        <v>1</v>
      </c>
      <c r="AK121" s="2">
        <f t="shared" si="41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8"/>
        <v>0.992700729927007</v>
      </c>
      <c r="AI135" s="2">
        <f t="shared" si="39"/>
        <v>0.857142857142857</v>
      </c>
      <c r="AJ135" s="2">
        <f t="shared" si="40"/>
        <v>1</v>
      </c>
      <c r="AK135" s="2">
        <f t="shared" si="41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8"/>
        <v>1</v>
      </c>
      <c r="AI137" s="2">
        <f t="shared" si="39"/>
        <v>1</v>
      </c>
      <c r="AJ137" s="2">
        <f t="shared" si="40"/>
        <v>1</v>
      </c>
      <c r="AK137" s="2">
        <f t="shared" si="41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8"/>
        <v>0.992700729927007</v>
      </c>
      <c r="AI139" s="2">
        <f t="shared" si="39"/>
        <v>0.954545454545455</v>
      </c>
      <c r="AJ139" s="2">
        <f t="shared" si="40"/>
        <v>1</v>
      </c>
      <c r="AK139" s="2">
        <f t="shared" si="41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74</v>
      </c>
      <c r="AC144" s="42"/>
      <c r="AD144" s="45">
        <f t="shared" ref="AD144:AG144" si="42">SUM(AD116:AD143)</f>
        <v>133</v>
      </c>
      <c r="AE144" s="45">
        <f t="shared" si="42"/>
        <v>4</v>
      </c>
      <c r="AF144" s="45">
        <f t="shared" si="42"/>
        <v>4</v>
      </c>
      <c r="AG144" s="45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SUM(D151:J157,B151:B157,B149,D149:J149)</f>
        <v>138</v>
      </c>
      <c r="U150" s="2">
        <f t="shared" si="43"/>
        <v>0.967532467532468</v>
      </c>
      <c r="V150" s="2">
        <f t="shared" si="44"/>
        <v>0.733333333333333</v>
      </c>
      <c r="W150" s="2">
        <f t="shared" si="45"/>
        <v>0.916666666666667</v>
      </c>
      <c r="X150" s="2">
        <f t="shared" si="46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SUM(F153:J157,B153:D157,B149:D151,F149:J151)</f>
        <v>130</v>
      </c>
      <c r="U152" s="2">
        <f t="shared" si="43"/>
        <v>0.974025974025974</v>
      </c>
      <c r="V152" s="2">
        <f t="shared" si="44"/>
        <v>0.833333333333333</v>
      </c>
      <c r="W152" s="2">
        <f t="shared" si="45"/>
        <v>1</v>
      </c>
      <c r="X152" s="2">
        <f t="shared" si="46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SUM(H155:J157,B155:F157,B149:F153,H149:J153)</f>
        <v>124</v>
      </c>
      <c r="U154" s="2">
        <f t="shared" si="43"/>
        <v>0.974025974025974</v>
      </c>
      <c r="V154" s="2">
        <f t="shared" si="44"/>
        <v>0.896551724137931</v>
      </c>
      <c r="W154" s="2">
        <f t="shared" si="45"/>
        <v>0.962962962962963</v>
      </c>
      <c r="X154" s="2">
        <f t="shared" si="46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SUM(J157,B157:H157,B149:H155,J149:J155)</f>
        <v>139</v>
      </c>
      <c r="U156" s="2">
        <f t="shared" si="43"/>
        <v>0.974025974025974</v>
      </c>
      <c r="V156" s="2">
        <f t="shared" si="44"/>
        <v>0.916666666666667</v>
      </c>
      <c r="W156" s="2">
        <f t="shared" si="45"/>
        <v>0.785714285714286</v>
      </c>
      <c r="X156" s="2">
        <f t="shared" si="46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7">SUM(Q149:Q156)</f>
        <v>132</v>
      </c>
      <c r="R158" s="44">
        <f t="shared" si="47"/>
        <v>22</v>
      </c>
      <c r="S158" s="44">
        <f t="shared" si="47"/>
        <v>5</v>
      </c>
      <c r="T158" s="44">
        <f t="shared" si="47"/>
        <v>1073</v>
      </c>
      <c r="U158" s="2">
        <f>(SUM(Q158,T158)/SUM(Q158,R158,S158,T158))</f>
        <v>0.978084415584416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8"/>
        <v>1</v>
      </c>
      <c r="AI162" s="2">
        <f t="shared" si="49"/>
        <v>1</v>
      </c>
      <c r="AJ162" s="2">
        <f t="shared" si="50"/>
        <v>1</v>
      </c>
      <c r="AK162" s="2">
        <f t="shared" si="51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8"/>
        <v>0.984962406015038</v>
      </c>
      <c r="AI166" s="2">
        <f t="shared" si="49"/>
        <v>0.5</v>
      </c>
      <c r="AJ166" s="2">
        <f t="shared" si="50"/>
        <v>1</v>
      </c>
      <c r="AK166" s="2">
        <f t="shared" si="51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f>SUM(L171:AC188,B171:J188,B161:J169,L161:AC169)</f>
        <v>123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5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8"/>
        <v>0.992481203007519</v>
      </c>
      <c r="AI180" s="2">
        <f t="shared" si="49"/>
        <v>0.833333333333333</v>
      </c>
      <c r="AJ180" s="2">
        <f t="shared" si="50"/>
        <v>1</v>
      </c>
      <c r="AK180" s="2">
        <f t="shared" si="51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8"/>
        <v>1</v>
      </c>
      <c r="AI182" s="2">
        <f t="shared" si="49"/>
        <v>1</v>
      </c>
      <c r="AJ182" s="2">
        <f t="shared" si="50"/>
        <v>1</v>
      </c>
      <c r="AK182" s="2">
        <f t="shared" si="51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8"/>
        <v>0.992481203007519</v>
      </c>
      <c r="AI184" s="2">
        <f t="shared" si="49"/>
        <v>0.954545454545455</v>
      </c>
      <c r="AJ184" s="2">
        <f t="shared" si="50"/>
        <v>1</v>
      </c>
      <c r="AK184" s="2">
        <f t="shared" si="51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74</v>
      </c>
      <c r="AC189" s="42"/>
      <c r="AD189" s="45">
        <f t="shared" ref="AD189:AG189" si="52">SUM(AD161:AD188)</f>
        <v>129</v>
      </c>
      <c r="AE189" s="45">
        <f t="shared" si="52"/>
        <v>4</v>
      </c>
      <c r="AF189" s="45">
        <f t="shared" si="52"/>
        <v>4</v>
      </c>
      <c r="AG189" s="45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SUM(D196:J202,B196:B202,B194,D194:J194)</f>
        <v>137</v>
      </c>
      <c r="U195" s="2">
        <f t="shared" si="53"/>
        <v>0.973684210526316</v>
      </c>
      <c r="V195" s="2">
        <f t="shared" si="54"/>
        <v>0.785714285714286</v>
      </c>
      <c r="W195" s="2">
        <f t="shared" si="55"/>
        <v>0.916666666666667</v>
      </c>
      <c r="X195" s="2">
        <f t="shared" si="56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SUM(F198:J202,B198:D202,B194:D196,F194:J196)</f>
        <v>128</v>
      </c>
      <c r="U197" s="2">
        <f t="shared" si="53"/>
        <v>0.973684210526316</v>
      </c>
      <c r="V197" s="2">
        <f t="shared" si="54"/>
        <v>0.833333333333333</v>
      </c>
      <c r="W197" s="2">
        <f t="shared" si="55"/>
        <v>1</v>
      </c>
      <c r="X197" s="2">
        <f t="shared" si="56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SUM(H200:J202,B200:F202,B194:F198,H194:J198)</f>
        <v>122</v>
      </c>
      <c r="U199" s="2">
        <f t="shared" si="53"/>
        <v>0.973684210526316</v>
      </c>
      <c r="V199" s="2">
        <f t="shared" si="54"/>
        <v>0.896551724137931</v>
      </c>
      <c r="W199" s="2">
        <f t="shared" si="55"/>
        <v>0.962962962962963</v>
      </c>
      <c r="X199" s="2">
        <f t="shared" si="56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SUM(J202,B202:H202,B194:H200,J194:J200)</f>
        <v>137</v>
      </c>
      <c r="U201" s="2">
        <f t="shared" si="53"/>
        <v>0.973684210526316</v>
      </c>
      <c r="V201" s="2">
        <f t="shared" si="54"/>
        <v>0.916666666666667</v>
      </c>
      <c r="W201" s="2">
        <f t="shared" si="55"/>
        <v>0.785714285714286</v>
      </c>
      <c r="X201" s="2">
        <f t="shared" si="56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7">SUM(Q194:Q201)</f>
        <v>132</v>
      </c>
      <c r="R203" s="44">
        <f t="shared" si="57"/>
        <v>20</v>
      </c>
      <c r="S203" s="44">
        <f t="shared" si="57"/>
        <v>5</v>
      </c>
      <c r="T203" s="44">
        <f t="shared" si="57"/>
        <v>1059</v>
      </c>
      <c r="U203" s="2">
        <f>(SUM(Q203,T203)/SUM(Q203,R203,S203,T203))</f>
        <v>0.979440789473684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8"/>
        <v>1</v>
      </c>
      <c r="AI207" s="2">
        <f t="shared" si="59"/>
        <v>1</v>
      </c>
      <c r="AJ207" s="2">
        <f t="shared" si="60"/>
        <v>1</v>
      </c>
      <c r="AK207" s="2">
        <f t="shared" si="61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8"/>
        <v>0.984962406015038</v>
      </c>
      <c r="AI211" s="2">
        <f t="shared" si="59"/>
        <v>0.5</v>
      </c>
      <c r="AJ211" s="2">
        <f t="shared" si="60"/>
        <v>1</v>
      </c>
      <c r="AK211" s="2">
        <f t="shared" si="61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8"/>
        <v>0.992481203007519</v>
      </c>
      <c r="AI225" s="2">
        <f t="shared" si="59"/>
        <v>0.833333333333333</v>
      </c>
      <c r="AJ225" s="2">
        <f t="shared" si="60"/>
        <v>1</v>
      </c>
      <c r="AK225" s="2">
        <f t="shared" si="61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8"/>
        <v>1</v>
      </c>
      <c r="AI227" s="2">
        <f t="shared" si="59"/>
        <v>1</v>
      </c>
      <c r="AJ227" s="2">
        <f t="shared" si="60"/>
        <v>1</v>
      </c>
      <c r="AK227" s="2">
        <f t="shared" si="61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8"/>
        <v>0.992481203007519</v>
      </c>
      <c r="AI229" s="2">
        <f t="shared" si="59"/>
        <v>0.954545454545455</v>
      </c>
      <c r="AJ229" s="2">
        <f t="shared" si="60"/>
        <v>1</v>
      </c>
      <c r="AK229" s="2">
        <f t="shared" si="61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74</v>
      </c>
      <c r="AC234" s="42"/>
      <c r="AD234" s="45">
        <f t="shared" ref="AD234:AG234" si="62">SUM(AD206:AD233)</f>
        <v>129</v>
      </c>
      <c r="AE234" s="45">
        <f t="shared" si="62"/>
        <v>4</v>
      </c>
      <c r="AF234" s="45">
        <f t="shared" si="62"/>
        <v>4</v>
      </c>
      <c r="AG234" s="45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4" sqref="T14:T21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8" si="0">SUM(B4,D4,F4,H4,J4,L4)</f>
        <v>141</v>
      </c>
      <c r="P4" s="2">
        <f>H24</f>
        <v>139</v>
      </c>
      <c r="Q4" s="5">
        <f t="shared" ref="Q4:Q8" si="1">N4-P4</f>
        <v>2</v>
      </c>
      <c r="R4" s="44">
        <f t="shared" ref="R4:Y4" si="2">AD54</f>
        <v>135</v>
      </c>
      <c r="S4" s="45">
        <f t="shared" si="2"/>
        <v>4</v>
      </c>
      <c r="T4" s="44">
        <f t="shared" si="2"/>
        <v>4</v>
      </c>
      <c r="U4" s="45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45">
        <f t="shared" ref="Z4:AG4" si="3">Q23</f>
        <v>140</v>
      </c>
      <c r="AA4" s="45">
        <f t="shared" si="3"/>
        <v>83</v>
      </c>
      <c r="AB4" s="45">
        <f t="shared" si="3"/>
        <v>10</v>
      </c>
      <c r="AC4" s="45">
        <f t="shared" si="3"/>
        <v>1040</v>
      </c>
      <c r="AD4" s="2">
        <f t="shared" si="3"/>
        <v>0.926944226237235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 t="shared" ref="R5:Y5" si="4">AD99</f>
        <v>135</v>
      </c>
      <c r="S5" s="45">
        <f t="shared" si="4"/>
        <v>4</v>
      </c>
      <c r="T5" s="44">
        <f t="shared" si="4"/>
        <v>4</v>
      </c>
      <c r="U5" s="45">
        <f t="shared" si="4"/>
        <v>3749</v>
      </c>
      <c r="V5" s="2">
        <f t="shared" si="4"/>
        <v>0.997944501541624</v>
      </c>
      <c r="W5" s="2">
        <f t="shared" si="4"/>
        <v>0.971223021582734</v>
      </c>
      <c r="X5" s="2">
        <f t="shared" si="4"/>
        <v>0.971223021582734</v>
      </c>
      <c r="Y5" s="2">
        <f t="shared" si="4"/>
        <v>0.971223021582734</v>
      </c>
      <c r="Z5" s="44">
        <f t="shared" ref="Z5:AG5" si="5">Q68</f>
        <v>140</v>
      </c>
      <c r="AA5" s="44">
        <f t="shared" si="5"/>
        <v>36</v>
      </c>
      <c r="AB5" s="44">
        <f t="shared" si="5"/>
        <v>8</v>
      </c>
      <c r="AC5" s="44">
        <f t="shared" si="5"/>
        <v>1028</v>
      </c>
      <c r="AD5" s="2">
        <f t="shared" si="5"/>
        <v>0.963696369636964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 t="shared" ref="R6:Y6" si="6">AD144</f>
        <v>133</v>
      </c>
      <c r="S6" s="45">
        <f t="shared" si="6"/>
        <v>4</v>
      </c>
      <c r="T6" s="44">
        <f t="shared" si="6"/>
        <v>4</v>
      </c>
      <c r="U6" s="45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45">
        <f t="shared" ref="Z6:AG6" si="7">Q113</f>
        <v>136</v>
      </c>
      <c r="AA6" s="45">
        <f t="shared" si="7"/>
        <v>27</v>
      </c>
      <c r="AB6" s="45">
        <f t="shared" si="7"/>
        <v>6</v>
      </c>
      <c r="AC6" s="45">
        <f t="shared" si="7"/>
        <v>988</v>
      </c>
      <c r="AD6" s="2">
        <f t="shared" si="7"/>
        <v>0.971477960242005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 t="shared" ref="R7:Y7" si="8">AD189</f>
        <v>129</v>
      </c>
      <c r="S7" s="45">
        <f t="shared" si="8"/>
        <v>4</v>
      </c>
      <c r="T7" s="44">
        <f t="shared" si="8"/>
        <v>4</v>
      </c>
      <c r="U7" s="45">
        <f t="shared" si="8"/>
        <v>3587</v>
      </c>
      <c r="V7" s="2">
        <f t="shared" si="8"/>
        <v>0.997851772287862</v>
      </c>
      <c r="W7" s="2">
        <f t="shared" si="8"/>
        <v>0.969924812030075</v>
      </c>
      <c r="X7" s="2">
        <f t="shared" si="8"/>
        <v>0.969924812030075</v>
      </c>
      <c r="Y7" s="2">
        <f t="shared" si="8"/>
        <v>0.969924812030075</v>
      </c>
      <c r="Z7" s="44">
        <f t="shared" ref="Z7:AG7" si="9">Q158</f>
        <v>132</v>
      </c>
      <c r="AA7" s="44">
        <f t="shared" si="9"/>
        <v>22</v>
      </c>
      <c r="AB7" s="44">
        <f t="shared" si="9"/>
        <v>5</v>
      </c>
      <c r="AC7" s="44">
        <f t="shared" si="9"/>
        <v>954</v>
      </c>
      <c r="AD7" s="2">
        <f t="shared" si="9"/>
        <v>0.975741239892183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 t="shared" ref="R8:Y8" si="10">AD234</f>
        <v>129</v>
      </c>
      <c r="S8" s="45">
        <f t="shared" si="10"/>
        <v>4</v>
      </c>
      <c r="T8" s="44">
        <f t="shared" si="10"/>
        <v>4</v>
      </c>
      <c r="U8" s="45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 t="shared" ref="Z8:AG8" si="11">Q203</f>
        <v>132</v>
      </c>
      <c r="AA8" s="45">
        <f t="shared" si="11"/>
        <v>20</v>
      </c>
      <c r="AB8" s="45">
        <f t="shared" si="11"/>
        <v>5</v>
      </c>
      <c r="AC8" s="45">
        <f t="shared" si="11"/>
        <v>954</v>
      </c>
      <c r="AD8" s="2">
        <f t="shared" si="11"/>
        <v>0.977497749774977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SUM(D16:I21,B16:B21,B14,D14:I14)</f>
        <v>138</v>
      </c>
      <c r="U15" s="2">
        <f t="shared" si="12"/>
        <v>0.967532467532468</v>
      </c>
      <c r="V15" s="2">
        <f t="shared" si="13"/>
        <v>0.733333333333333</v>
      </c>
      <c r="W15" s="2">
        <f t="shared" si="14"/>
        <v>0.916666666666667</v>
      </c>
      <c r="X15" s="2">
        <f t="shared" si="15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SUM(F18:I21,B18:D21,B14:D16,F14:I16)</f>
        <v>125</v>
      </c>
      <c r="U17" s="2">
        <f t="shared" si="12"/>
        <v>0.954248366013072</v>
      </c>
      <c r="V17" s="2">
        <f t="shared" si="13"/>
        <v>0.777777777777778</v>
      </c>
      <c r="W17" s="2">
        <f t="shared" si="14"/>
        <v>0.954545454545455</v>
      </c>
      <c r="X17" s="2">
        <f t="shared" si="15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SUM(H20:I21,B20:F21,B14:F18,H14:I18)</f>
        <v>117</v>
      </c>
      <c r="U19" s="2">
        <f t="shared" si="12"/>
        <v>0.91304347826087</v>
      </c>
      <c r="V19" s="2">
        <f t="shared" si="13"/>
        <v>0.714285714285714</v>
      </c>
      <c r="W19" s="2">
        <f t="shared" si="14"/>
        <v>0.9375</v>
      </c>
      <c r="X19" s="2">
        <f t="shared" si="15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SUM(B14:H20)</f>
        <v>135</v>
      </c>
      <c r="U21" s="2">
        <f t="shared" si="12"/>
        <v>0.954248366013072</v>
      </c>
      <c r="V21" s="2">
        <f t="shared" si="13"/>
        <v>0.785714285714286</v>
      </c>
      <c r="W21" s="2">
        <f t="shared" si="14"/>
        <v>0.733333333333333</v>
      </c>
      <c r="X21" s="2">
        <f t="shared" si="15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6">SUM(Q14:Q21)</f>
        <v>140</v>
      </c>
      <c r="R23" s="44">
        <f t="shared" si="16"/>
        <v>83</v>
      </c>
      <c r="S23" s="44">
        <f t="shared" si="16"/>
        <v>10</v>
      </c>
      <c r="T23" s="44">
        <f t="shared" si="16"/>
        <v>1040</v>
      </c>
      <c r="U23" s="2">
        <f>(SUM(Q23,T23)/SUM(Q23,R23,S23,T23))</f>
        <v>0.926944226237235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7"/>
        <v>0.985611510791367</v>
      </c>
      <c r="AI31" s="2">
        <f t="shared" si="18"/>
        <v>0.5</v>
      </c>
      <c r="AJ31" s="2">
        <f t="shared" si="19"/>
        <v>1</v>
      </c>
      <c r="AK31" s="2">
        <f t="shared" si="20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7"/>
        <v>0.992805755395683</v>
      </c>
      <c r="AI45" s="2">
        <f t="shared" si="18"/>
        <v>0.857142857142857</v>
      </c>
      <c r="AJ45" s="2">
        <f t="shared" si="19"/>
        <v>1</v>
      </c>
      <c r="AK45" s="2">
        <f t="shared" si="20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7"/>
        <v>0.992805755395683</v>
      </c>
      <c r="AI49" s="2">
        <f t="shared" si="18"/>
        <v>0.956521739130435</v>
      </c>
      <c r="AJ49" s="2">
        <f t="shared" si="19"/>
        <v>1</v>
      </c>
      <c r="AK49" s="2">
        <f t="shared" si="20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74</v>
      </c>
      <c r="AC54" s="42"/>
      <c r="AD54" s="45">
        <f t="shared" ref="AD54:AG54" si="21">SUM(AD26:AD53)</f>
        <v>135</v>
      </c>
      <c r="AE54" s="45">
        <f t="shared" si="21"/>
        <v>4</v>
      </c>
      <c r="AF54" s="45">
        <f t="shared" si="21"/>
        <v>4</v>
      </c>
      <c r="AG54" s="45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SUM(D61:I66,B61:B66,B59,D59:I59)</f>
        <v>136</v>
      </c>
      <c r="U60" s="2">
        <f t="shared" si="22"/>
        <v>0.967105263157895</v>
      </c>
      <c r="V60" s="2">
        <f t="shared" si="23"/>
        <v>0.733333333333333</v>
      </c>
      <c r="W60" s="2">
        <f t="shared" si="24"/>
        <v>0.916666666666667</v>
      </c>
      <c r="X60" s="2">
        <f t="shared" si="25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SUM(F63:I66,B63:D66,B59:D61,F59:I61)</f>
        <v>123</v>
      </c>
      <c r="U62" s="2">
        <f t="shared" si="22"/>
        <v>0.95364238410596</v>
      </c>
      <c r="V62" s="2">
        <f t="shared" si="23"/>
        <v>0.777777777777778</v>
      </c>
      <c r="W62" s="2">
        <f t="shared" si="24"/>
        <v>0.954545454545455</v>
      </c>
      <c r="X62" s="2">
        <f t="shared" si="25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SUM(H65:I66,B65:F66,B59:F63,H59:I63)</f>
        <v>115</v>
      </c>
      <c r="U64" s="2">
        <f t="shared" si="22"/>
        <v>0.960264900662252</v>
      </c>
      <c r="V64" s="2">
        <f t="shared" si="23"/>
        <v>0.882352941176471</v>
      </c>
      <c r="W64" s="2">
        <f t="shared" si="24"/>
        <v>0.9375</v>
      </c>
      <c r="X64" s="2">
        <f t="shared" si="25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SUM(B59:H65)</f>
        <v>134</v>
      </c>
      <c r="U66" s="2">
        <f t="shared" si="22"/>
        <v>0.973154362416107</v>
      </c>
      <c r="V66" s="2">
        <f t="shared" si="23"/>
        <v>0.916666666666667</v>
      </c>
      <c r="W66" s="2">
        <f t="shared" si="24"/>
        <v>0.785714285714286</v>
      </c>
      <c r="X66" s="2">
        <f t="shared" si="25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6">SUM(Q59:Q66)</f>
        <v>140</v>
      </c>
      <c r="R68" s="44">
        <f t="shared" si="26"/>
        <v>36</v>
      </c>
      <c r="S68" s="44">
        <f t="shared" si="26"/>
        <v>8</v>
      </c>
      <c r="T68" s="44">
        <f t="shared" si="26"/>
        <v>1028</v>
      </c>
      <c r="U68" s="2">
        <f>(SUM(Q68,T68)/SUM(Q68,R68,S68,T68))</f>
        <v>0.963696369636964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7"/>
        <v>0.985611510791367</v>
      </c>
      <c r="AI76" s="2">
        <f t="shared" si="28"/>
        <v>0.5</v>
      </c>
      <c r="AJ76" s="2">
        <f t="shared" si="29"/>
        <v>1</v>
      </c>
      <c r="AK76" s="2">
        <f t="shared" si="30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7"/>
        <v>0.992805755395683</v>
      </c>
      <c r="AI90" s="2">
        <f t="shared" si="28"/>
        <v>0.857142857142857</v>
      </c>
      <c r="AJ90" s="2">
        <f t="shared" si="29"/>
        <v>1</v>
      </c>
      <c r="AK90" s="2">
        <f t="shared" si="30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7"/>
        <v>0.992805755395683</v>
      </c>
      <c r="AI94" s="2">
        <f t="shared" si="28"/>
        <v>0.956521739130435</v>
      </c>
      <c r="AJ94" s="2">
        <f t="shared" si="29"/>
        <v>1</v>
      </c>
      <c r="AK94" s="2">
        <f t="shared" si="30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74</v>
      </c>
      <c r="AC99" s="42"/>
      <c r="AD99" s="45">
        <f t="shared" ref="AD99:AG99" si="31">SUM(AD71:AD98)</f>
        <v>135</v>
      </c>
      <c r="AE99" s="45">
        <f t="shared" si="31"/>
        <v>4</v>
      </c>
      <c r="AF99" s="45">
        <f t="shared" si="31"/>
        <v>4</v>
      </c>
      <c r="AG99" s="45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SUM(D106:I111,B106:B111,B104,D104:I104)</f>
        <v>130</v>
      </c>
      <c r="U105" s="2">
        <f t="shared" si="32"/>
        <v>0.972413793103448</v>
      </c>
      <c r="V105" s="2">
        <f t="shared" si="33"/>
        <v>0.785714285714286</v>
      </c>
      <c r="W105" s="2">
        <f t="shared" si="34"/>
        <v>0.916666666666667</v>
      </c>
      <c r="X105" s="2">
        <f t="shared" si="35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SUM(F108:I111,B108:D111,B104:D106,F104:I106)</f>
        <v>118</v>
      </c>
      <c r="U107" s="2">
        <f t="shared" si="32"/>
        <v>0.958333333333333</v>
      </c>
      <c r="V107" s="2">
        <f t="shared" si="33"/>
        <v>0.8</v>
      </c>
      <c r="W107" s="2">
        <f t="shared" si="34"/>
        <v>0.952380952380952</v>
      </c>
      <c r="X107" s="2">
        <f t="shared" si="35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SUM(H110:I111,B110:F111,B104:F108,H104:I108)</f>
        <v>112</v>
      </c>
      <c r="U109" s="2">
        <f t="shared" si="32"/>
        <v>0.96551724137931</v>
      </c>
      <c r="V109" s="2">
        <f t="shared" si="33"/>
        <v>0.903225806451613</v>
      </c>
      <c r="W109" s="2">
        <f t="shared" si="34"/>
        <v>0.933333333333333</v>
      </c>
      <c r="X109" s="2">
        <f t="shared" si="35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SUM(B104:H110)</f>
        <v>129</v>
      </c>
      <c r="U111" s="2">
        <f t="shared" si="32"/>
        <v>0.979020979020979</v>
      </c>
      <c r="V111" s="2">
        <f t="shared" si="33"/>
        <v>0.916666666666667</v>
      </c>
      <c r="W111" s="2">
        <f t="shared" si="34"/>
        <v>0.846153846153846</v>
      </c>
      <c r="X111" s="2">
        <f t="shared" si="35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6">SUM(Q104:Q111)</f>
        <v>136</v>
      </c>
      <c r="R113" s="44">
        <f t="shared" si="36"/>
        <v>27</v>
      </c>
      <c r="S113" s="44">
        <f t="shared" si="36"/>
        <v>6</v>
      </c>
      <c r="T113" s="44">
        <f t="shared" si="36"/>
        <v>988</v>
      </c>
      <c r="U113" s="2">
        <f>(SUM(Q113,T113)/SUM(Q113,R113,S113,T113))</f>
        <v>0.971477960242005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7"/>
        <v>0.985401459854015</v>
      </c>
      <c r="AI121" s="2">
        <f t="shared" si="38"/>
        <v>0.5</v>
      </c>
      <c r="AJ121" s="2">
        <f t="shared" si="39"/>
        <v>1</v>
      </c>
      <c r="AK121" s="2">
        <f t="shared" si="40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7"/>
        <v>0.992700729927007</v>
      </c>
      <c r="AI135" s="2">
        <f t="shared" si="38"/>
        <v>0.857142857142857</v>
      </c>
      <c r="AJ135" s="2">
        <f t="shared" si="39"/>
        <v>1</v>
      </c>
      <c r="AK135" s="2">
        <f t="shared" si="40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7"/>
        <v>0.992700729927007</v>
      </c>
      <c r="AI139" s="2">
        <f t="shared" si="38"/>
        <v>0.954545454545455</v>
      </c>
      <c r="AJ139" s="2">
        <f t="shared" si="39"/>
        <v>1</v>
      </c>
      <c r="AK139" s="2">
        <f t="shared" si="40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74</v>
      </c>
      <c r="AC144" s="42"/>
      <c r="AD144" s="45">
        <f t="shared" ref="AD144:AG144" si="41">SUM(AD116:AD143)</f>
        <v>133</v>
      </c>
      <c r="AE144" s="45">
        <f t="shared" si="41"/>
        <v>4</v>
      </c>
      <c r="AF144" s="45">
        <f t="shared" si="41"/>
        <v>4</v>
      </c>
      <c r="AG144" s="45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SUM(D151:I156,B151:B156,B149,D149:I149)</f>
        <v>125</v>
      </c>
      <c r="U150" s="2">
        <f t="shared" si="42"/>
        <v>0.964539007092199</v>
      </c>
      <c r="V150" s="2">
        <f t="shared" si="43"/>
        <v>0.733333333333333</v>
      </c>
      <c r="W150" s="2">
        <f t="shared" si="44"/>
        <v>0.916666666666667</v>
      </c>
      <c r="X150" s="2">
        <f t="shared" si="45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SUM(F153:I156,B153:D156,B149:D151,F149:I151)</f>
        <v>114</v>
      </c>
      <c r="U152" s="2">
        <f t="shared" si="42"/>
        <v>0.971014492753623</v>
      </c>
      <c r="V152" s="2">
        <f t="shared" si="43"/>
        <v>0.833333333333333</v>
      </c>
      <c r="W152" s="2">
        <f t="shared" si="44"/>
        <v>1</v>
      </c>
      <c r="X152" s="2">
        <f t="shared" si="45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SUM(H155:I156,B155:F156,B149:F153,H149:I153)</f>
        <v>110</v>
      </c>
      <c r="U154" s="2">
        <f t="shared" si="42"/>
        <v>0.971428571428571</v>
      </c>
      <c r="V154" s="2">
        <f t="shared" si="43"/>
        <v>0.896551724137931</v>
      </c>
      <c r="W154" s="2">
        <f t="shared" si="44"/>
        <v>0.962962962962963</v>
      </c>
      <c r="X154" s="2">
        <f t="shared" si="45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SUM(B149:H155)</f>
        <v>123</v>
      </c>
      <c r="U156" s="2">
        <f t="shared" si="42"/>
        <v>0.971014492753623</v>
      </c>
      <c r="V156" s="2">
        <f t="shared" si="43"/>
        <v>0.916666666666667</v>
      </c>
      <c r="W156" s="2">
        <f t="shared" si="44"/>
        <v>0.785714285714286</v>
      </c>
      <c r="X156" s="2">
        <f t="shared" si="45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6">SUM(Q149:Q156)</f>
        <v>132</v>
      </c>
      <c r="R158" s="44">
        <f t="shared" si="46"/>
        <v>22</v>
      </c>
      <c r="S158" s="44">
        <f t="shared" si="46"/>
        <v>5</v>
      </c>
      <c r="T158" s="44">
        <f t="shared" si="46"/>
        <v>954</v>
      </c>
      <c r="U158" s="2">
        <f>(SUM(Q158,T158)/SUM(Q158,R158,S158,T158))</f>
        <v>0.975741239892183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7"/>
        <v>0.984962406015038</v>
      </c>
      <c r="AI166" s="2">
        <f t="shared" si="48"/>
        <v>0.5</v>
      </c>
      <c r="AJ166" s="2">
        <f t="shared" si="49"/>
        <v>1</v>
      </c>
      <c r="AK166" s="2">
        <f t="shared" si="50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f>SUM(L171:AC188,B171:J188,B161:J169,L161:AC169)</f>
        <v>123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v>0</v>
      </c>
      <c r="AG173" s="45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7"/>
        <v>0.992481203007519</v>
      </c>
      <c r="AI180" s="2">
        <f t="shared" si="48"/>
        <v>0.833333333333333</v>
      </c>
      <c r="AJ180" s="2">
        <f t="shared" si="49"/>
        <v>1</v>
      </c>
      <c r="AK180" s="2">
        <f t="shared" si="50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7"/>
        <v>0.992481203007519</v>
      </c>
      <c r="AI184" s="2">
        <f t="shared" si="48"/>
        <v>0.954545454545455</v>
      </c>
      <c r="AJ184" s="2">
        <f t="shared" si="49"/>
        <v>1</v>
      </c>
      <c r="AK184" s="2">
        <f t="shared" si="50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f>SUM(AC188,B188:AA188,B161:AA186,AC161:AC186)</f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74</v>
      </c>
      <c r="AC189" s="42"/>
      <c r="AD189" s="45">
        <f t="shared" ref="AD189:AG189" si="51">SUM(AD161:AD188)</f>
        <v>129</v>
      </c>
      <c r="AE189" s="45">
        <f t="shared" si="51"/>
        <v>4</v>
      </c>
      <c r="AF189" s="45">
        <f t="shared" si="51"/>
        <v>4</v>
      </c>
      <c r="AG189" s="45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SUM(D196:I201,B196:B201,B194,D194:I194)</f>
        <v>125</v>
      </c>
      <c r="U195" s="2">
        <f t="shared" si="52"/>
        <v>0.971428571428571</v>
      </c>
      <c r="V195" s="2">
        <f t="shared" si="53"/>
        <v>0.785714285714286</v>
      </c>
      <c r="W195" s="2">
        <f t="shared" si="54"/>
        <v>0.916666666666667</v>
      </c>
      <c r="X195" s="2">
        <f t="shared" si="55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SUM(F198:I201,B198:D201,B194:D196,F194:I196)</f>
        <v>114</v>
      </c>
      <c r="U197" s="2">
        <f t="shared" si="52"/>
        <v>0.971014492753623</v>
      </c>
      <c r="V197" s="2">
        <f t="shared" si="53"/>
        <v>0.833333333333333</v>
      </c>
      <c r="W197" s="2">
        <f t="shared" si="54"/>
        <v>1</v>
      </c>
      <c r="X197" s="2">
        <f t="shared" si="55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SUM(H200:I201,B200:F201,B194:F198,H194:I198)</f>
        <v>110</v>
      </c>
      <c r="U199" s="2">
        <f t="shared" si="52"/>
        <v>0.971428571428571</v>
      </c>
      <c r="V199" s="2">
        <f t="shared" si="53"/>
        <v>0.896551724137931</v>
      </c>
      <c r="W199" s="2">
        <f t="shared" si="54"/>
        <v>0.962962962962963</v>
      </c>
      <c r="X199" s="2">
        <f t="shared" si="55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SUM(B194:H200)</f>
        <v>123</v>
      </c>
      <c r="U201" s="2">
        <f t="shared" si="52"/>
        <v>0.971014492753623</v>
      </c>
      <c r="V201" s="2">
        <f t="shared" si="53"/>
        <v>0.916666666666667</v>
      </c>
      <c r="W201" s="2">
        <f t="shared" si="54"/>
        <v>0.785714285714286</v>
      </c>
      <c r="X201" s="2">
        <f t="shared" si="55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6">SUM(Q194:Q201)</f>
        <v>132</v>
      </c>
      <c r="R203" s="44">
        <f t="shared" si="56"/>
        <v>20</v>
      </c>
      <c r="S203" s="44">
        <f t="shared" si="56"/>
        <v>5</v>
      </c>
      <c r="T203" s="44">
        <f t="shared" si="56"/>
        <v>954</v>
      </c>
      <c r="U203" s="2">
        <f>(SUM(Q203,T203)/SUM(Q203,R203,S203,T203))</f>
        <v>0.977497749774977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7"/>
        <v>0.984962406015038</v>
      </c>
      <c r="AI211" s="2">
        <f t="shared" si="58"/>
        <v>0.5</v>
      </c>
      <c r="AJ211" s="2">
        <f t="shared" si="59"/>
        <v>1</v>
      </c>
      <c r="AK211" s="2">
        <f t="shared" si="60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7"/>
        <v>0.992481203007519</v>
      </c>
      <c r="AI225" s="2">
        <f t="shared" si="58"/>
        <v>0.833333333333333</v>
      </c>
      <c r="AJ225" s="2">
        <f t="shared" si="59"/>
        <v>1</v>
      </c>
      <c r="AK225" s="2">
        <f t="shared" si="60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7"/>
        <v>0.992481203007519</v>
      </c>
      <c r="AI229" s="2">
        <f t="shared" si="58"/>
        <v>0.954545454545455</v>
      </c>
      <c r="AJ229" s="2">
        <f t="shared" si="59"/>
        <v>1</v>
      </c>
      <c r="AK229" s="2">
        <f t="shared" si="60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74</v>
      </c>
      <c r="AC234" s="42"/>
      <c r="AD234" s="45">
        <f t="shared" ref="AD234:AG234" si="61">SUM(AD206:AD233)</f>
        <v>129</v>
      </c>
      <c r="AE234" s="45">
        <f t="shared" si="61"/>
        <v>4</v>
      </c>
      <c r="AF234" s="45">
        <f t="shared" si="61"/>
        <v>4</v>
      </c>
      <c r="AG234" s="45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J33" sqref="J33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8" si="0">SUM(B4,D4,F4,H4,J4,L4)</f>
        <v>141</v>
      </c>
      <c r="P4" s="2">
        <f>H24</f>
        <v>139</v>
      </c>
      <c r="Q4" s="5">
        <f t="shared" ref="Q4:Q8" si="1">N4-P4</f>
        <v>2</v>
      </c>
      <c r="R4" s="44">
        <f>AD54</f>
        <v>135</v>
      </c>
      <c r="S4" s="45">
        <f t="shared" ref="S4:Y4" si="2">AE54</f>
        <v>4</v>
      </c>
      <c r="T4" s="44">
        <f t="shared" si="2"/>
        <v>4</v>
      </c>
      <c r="U4" s="45">
        <f t="shared" si="2"/>
        <v>0</v>
      </c>
      <c r="V4" s="5">
        <f t="shared" si="2"/>
        <v>0.944055944055944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45">
        <f>Q23</f>
        <v>140</v>
      </c>
      <c r="AA4" s="45">
        <f t="shared" ref="AA4:AG4" si="3">R23</f>
        <v>83</v>
      </c>
      <c r="AB4" s="45">
        <f t="shared" si="3"/>
        <v>10</v>
      </c>
      <c r="AC4" s="45">
        <f t="shared" si="3"/>
        <v>0</v>
      </c>
      <c r="AD4" s="2">
        <f t="shared" si="3"/>
        <v>0.600858369098712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>AD99</f>
        <v>135</v>
      </c>
      <c r="S5" s="45">
        <f t="shared" ref="S5:Y5" si="4">AE99</f>
        <v>4</v>
      </c>
      <c r="T5" s="44">
        <f t="shared" si="4"/>
        <v>4</v>
      </c>
      <c r="U5" s="45">
        <f t="shared" si="4"/>
        <v>0</v>
      </c>
      <c r="V5" s="2">
        <f t="shared" si="4"/>
        <v>0.944055944055944</v>
      </c>
      <c r="W5" s="2">
        <f t="shared" si="4"/>
        <v>0.971223021582734</v>
      </c>
      <c r="X5" s="2">
        <f t="shared" si="4"/>
        <v>0.971223021582734</v>
      </c>
      <c r="Y5" s="2">
        <f t="shared" si="4"/>
        <v>0.971223021582734</v>
      </c>
      <c r="Z5" s="44">
        <f>Q68</f>
        <v>140</v>
      </c>
      <c r="AA5" s="44">
        <f t="shared" ref="AA5:AG5" si="5">R68</f>
        <v>36</v>
      </c>
      <c r="AB5" s="44">
        <f t="shared" si="5"/>
        <v>8</v>
      </c>
      <c r="AC5" s="44">
        <f t="shared" si="5"/>
        <v>0</v>
      </c>
      <c r="AD5" s="2">
        <f t="shared" si="5"/>
        <v>0.760869565217391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>AD144</f>
        <v>133</v>
      </c>
      <c r="S6" s="45">
        <f t="shared" ref="S6:Y6" si="6">AE144</f>
        <v>4</v>
      </c>
      <c r="T6" s="44">
        <f t="shared" si="6"/>
        <v>4</v>
      </c>
      <c r="U6" s="45">
        <f t="shared" si="6"/>
        <v>0</v>
      </c>
      <c r="V6" s="5">
        <f t="shared" si="6"/>
        <v>0.943262411347518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45">
        <f>Q113</f>
        <v>136</v>
      </c>
      <c r="AA6" s="45">
        <f t="shared" ref="AA6:AG6" si="7">R113</f>
        <v>27</v>
      </c>
      <c r="AB6" s="45">
        <f t="shared" si="7"/>
        <v>6</v>
      </c>
      <c r="AC6" s="45">
        <f t="shared" si="7"/>
        <v>0</v>
      </c>
      <c r="AD6" s="2">
        <f t="shared" si="7"/>
        <v>0.804733727810651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>AD189</f>
        <v>129</v>
      </c>
      <c r="S7" s="45">
        <f t="shared" ref="S7:Y7" si="8">AE189</f>
        <v>4</v>
      </c>
      <c r="T7" s="44">
        <f t="shared" si="8"/>
        <v>4</v>
      </c>
      <c r="U7" s="45">
        <f t="shared" si="8"/>
        <v>0</v>
      </c>
      <c r="V7" s="2">
        <f t="shared" si="8"/>
        <v>0.941605839416058</v>
      </c>
      <c r="W7" s="2">
        <f t="shared" si="8"/>
        <v>0.969924812030075</v>
      </c>
      <c r="X7" s="2">
        <f t="shared" si="8"/>
        <v>0.969924812030075</v>
      </c>
      <c r="Y7" s="2">
        <f t="shared" si="8"/>
        <v>0.969924812030075</v>
      </c>
      <c r="Z7" s="44">
        <f>Q158</f>
        <v>132</v>
      </c>
      <c r="AA7" s="44">
        <f t="shared" ref="AA7:AG7" si="9">R158</f>
        <v>22</v>
      </c>
      <c r="AB7" s="44">
        <f t="shared" si="9"/>
        <v>5</v>
      </c>
      <c r="AC7" s="44">
        <f t="shared" si="9"/>
        <v>0</v>
      </c>
      <c r="AD7" s="2">
        <f t="shared" si="9"/>
        <v>0.830188679245283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>AD234</f>
        <v>129</v>
      </c>
      <c r="S8" s="45">
        <f t="shared" ref="S8:Y8" si="10">AE234</f>
        <v>4</v>
      </c>
      <c r="T8" s="44">
        <f t="shared" si="10"/>
        <v>4</v>
      </c>
      <c r="U8" s="45">
        <f t="shared" si="10"/>
        <v>0</v>
      </c>
      <c r="V8" s="5">
        <f t="shared" si="10"/>
        <v>0.941605839416058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>Q203</f>
        <v>132</v>
      </c>
      <c r="AA8" s="45">
        <f t="shared" ref="AA8:AG8" si="11">R203</f>
        <v>20</v>
      </c>
      <c r="AB8" s="45">
        <f t="shared" si="11"/>
        <v>5</v>
      </c>
      <c r="AC8" s="45">
        <f t="shared" si="11"/>
        <v>0</v>
      </c>
      <c r="AD8" s="2">
        <f t="shared" si="11"/>
        <v>0.840764331210191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v>0</v>
      </c>
      <c r="U15" s="2">
        <f t="shared" si="12"/>
        <v>0.6875</v>
      </c>
      <c r="V15" s="2">
        <f t="shared" si="13"/>
        <v>0.733333333333333</v>
      </c>
      <c r="W15" s="2">
        <f t="shared" si="14"/>
        <v>0.916666666666667</v>
      </c>
      <c r="X15" s="2">
        <f t="shared" si="15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v>0</v>
      </c>
      <c r="U17" s="2">
        <f t="shared" si="12"/>
        <v>0.75</v>
      </c>
      <c r="V17" s="2">
        <f t="shared" si="13"/>
        <v>0.777777777777778</v>
      </c>
      <c r="W17" s="2">
        <f t="shared" si="14"/>
        <v>0.954545454545455</v>
      </c>
      <c r="X17" s="2">
        <f t="shared" si="15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2"/>
        <v>0.681818181818182</v>
      </c>
      <c r="V19" s="2">
        <f t="shared" si="13"/>
        <v>0.714285714285714</v>
      </c>
      <c r="W19" s="2">
        <f t="shared" si="14"/>
        <v>0.9375</v>
      </c>
      <c r="X19" s="2">
        <f t="shared" si="15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2"/>
        <v>0.611111111111111</v>
      </c>
      <c r="V21" s="2">
        <f t="shared" si="13"/>
        <v>0.785714285714286</v>
      </c>
      <c r="W21" s="2">
        <f t="shared" si="14"/>
        <v>0.733333333333333</v>
      </c>
      <c r="X21" s="2">
        <f t="shared" si="15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6">SUM(Q14:Q21)</f>
        <v>140</v>
      </c>
      <c r="R23" s="44">
        <f t="shared" si="16"/>
        <v>83</v>
      </c>
      <c r="S23" s="44">
        <f t="shared" si="16"/>
        <v>10</v>
      </c>
      <c r="T23" s="44">
        <f t="shared" si="16"/>
        <v>0</v>
      </c>
      <c r="U23" s="2">
        <f>(SUM(Q23,T23)/SUM(Q23,R23,S23,T23))</f>
        <v>0.600858369098712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v>0</v>
      </c>
      <c r="AH31" s="2">
        <f t="shared" si="17"/>
        <v>0.5</v>
      </c>
      <c r="AI31" s="2">
        <f t="shared" si="18"/>
        <v>0.5</v>
      </c>
      <c r="AJ31" s="2">
        <f t="shared" si="19"/>
        <v>1</v>
      </c>
      <c r="AK31" s="2">
        <f t="shared" si="20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v>0</v>
      </c>
      <c r="AH45" s="2">
        <f t="shared" si="17"/>
        <v>0.857142857142857</v>
      </c>
      <c r="AI45" s="2">
        <f t="shared" si="18"/>
        <v>0.857142857142857</v>
      </c>
      <c r="AJ45" s="2">
        <f t="shared" si="19"/>
        <v>1</v>
      </c>
      <c r="AK45" s="2">
        <f t="shared" si="20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17"/>
        <v>0.956521739130435</v>
      </c>
      <c r="AI49" s="2">
        <f t="shared" si="18"/>
        <v>0.956521739130435</v>
      </c>
      <c r="AJ49" s="2">
        <f t="shared" si="19"/>
        <v>1</v>
      </c>
      <c r="AK49" s="2">
        <f t="shared" si="20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74</v>
      </c>
      <c r="AC54" s="42"/>
      <c r="AD54" s="45">
        <f t="shared" ref="AD54:AG54" si="21">SUM(AD26:AD53)</f>
        <v>135</v>
      </c>
      <c r="AE54" s="45">
        <f t="shared" si="21"/>
        <v>4</v>
      </c>
      <c r="AF54" s="45">
        <f t="shared" si="21"/>
        <v>4</v>
      </c>
      <c r="AG54" s="45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v>0</v>
      </c>
      <c r="U60" s="2">
        <f t="shared" si="22"/>
        <v>0.6875</v>
      </c>
      <c r="V60" s="2">
        <f t="shared" si="23"/>
        <v>0.733333333333333</v>
      </c>
      <c r="W60" s="2">
        <f t="shared" si="24"/>
        <v>0.916666666666667</v>
      </c>
      <c r="X60" s="2">
        <f t="shared" si="25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v>0</v>
      </c>
      <c r="U62" s="2">
        <f t="shared" si="22"/>
        <v>0.75</v>
      </c>
      <c r="V62" s="2">
        <f t="shared" si="23"/>
        <v>0.777777777777778</v>
      </c>
      <c r="W62" s="2">
        <f t="shared" si="24"/>
        <v>0.954545454545455</v>
      </c>
      <c r="X62" s="2">
        <f t="shared" si="25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v>0</v>
      </c>
      <c r="U64" s="2">
        <f t="shared" si="22"/>
        <v>0.833333333333333</v>
      </c>
      <c r="V64" s="2">
        <f t="shared" si="23"/>
        <v>0.882352941176471</v>
      </c>
      <c r="W64" s="2">
        <f t="shared" si="24"/>
        <v>0.9375</v>
      </c>
      <c r="X64" s="2">
        <f t="shared" si="25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v>0</v>
      </c>
      <c r="U66" s="2">
        <f t="shared" si="22"/>
        <v>0.733333333333333</v>
      </c>
      <c r="V66" s="2">
        <f t="shared" si="23"/>
        <v>0.916666666666667</v>
      </c>
      <c r="W66" s="2">
        <f t="shared" si="24"/>
        <v>0.785714285714286</v>
      </c>
      <c r="X66" s="2">
        <f t="shared" si="25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6">SUM(Q59:Q66)</f>
        <v>140</v>
      </c>
      <c r="R68" s="44">
        <f t="shared" si="26"/>
        <v>36</v>
      </c>
      <c r="S68" s="44">
        <f t="shared" si="26"/>
        <v>8</v>
      </c>
      <c r="T68" s="44">
        <f t="shared" si="26"/>
        <v>0</v>
      </c>
      <c r="U68" s="2">
        <f>(SUM(Q68,T68)/SUM(Q68,R68,S68,T68))</f>
        <v>0.760869565217391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21" t="str">
        <f>A13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v>0</v>
      </c>
      <c r="AH76" s="2">
        <f t="shared" si="27"/>
        <v>0.5</v>
      </c>
      <c r="AI76" s="2">
        <f t="shared" si="28"/>
        <v>0.5</v>
      </c>
      <c r="AJ76" s="2">
        <f t="shared" si="29"/>
        <v>1</v>
      </c>
      <c r="AK76" s="2">
        <f t="shared" si="30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v>0</v>
      </c>
      <c r="AH90" s="2">
        <f t="shared" si="27"/>
        <v>0.857142857142857</v>
      </c>
      <c r="AI90" s="2">
        <f t="shared" si="28"/>
        <v>0.857142857142857</v>
      </c>
      <c r="AJ90" s="2">
        <f t="shared" si="29"/>
        <v>1</v>
      </c>
      <c r="AK90" s="2">
        <f t="shared" si="30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27"/>
        <v>0.956521739130435</v>
      </c>
      <c r="AI94" s="2">
        <f t="shared" si="28"/>
        <v>0.956521739130435</v>
      </c>
      <c r="AJ94" s="2">
        <f t="shared" si="29"/>
        <v>1</v>
      </c>
      <c r="AK94" s="2">
        <f t="shared" si="30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74</v>
      </c>
      <c r="AC99" s="42"/>
      <c r="AD99" s="45">
        <f t="shared" ref="AD99:AG99" si="31">SUM(AD71:AD98)</f>
        <v>135</v>
      </c>
      <c r="AE99" s="45">
        <f t="shared" si="31"/>
        <v>4</v>
      </c>
      <c r="AF99" s="45">
        <f t="shared" si="31"/>
        <v>4</v>
      </c>
      <c r="AG99" s="45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2"/>
        <v>0.733333333333333</v>
      </c>
      <c r="V105" s="2">
        <f t="shared" si="33"/>
        <v>0.785714285714286</v>
      </c>
      <c r="W105" s="2">
        <f t="shared" si="34"/>
        <v>0.916666666666667</v>
      </c>
      <c r="X105" s="2">
        <f t="shared" si="35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2"/>
        <v>0.818181818181818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v>0</v>
      </c>
      <c r="U107" s="2">
        <f t="shared" si="32"/>
        <v>0.769230769230769</v>
      </c>
      <c r="V107" s="2">
        <f t="shared" si="33"/>
        <v>0.8</v>
      </c>
      <c r="W107" s="2">
        <f t="shared" si="34"/>
        <v>0.952380952380952</v>
      </c>
      <c r="X107" s="2">
        <f t="shared" si="35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v>0</v>
      </c>
      <c r="U109" s="2">
        <f t="shared" si="32"/>
        <v>0.848484848484849</v>
      </c>
      <c r="V109" s="2">
        <f t="shared" si="33"/>
        <v>0.903225806451613</v>
      </c>
      <c r="W109" s="2">
        <f t="shared" si="34"/>
        <v>0.933333333333333</v>
      </c>
      <c r="X109" s="2">
        <f t="shared" si="35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2"/>
        <v>0.785714285714286</v>
      </c>
      <c r="V111" s="2">
        <f t="shared" si="33"/>
        <v>0.916666666666667</v>
      </c>
      <c r="W111" s="2">
        <f t="shared" si="34"/>
        <v>0.846153846153846</v>
      </c>
      <c r="X111" s="2">
        <f t="shared" si="35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6">SUM(Q104:Q111)</f>
        <v>136</v>
      </c>
      <c r="R113" s="44">
        <f t="shared" si="36"/>
        <v>27</v>
      </c>
      <c r="S113" s="44">
        <f t="shared" si="36"/>
        <v>6</v>
      </c>
      <c r="T113" s="44">
        <f t="shared" si="36"/>
        <v>0</v>
      </c>
      <c r="U113" s="2">
        <f>(SUM(Q113,T113)/SUM(Q113,R113,S113,T113))</f>
        <v>0.804733727810651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v>0</v>
      </c>
      <c r="AH121" s="2">
        <f t="shared" si="37"/>
        <v>0.5</v>
      </c>
      <c r="AI121" s="2">
        <f t="shared" si="38"/>
        <v>0.5</v>
      </c>
      <c r="AJ121" s="2">
        <f t="shared" si="39"/>
        <v>1</v>
      </c>
      <c r="AK121" s="2">
        <f t="shared" si="40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v>0</v>
      </c>
      <c r="AH135" s="2">
        <f t="shared" si="37"/>
        <v>0.857142857142857</v>
      </c>
      <c r="AI135" s="2">
        <f t="shared" si="38"/>
        <v>0.857142857142857</v>
      </c>
      <c r="AJ135" s="2">
        <f t="shared" si="39"/>
        <v>1</v>
      </c>
      <c r="AK135" s="2">
        <f t="shared" si="40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37"/>
        <v>0.954545454545455</v>
      </c>
      <c r="AI139" s="2">
        <f t="shared" si="38"/>
        <v>0.954545454545455</v>
      </c>
      <c r="AJ139" s="2">
        <f t="shared" si="39"/>
        <v>1</v>
      </c>
      <c r="AK139" s="2">
        <f t="shared" si="40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74</v>
      </c>
      <c r="AC144" s="42"/>
      <c r="AD144" s="45">
        <f t="shared" ref="AD144:AG144" si="41">SUM(AD116:AD143)</f>
        <v>133</v>
      </c>
      <c r="AE144" s="45">
        <f t="shared" si="41"/>
        <v>4</v>
      </c>
      <c r="AF144" s="45">
        <f t="shared" si="41"/>
        <v>4</v>
      </c>
      <c r="AG144" s="45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v>0</v>
      </c>
      <c r="U150" s="2">
        <f t="shared" si="42"/>
        <v>0.6875</v>
      </c>
      <c r="V150" s="2">
        <f t="shared" si="43"/>
        <v>0.733333333333333</v>
      </c>
      <c r="W150" s="2">
        <f t="shared" si="44"/>
        <v>0.916666666666667</v>
      </c>
      <c r="X150" s="2">
        <f t="shared" si="45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2"/>
        <v>0.9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42"/>
        <v>0.833333333333333</v>
      </c>
      <c r="V152" s="2">
        <f t="shared" si="43"/>
        <v>0.833333333333333</v>
      </c>
      <c r="W152" s="2">
        <f t="shared" si="44"/>
        <v>1</v>
      </c>
      <c r="X152" s="2">
        <f t="shared" si="45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2"/>
        <v>0.9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v>0</v>
      </c>
      <c r="U154" s="2">
        <f t="shared" si="42"/>
        <v>0.866666666666667</v>
      </c>
      <c r="V154" s="2">
        <f t="shared" si="43"/>
        <v>0.896551724137931</v>
      </c>
      <c r="W154" s="2">
        <f t="shared" si="44"/>
        <v>0.962962962962963</v>
      </c>
      <c r="X154" s="2">
        <f t="shared" si="45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v>0</v>
      </c>
      <c r="U156" s="2">
        <f t="shared" si="42"/>
        <v>0.733333333333333</v>
      </c>
      <c r="V156" s="2">
        <f t="shared" si="43"/>
        <v>0.916666666666667</v>
      </c>
      <c r="W156" s="2">
        <f t="shared" si="44"/>
        <v>0.785714285714286</v>
      </c>
      <c r="X156" s="2">
        <f t="shared" si="45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6">SUM(Q149:Q156)</f>
        <v>132</v>
      </c>
      <c r="R158" s="44">
        <f t="shared" si="46"/>
        <v>22</v>
      </c>
      <c r="S158" s="44">
        <f t="shared" si="46"/>
        <v>5</v>
      </c>
      <c r="T158" s="44">
        <f t="shared" si="46"/>
        <v>0</v>
      </c>
      <c r="U158" s="2">
        <f>(SUM(Q158,T158)/SUM(Q158,R158,S158,T158))</f>
        <v>0.830188679245283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v>0</v>
      </c>
      <c r="AH166" s="2">
        <f t="shared" si="47"/>
        <v>0.5</v>
      </c>
      <c r="AI166" s="2">
        <f t="shared" si="48"/>
        <v>0.5</v>
      </c>
      <c r="AJ166" s="2">
        <f t="shared" si="49"/>
        <v>1</v>
      </c>
      <c r="AK166" s="2">
        <f t="shared" si="50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v>0</v>
      </c>
      <c r="AH180" s="2">
        <f t="shared" si="47"/>
        <v>0.833333333333333</v>
      </c>
      <c r="AI180" s="2">
        <f t="shared" si="48"/>
        <v>0.833333333333333</v>
      </c>
      <c r="AJ180" s="2">
        <f t="shared" si="49"/>
        <v>1</v>
      </c>
      <c r="AK180" s="2">
        <f t="shared" si="50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47"/>
        <v>0.954545454545455</v>
      </c>
      <c r="AI184" s="2">
        <f t="shared" si="48"/>
        <v>0.954545454545455</v>
      </c>
      <c r="AJ184" s="2">
        <f t="shared" si="49"/>
        <v>1</v>
      </c>
      <c r="AK184" s="2">
        <f t="shared" si="50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74</v>
      </c>
      <c r="AC189" s="42"/>
      <c r="AD189" s="45">
        <f t="shared" ref="AD189:AG189" si="51">SUM(AD161:AD188)</f>
        <v>129</v>
      </c>
      <c r="AE189" s="45">
        <f t="shared" si="51"/>
        <v>4</v>
      </c>
      <c r="AF189" s="45">
        <f t="shared" si="51"/>
        <v>4</v>
      </c>
      <c r="AG189" s="45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v>0</v>
      </c>
      <c r="U194" s="5">
        <f t="shared" ref="U194:U201" si="52">(SUM(Q194,T194)/SUM(Q194,R194,S194,T194))</f>
        <v>0.739130434782609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v>0</v>
      </c>
      <c r="U195" s="2">
        <f t="shared" si="52"/>
        <v>0.733333333333333</v>
      </c>
      <c r="V195" s="2">
        <f t="shared" si="53"/>
        <v>0.785714285714286</v>
      </c>
      <c r="W195" s="2">
        <f t="shared" si="54"/>
        <v>0.916666666666667</v>
      </c>
      <c r="X195" s="2">
        <f t="shared" si="55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2"/>
        <v>0.9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52"/>
        <v>0.833333333333333</v>
      </c>
      <c r="V197" s="2">
        <f t="shared" si="53"/>
        <v>0.833333333333333</v>
      </c>
      <c r="W197" s="2">
        <f t="shared" si="54"/>
        <v>1</v>
      </c>
      <c r="X197" s="2">
        <f t="shared" si="55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v>0</v>
      </c>
      <c r="U198" s="5">
        <f t="shared" si="52"/>
        <v>0.931034482758621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v>0</v>
      </c>
      <c r="U199" s="2">
        <f t="shared" si="52"/>
        <v>0.866666666666667</v>
      </c>
      <c r="V199" s="2">
        <f t="shared" si="53"/>
        <v>0.896551724137931</v>
      </c>
      <c r="W199" s="2">
        <f t="shared" si="54"/>
        <v>0.962962962962963</v>
      </c>
      <c r="X199" s="2">
        <f t="shared" si="55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52"/>
        <v>0.733333333333333</v>
      </c>
      <c r="V201" s="2">
        <f t="shared" si="53"/>
        <v>0.916666666666667</v>
      </c>
      <c r="W201" s="2">
        <f t="shared" si="54"/>
        <v>0.785714285714286</v>
      </c>
      <c r="X201" s="2">
        <f t="shared" si="55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6">SUM(Q194:Q201)</f>
        <v>132</v>
      </c>
      <c r="R203" s="44">
        <f t="shared" si="56"/>
        <v>20</v>
      </c>
      <c r="S203" s="44">
        <f t="shared" si="56"/>
        <v>5</v>
      </c>
      <c r="T203" s="44">
        <f t="shared" si="56"/>
        <v>0</v>
      </c>
      <c r="U203" s="2">
        <f>(SUM(Q203,T203)/SUM(Q203,R203,S203,T203))</f>
        <v>0.840764331210191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v>0</v>
      </c>
      <c r="AH206" s="5">
        <f t="shared" ref="AH206:AH234" si="57">(SUM(AD206,AG206)/SUM(AD206,AE206,AF206,AG206))</f>
        <v>0.875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v>0</v>
      </c>
      <c r="AH211" s="2">
        <f t="shared" si="57"/>
        <v>0.5</v>
      </c>
      <c r="AI211" s="2">
        <f t="shared" si="58"/>
        <v>0.5</v>
      </c>
      <c r="AJ211" s="2">
        <f t="shared" si="59"/>
        <v>1</v>
      </c>
      <c r="AK211" s="2">
        <f t="shared" si="60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v>0</v>
      </c>
      <c r="AH225" s="2">
        <f t="shared" si="57"/>
        <v>0.833333333333333</v>
      </c>
      <c r="AI225" s="2">
        <f t="shared" si="58"/>
        <v>0.833333333333333</v>
      </c>
      <c r="AJ225" s="2">
        <f t="shared" si="59"/>
        <v>1</v>
      </c>
      <c r="AK225" s="2">
        <f t="shared" si="60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57"/>
        <v>0.8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57"/>
        <v>0.954545454545455</v>
      </c>
      <c r="AI229" s="2">
        <f t="shared" si="58"/>
        <v>0.954545454545455</v>
      </c>
      <c r="AJ229" s="2">
        <f t="shared" si="59"/>
        <v>1</v>
      </c>
      <c r="AK229" s="2">
        <f t="shared" si="60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74</v>
      </c>
      <c r="AC234" s="42"/>
      <c r="AD234" s="45">
        <f t="shared" ref="AD234:AG234" si="61">SUM(AD206:AD233)</f>
        <v>129</v>
      </c>
      <c r="AE234" s="45">
        <f t="shared" si="61"/>
        <v>4</v>
      </c>
      <c r="AF234" s="45">
        <f t="shared" si="61"/>
        <v>4</v>
      </c>
      <c r="AG234" s="45">
        <v>0</v>
      </c>
      <c r="AH234" s="5">
        <f t="shared" si="57"/>
        <v>0.941605839416058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R25" sqref="R25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>
        <f t="shared" ref="N4:N8" si="0">SUM(B4,D4,F4,H4,J4,L4)</f>
        <v>141</v>
      </c>
      <c r="P4" s="2">
        <f>H24</f>
        <v>136</v>
      </c>
      <c r="Q4" s="5">
        <f t="shared" ref="Q4:Q8" si="1">N4-P4</f>
        <v>5</v>
      </c>
      <c r="R4" s="44">
        <f t="shared" ref="R4:Y4" si="2">AD54</f>
        <v>134</v>
      </c>
      <c r="S4" s="45">
        <f t="shared" si="2"/>
        <v>2</v>
      </c>
      <c r="T4" s="44">
        <f t="shared" si="2"/>
        <v>2</v>
      </c>
      <c r="U4" s="45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45">
        <f t="shared" ref="Z4:AG4" si="3">Q23</f>
        <v>139</v>
      </c>
      <c r="AA4" s="45">
        <f t="shared" si="3"/>
        <v>79</v>
      </c>
      <c r="AB4" s="45">
        <f t="shared" si="3"/>
        <v>9</v>
      </c>
      <c r="AC4" s="45">
        <f t="shared" si="3"/>
        <v>0</v>
      </c>
      <c r="AD4" s="2">
        <f t="shared" si="3"/>
        <v>0.612334801762115</v>
      </c>
      <c r="AE4" s="5">
        <f t="shared" si="3"/>
        <v>0.637614678899083</v>
      </c>
      <c r="AF4" s="2">
        <f t="shared" si="3"/>
        <v>0.939189189189189</v>
      </c>
      <c r="AG4" s="5">
        <f t="shared" si="3"/>
        <v>0.759562841530055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23</v>
      </c>
      <c r="H5" s="17">
        <v>0</v>
      </c>
      <c r="I5" s="18">
        <v>0</v>
      </c>
      <c r="J5" s="17">
        <v>50</v>
      </c>
      <c r="K5" s="18">
        <v>29</v>
      </c>
      <c r="L5" s="17">
        <v>0</v>
      </c>
      <c r="M5" s="18">
        <v>0</v>
      </c>
      <c r="N5" s="3">
        <f t="shared" si="0"/>
        <v>141</v>
      </c>
      <c r="P5" s="2">
        <f>H69</f>
        <v>136</v>
      </c>
      <c r="Q5" s="5">
        <f t="shared" si="1"/>
        <v>5</v>
      </c>
      <c r="R5" s="44">
        <f t="shared" ref="R5:Y5" si="4">AD99</f>
        <v>134</v>
      </c>
      <c r="S5" s="45">
        <f t="shared" si="4"/>
        <v>2</v>
      </c>
      <c r="T5" s="44">
        <f t="shared" si="4"/>
        <v>2</v>
      </c>
      <c r="U5" s="45">
        <f t="shared" si="4"/>
        <v>0</v>
      </c>
      <c r="V5" s="2">
        <f t="shared" si="4"/>
        <v>0.971014492753623</v>
      </c>
      <c r="W5" s="2">
        <f t="shared" si="4"/>
        <v>0.985294117647059</v>
      </c>
      <c r="X5" s="2">
        <f t="shared" si="4"/>
        <v>0.985294117647059</v>
      </c>
      <c r="Y5" s="2">
        <f t="shared" si="4"/>
        <v>0.985294117647059</v>
      </c>
      <c r="Z5" s="44">
        <f t="shared" ref="Z5:AG5" si="5">Q68</f>
        <v>139</v>
      </c>
      <c r="AA5" s="44">
        <f t="shared" si="5"/>
        <v>53</v>
      </c>
      <c r="AB5" s="44">
        <f t="shared" si="5"/>
        <v>9</v>
      </c>
      <c r="AC5" s="44">
        <f t="shared" si="5"/>
        <v>0</v>
      </c>
      <c r="AD5" s="2">
        <f t="shared" si="5"/>
        <v>0.691542288557214</v>
      </c>
      <c r="AE5" s="5">
        <f t="shared" si="5"/>
        <v>0.723958333333333</v>
      </c>
      <c r="AF5" s="2">
        <f t="shared" si="5"/>
        <v>0.939189189189189</v>
      </c>
      <c r="AG5" s="5">
        <f t="shared" si="5"/>
        <v>0.817647058823529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21</v>
      </c>
      <c r="H6" s="17">
        <v>0</v>
      </c>
      <c r="I6" s="18">
        <v>0</v>
      </c>
      <c r="J6" s="17">
        <v>50</v>
      </c>
      <c r="K6" s="18">
        <v>24</v>
      </c>
      <c r="L6" s="17">
        <v>0</v>
      </c>
      <c r="M6" s="18">
        <v>0</v>
      </c>
      <c r="N6" s="3">
        <f t="shared" si="0"/>
        <v>141</v>
      </c>
      <c r="P6" s="2">
        <f>H114</f>
        <v>136</v>
      </c>
      <c r="Q6" s="5">
        <f t="shared" si="1"/>
        <v>5</v>
      </c>
      <c r="R6" s="44">
        <f t="shared" ref="R6:Y6" si="6">AD144</f>
        <v>134</v>
      </c>
      <c r="S6" s="45">
        <f t="shared" si="6"/>
        <v>2</v>
      </c>
      <c r="T6" s="44">
        <f t="shared" si="6"/>
        <v>2</v>
      </c>
      <c r="U6" s="45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45">
        <f t="shared" ref="Z6:AG6" si="7">Q113</f>
        <v>139</v>
      </c>
      <c r="AA6" s="45">
        <f t="shared" si="7"/>
        <v>48</v>
      </c>
      <c r="AB6" s="45">
        <f t="shared" si="7"/>
        <v>9</v>
      </c>
      <c r="AC6" s="45">
        <f t="shared" si="7"/>
        <v>0</v>
      </c>
      <c r="AD6" s="2">
        <f t="shared" si="7"/>
        <v>0.709183673469388</v>
      </c>
      <c r="AE6" s="5">
        <f t="shared" si="7"/>
        <v>0.74331550802139</v>
      </c>
      <c r="AF6" s="2">
        <f t="shared" si="7"/>
        <v>0.939189189189189</v>
      </c>
      <c r="AG6" s="5">
        <f t="shared" si="7"/>
        <v>0.829850746268657</v>
      </c>
    </row>
    <row r="7" spans="1:33">
      <c r="A7" s="18" t="s">
        <v>43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19</v>
      </c>
      <c r="H7" s="17">
        <v>0</v>
      </c>
      <c r="I7" s="18">
        <v>0</v>
      </c>
      <c r="J7" s="17">
        <v>50</v>
      </c>
      <c r="K7" s="18">
        <v>5</v>
      </c>
      <c r="L7" s="17">
        <v>0</v>
      </c>
      <c r="M7" s="18">
        <v>0</v>
      </c>
      <c r="N7" s="3">
        <f t="shared" si="0"/>
        <v>141</v>
      </c>
      <c r="P7" s="2">
        <f>H159</f>
        <v>136</v>
      </c>
      <c r="Q7" s="5">
        <f t="shared" si="1"/>
        <v>5</v>
      </c>
      <c r="R7" s="44">
        <f t="shared" ref="R7:Y7" si="8">AD189</f>
        <v>134</v>
      </c>
      <c r="S7" s="45">
        <f t="shared" si="8"/>
        <v>2</v>
      </c>
      <c r="T7" s="44">
        <f t="shared" si="8"/>
        <v>2</v>
      </c>
      <c r="U7" s="45">
        <f t="shared" si="8"/>
        <v>0</v>
      </c>
      <c r="V7" s="2">
        <f t="shared" si="8"/>
        <v>0.971014492753623</v>
      </c>
      <c r="W7" s="2">
        <f t="shared" si="8"/>
        <v>0.985294117647059</v>
      </c>
      <c r="X7" s="2">
        <f t="shared" si="8"/>
        <v>0.985294117647059</v>
      </c>
      <c r="Y7" s="2">
        <f t="shared" si="8"/>
        <v>0.985294117647059</v>
      </c>
      <c r="Z7" s="44">
        <f t="shared" ref="Z7:AG7" si="9">Q158</f>
        <v>139</v>
      </c>
      <c r="AA7" s="44">
        <f t="shared" si="9"/>
        <v>28</v>
      </c>
      <c r="AB7" s="44">
        <f t="shared" si="9"/>
        <v>6</v>
      </c>
      <c r="AC7" s="44">
        <f t="shared" si="9"/>
        <v>0</v>
      </c>
      <c r="AD7" s="2">
        <f t="shared" si="9"/>
        <v>0.803468208092486</v>
      </c>
      <c r="AE7" s="5">
        <f t="shared" si="9"/>
        <v>0.832335329341317</v>
      </c>
      <c r="AF7" s="2">
        <f t="shared" si="9"/>
        <v>0.958620689655172</v>
      </c>
      <c r="AG7" s="5">
        <f t="shared" si="9"/>
        <v>0.891025641025641</v>
      </c>
    </row>
    <row r="8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16</v>
      </c>
      <c r="H8" s="17">
        <v>0</v>
      </c>
      <c r="I8" s="18">
        <v>0</v>
      </c>
      <c r="J8" s="17">
        <v>50</v>
      </c>
      <c r="K8" s="18">
        <v>5</v>
      </c>
      <c r="L8" s="17">
        <v>0</v>
      </c>
      <c r="M8" s="18">
        <v>0</v>
      </c>
      <c r="N8" s="3">
        <f t="shared" si="0"/>
        <v>141</v>
      </c>
      <c r="P8" s="2">
        <f>H204</f>
        <v>136</v>
      </c>
      <c r="Q8" s="5">
        <f t="shared" si="1"/>
        <v>5</v>
      </c>
      <c r="R8" s="44">
        <f t="shared" ref="R8:Y8" si="10">AD234</f>
        <v>134</v>
      </c>
      <c r="S8" s="45">
        <f t="shared" si="10"/>
        <v>2</v>
      </c>
      <c r="T8" s="44">
        <f t="shared" si="10"/>
        <v>2</v>
      </c>
      <c r="U8" s="45">
        <f t="shared" si="10"/>
        <v>0</v>
      </c>
      <c r="V8" s="5">
        <f t="shared" si="10"/>
        <v>0.971014492753623</v>
      </c>
      <c r="W8" s="5">
        <f t="shared" si="10"/>
        <v>0.985294117647059</v>
      </c>
      <c r="X8" s="5">
        <f t="shared" si="10"/>
        <v>0.985294117647059</v>
      </c>
      <c r="Y8" s="5">
        <f t="shared" si="10"/>
        <v>0.985294117647059</v>
      </c>
      <c r="Z8" s="45">
        <f t="shared" ref="Z8:AG8" si="11">Q203</f>
        <v>139</v>
      </c>
      <c r="AA8" s="45">
        <f t="shared" si="11"/>
        <v>21</v>
      </c>
      <c r="AB8" s="45">
        <f t="shared" si="11"/>
        <v>4</v>
      </c>
      <c r="AC8" s="45">
        <f t="shared" si="11"/>
        <v>0</v>
      </c>
      <c r="AD8" s="2">
        <f t="shared" si="11"/>
        <v>0.847560975609756</v>
      </c>
      <c r="AE8" s="5">
        <f t="shared" si="11"/>
        <v>0.86875</v>
      </c>
      <c r="AF8" s="2">
        <f t="shared" si="11"/>
        <v>0.972027972027972</v>
      </c>
      <c r="AG8" s="5">
        <f t="shared" si="11"/>
        <v>0.917491749174917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LPMQ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0</v>
      </c>
      <c r="T14" s="45">
        <v>0</v>
      </c>
      <c r="U14" s="5">
        <f t="shared" ref="U14:U21" si="12">(SUM(Q14,T14)/SUM(Q14,R14,S14,T14))</f>
        <v>0.68</v>
      </c>
      <c r="V14" s="5">
        <f t="shared" ref="V14:V21" si="13">Q14/(SUM(Q14,R14))</f>
        <v>0.68</v>
      </c>
      <c r="W14" s="5">
        <f t="shared" ref="W14:W21" si="14">Q14/SUM(Q14,S14)</f>
        <v>1</v>
      </c>
      <c r="X14" s="5">
        <f t="shared" ref="X14:X21" si="15">2*V14*W14/(SUM(V14,W14))</f>
        <v>0.80952380952381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4</v>
      </c>
      <c r="S15" s="44">
        <f>SUM(C14,C16:C22)</f>
        <v>0</v>
      </c>
      <c r="T15" s="44">
        <v>0</v>
      </c>
      <c r="U15" s="2">
        <f t="shared" si="12"/>
        <v>0.75</v>
      </c>
      <c r="V15" s="2">
        <f t="shared" si="13"/>
        <v>0.75</v>
      </c>
      <c r="W15" s="2">
        <f t="shared" si="14"/>
        <v>1</v>
      </c>
      <c r="X15" s="2">
        <f t="shared" si="15"/>
        <v>0.857142857142857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0</v>
      </c>
      <c r="S16" s="45">
        <f>SUM(D14:D15,D17:D22)</f>
        <v>0</v>
      </c>
      <c r="T16" s="45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1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4</v>
      </c>
      <c r="S17" s="44">
        <f>SUM(E14:E16,E18:E22)</f>
        <v>1</v>
      </c>
      <c r="T17" s="44">
        <v>0</v>
      </c>
      <c r="U17" s="2">
        <f t="shared" si="12"/>
        <v>0.807692307692308</v>
      </c>
      <c r="V17" s="2">
        <f t="shared" si="13"/>
        <v>0.84</v>
      </c>
      <c r="W17" s="2">
        <f t="shared" si="14"/>
        <v>0.954545454545455</v>
      </c>
      <c r="X17" s="2">
        <f t="shared" si="15"/>
        <v>0.893617021276596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2"/>
        <v>0.681818181818182</v>
      </c>
      <c r="V19" s="2">
        <f t="shared" si="13"/>
        <v>0.714285714285714</v>
      </c>
      <c r="W19" s="2">
        <f t="shared" si="14"/>
        <v>0.9375</v>
      </c>
      <c r="X19" s="2">
        <f t="shared" si="15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10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10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2"/>
        <v>0.588235294117647</v>
      </c>
      <c r="V21" s="2">
        <f t="shared" si="13"/>
        <v>0.769230769230769</v>
      </c>
      <c r="W21" s="2">
        <f t="shared" si="14"/>
        <v>0.714285714285714</v>
      </c>
      <c r="X21" s="2">
        <f t="shared" si="15"/>
        <v>0.740740740740741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6">SUM(Q14:Q21)</f>
        <v>139</v>
      </c>
      <c r="R23" s="44">
        <f t="shared" si="16"/>
        <v>79</v>
      </c>
      <c r="S23" s="44">
        <f t="shared" si="16"/>
        <v>9</v>
      </c>
      <c r="T23" s="44">
        <f t="shared" si="16"/>
        <v>0</v>
      </c>
      <c r="U23" s="2">
        <f>(SUM(Q23,T23)/SUM(Q23,R23,S23,T23))</f>
        <v>0.612334801762115</v>
      </c>
      <c r="V23" s="2">
        <f>Q23/(SUM(Q23,R23))</f>
        <v>0.637614678899083</v>
      </c>
      <c r="W23" s="2">
        <f>Q23/SUM(Q23,S23)</f>
        <v>0.939189189189189</v>
      </c>
      <c r="X23" s="2">
        <f>2*V23*W23/(SUM(V23,W23))</f>
        <v>0.759562841530055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136</v>
      </c>
    </row>
    <row r="25" ht="14.25" spans="1:37">
      <c r="A25" s="30" t="str">
        <f>A1</f>
        <v>LPMQ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40</v>
      </c>
      <c r="B27" s="33"/>
      <c r="C27" s="34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20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3</v>
      </c>
      <c r="AE33" s="44">
        <f>SUM(B33:H33,J33:AC33)</f>
        <v>0</v>
      </c>
      <c r="AF33" s="44">
        <f>SUM(I26:I32,I34:I53)</f>
        <v>2</v>
      </c>
      <c r="AG33" s="45">
        <v>0</v>
      </c>
      <c r="AH33" s="2">
        <f t="shared" si="17"/>
        <v>0.6</v>
      </c>
      <c r="AI33" s="2">
        <f t="shared" si="18"/>
        <v>1</v>
      </c>
      <c r="AJ33" s="2">
        <f t="shared" si="19"/>
        <v>0.6</v>
      </c>
      <c r="AK33" s="2">
        <f t="shared" si="20"/>
        <v>0.75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1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>
        <v>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2</v>
      </c>
      <c r="AF48" s="45">
        <f>SUM(X26:X47,X49:X53)</f>
        <v>0</v>
      </c>
      <c r="AG48" s="44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7"/>
        <v>1</v>
      </c>
      <c r="AI49" s="2">
        <f t="shared" si="18"/>
        <v>1</v>
      </c>
      <c r="AJ49" s="2">
        <f t="shared" si="19"/>
        <v>1</v>
      </c>
      <c r="AK49" s="2">
        <f t="shared" si="20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74</v>
      </c>
      <c r="AC54" s="42"/>
      <c r="AD54" s="45">
        <f t="shared" ref="AD54:AF54" si="21">SUM(AD26:AD53)</f>
        <v>134</v>
      </c>
      <c r="AE54" s="45">
        <f t="shared" si="21"/>
        <v>2</v>
      </c>
      <c r="AF54" s="45">
        <f t="shared" si="21"/>
        <v>2</v>
      </c>
      <c r="AG54" s="45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LPMQ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7</v>
      </c>
      <c r="S59" s="45">
        <f>SUM(B60:B67)</f>
        <v>0</v>
      </c>
      <c r="T59" s="45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4</v>
      </c>
      <c r="S60" s="44">
        <f>SUM(C59,C61:C67)</f>
        <v>0</v>
      </c>
      <c r="T60" s="44">
        <v>0</v>
      </c>
      <c r="U60" s="2">
        <f t="shared" si="22"/>
        <v>0.75</v>
      </c>
      <c r="V60" s="2">
        <f t="shared" si="23"/>
        <v>0.75</v>
      </c>
      <c r="W60" s="2">
        <f t="shared" si="24"/>
        <v>1</v>
      </c>
      <c r="X60" s="2">
        <f t="shared" si="25"/>
        <v>0.857142857142857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0</v>
      </c>
      <c r="S61" s="45">
        <f>SUM(D59:D60,D62:D67)</f>
        <v>0</v>
      </c>
      <c r="T61" s="45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1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4</v>
      </c>
      <c r="S62" s="44">
        <f>SUM(E59:E61,E63:E67)</f>
        <v>1</v>
      </c>
      <c r="T62" s="44">
        <v>0</v>
      </c>
      <c r="U62" s="2">
        <f t="shared" si="22"/>
        <v>0.807692307692308</v>
      </c>
      <c r="V62" s="2">
        <f t="shared" si="23"/>
        <v>0.84</v>
      </c>
      <c r="W62" s="2">
        <f t="shared" si="24"/>
        <v>0.954545454545455</v>
      </c>
      <c r="X62" s="2">
        <f t="shared" si="25"/>
        <v>0.893617021276596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>
        <v>1</v>
      </c>
      <c r="I63" s="25">
        <v>1</v>
      </c>
      <c r="J63" s="39">
        <v>23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27</v>
      </c>
      <c r="S63" s="45">
        <f>SUM(F59:F62,F64:F67)</f>
        <v>1</v>
      </c>
      <c r="T63" s="45">
        <v>0</v>
      </c>
      <c r="U63" s="5">
        <f t="shared" si="22"/>
        <v>0.508771929824561</v>
      </c>
      <c r="V63" s="5">
        <f t="shared" si="23"/>
        <v>0.517857142857143</v>
      </c>
      <c r="W63" s="5">
        <f t="shared" si="24"/>
        <v>0.966666666666667</v>
      </c>
      <c r="X63" s="5">
        <f t="shared" si="25"/>
        <v>0.674418604651163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7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8</v>
      </c>
      <c r="S64" s="44">
        <f>SUM(G59:G63,G65:G67)</f>
        <v>2</v>
      </c>
      <c r="T64" s="44">
        <v>0</v>
      </c>
      <c r="U64" s="2">
        <f t="shared" si="22"/>
        <v>0.75</v>
      </c>
      <c r="V64" s="2">
        <f t="shared" si="23"/>
        <v>0.789473684210526</v>
      </c>
      <c r="W64" s="2">
        <f t="shared" si="24"/>
        <v>0.9375</v>
      </c>
      <c r="X64" s="2">
        <f t="shared" si="25"/>
        <v>0.857142857142857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10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10</v>
      </c>
      <c r="R65" s="45">
        <f>SUM(B65:G65,I65:J65)</f>
        <v>0</v>
      </c>
      <c r="S65" s="45">
        <f>SUM(H59:H64,H66:H67)</f>
        <v>1</v>
      </c>
      <c r="T65" s="45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10</v>
      </c>
      <c r="J66" s="39">
        <v>3</v>
      </c>
      <c r="L66" s="3" t="s">
        <v>56</v>
      </c>
      <c r="M66" s="13" t="s">
        <v>65</v>
      </c>
      <c r="N66" s="13"/>
      <c r="O66" s="13"/>
      <c r="P66" s="13"/>
      <c r="Q66" s="44">
        <f>I66</f>
        <v>10</v>
      </c>
      <c r="R66" s="44">
        <f>SUM(J66,B66:H66)</f>
        <v>3</v>
      </c>
      <c r="S66" s="44">
        <f>SUM(I59:I65,I67)</f>
        <v>4</v>
      </c>
      <c r="T66" s="44">
        <v>0</v>
      </c>
      <c r="U66" s="2">
        <f t="shared" si="22"/>
        <v>0.588235294117647</v>
      </c>
      <c r="V66" s="2">
        <f t="shared" si="23"/>
        <v>0.769230769230769</v>
      </c>
      <c r="W66" s="2">
        <f t="shared" si="24"/>
        <v>0.714285714285714</v>
      </c>
      <c r="X66" s="2">
        <f t="shared" si="25"/>
        <v>0.740740740740741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6">SUM(Q59:Q66)</f>
        <v>139</v>
      </c>
      <c r="R68" s="44">
        <f t="shared" si="26"/>
        <v>53</v>
      </c>
      <c r="S68" s="44">
        <f t="shared" si="26"/>
        <v>9</v>
      </c>
      <c r="T68" s="44">
        <f t="shared" si="26"/>
        <v>0</v>
      </c>
      <c r="U68" s="2">
        <f>(SUM(Q68,T68)/SUM(Q68,R68,S68,T68))</f>
        <v>0.691542288557214</v>
      </c>
      <c r="V68" s="2">
        <f>Q68/(SUM(Q68,R68))</f>
        <v>0.723958333333333</v>
      </c>
      <c r="W68" s="2">
        <f>Q68/SUM(Q68,S68)</f>
        <v>0.939189189189189</v>
      </c>
      <c r="X68" s="2">
        <f>2*V68*W68/(SUM(V68,W68))</f>
        <v>0.817647058823529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136</v>
      </c>
    </row>
    <row r="70" ht="14.25" spans="1:37">
      <c r="A70" s="21" t="str">
        <f>A13</f>
        <v>LPMQ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40</v>
      </c>
      <c r="B72" s="33"/>
      <c r="C72" s="34">
        <v>20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20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3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3</v>
      </c>
      <c r="AE78" s="44">
        <f>SUM(B78:H78,J78:AC78)</f>
        <v>0</v>
      </c>
      <c r="AF78" s="44">
        <f>SUM(I71:I77,I79:I98)</f>
        <v>2</v>
      </c>
      <c r="AG78" s="45">
        <v>0</v>
      </c>
      <c r="AH78" s="2">
        <f t="shared" si="27"/>
        <v>0.6</v>
      </c>
      <c r="AI78" s="2">
        <f t="shared" si="28"/>
        <v>1</v>
      </c>
      <c r="AJ78" s="2">
        <f t="shared" si="29"/>
        <v>0.6</v>
      </c>
      <c r="AK78" s="2">
        <f t="shared" si="30"/>
        <v>0.75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1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1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>
        <v>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2</v>
      </c>
      <c r="AF93" s="45">
        <f>SUM(X71:X92,X94:X98)</f>
        <v>0</v>
      </c>
      <c r="AG93" s="44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7"/>
        <v>1</v>
      </c>
      <c r="AI94" s="2">
        <f t="shared" si="28"/>
        <v>1</v>
      </c>
      <c r="AJ94" s="2">
        <f t="shared" si="29"/>
        <v>1</v>
      </c>
      <c r="AK94" s="2">
        <f t="shared" si="30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74</v>
      </c>
      <c r="AC99" s="42"/>
      <c r="AD99" s="45">
        <f t="shared" ref="AD99:AF99" si="31">SUM(AD71:AD98)</f>
        <v>134</v>
      </c>
      <c r="AE99" s="45">
        <f t="shared" si="31"/>
        <v>2</v>
      </c>
      <c r="AF99" s="45">
        <f t="shared" si="31"/>
        <v>2</v>
      </c>
      <c r="AG99" s="45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LPMQ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/>
      <c r="J104" s="38">
        <v>5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7" t="s">
        <v>50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2"/>
        <v>0.75</v>
      </c>
      <c r="V105" s="2">
        <f t="shared" si="33"/>
        <v>0.75</v>
      </c>
      <c r="W105" s="2">
        <f t="shared" si="34"/>
        <v>1</v>
      </c>
      <c r="X105" s="2">
        <f t="shared" si="35"/>
        <v>0.857142857142857</v>
      </c>
    </row>
    <row r="106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0</v>
      </c>
      <c r="S106" s="45">
        <f>SUM(D104:D105,D107:D112)</f>
        <v>0</v>
      </c>
      <c r="T106" s="45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>
        <v>3</v>
      </c>
      <c r="J107" s="39">
        <v>1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4</v>
      </c>
      <c r="S107" s="44">
        <f>SUM(E104:E106,E108:E112)</f>
        <v>1</v>
      </c>
      <c r="T107" s="44">
        <v>0</v>
      </c>
      <c r="U107" s="2">
        <f t="shared" si="32"/>
        <v>0.807692307692308</v>
      </c>
      <c r="V107" s="2">
        <f t="shared" si="33"/>
        <v>0.84</v>
      </c>
      <c r="W107" s="2">
        <f t="shared" si="34"/>
        <v>0.954545454545455</v>
      </c>
      <c r="X107" s="2">
        <f t="shared" si="35"/>
        <v>0.893617021276596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>
        <v>1</v>
      </c>
      <c r="H108" s="25">
        <v>1</v>
      </c>
      <c r="I108" s="25">
        <v>1</v>
      </c>
      <c r="J108" s="39">
        <v>20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24</v>
      </c>
      <c r="S108" s="45">
        <f>SUM(F104:F107,F109:F112)</f>
        <v>1</v>
      </c>
      <c r="T108" s="45">
        <v>0</v>
      </c>
      <c r="U108" s="5">
        <f t="shared" si="32"/>
        <v>0.537037037037037</v>
      </c>
      <c r="V108" s="5">
        <f t="shared" si="33"/>
        <v>0.547169811320755</v>
      </c>
      <c r="W108" s="5">
        <f t="shared" si="34"/>
        <v>0.966666666666667</v>
      </c>
      <c r="X108" s="5">
        <f t="shared" si="35"/>
        <v>0.698795180722892</v>
      </c>
    </row>
    <row r="109" spans="1:24">
      <c r="A109" s="7" t="s">
        <v>54</v>
      </c>
      <c r="B109" s="25"/>
      <c r="C109" s="25"/>
      <c r="D109" s="25"/>
      <c r="E109" s="25"/>
      <c r="F109" s="25">
        <v>1</v>
      </c>
      <c r="G109" s="26">
        <v>30</v>
      </c>
      <c r="H109" s="25"/>
      <c r="I109" s="25"/>
      <c r="J109" s="39">
        <v>6</v>
      </c>
      <c r="L109" s="3" t="s">
        <v>54</v>
      </c>
      <c r="M109" s="13" t="s">
        <v>63</v>
      </c>
      <c r="N109" s="13"/>
      <c r="O109" s="13"/>
      <c r="P109" s="13"/>
      <c r="Q109" s="44">
        <f>G109</f>
        <v>30</v>
      </c>
      <c r="R109" s="44">
        <f>SUM(B109:F109,H109:J109)</f>
        <v>7</v>
      </c>
      <c r="S109" s="44">
        <f>SUM(G104:G108,G110:G112)</f>
        <v>2</v>
      </c>
      <c r="T109" s="44">
        <v>0</v>
      </c>
      <c r="U109" s="2">
        <f t="shared" si="32"/>
        <v>0.769230769230769</v>
      </c>
      <c r="V109" s="2">
        <f t="shared" si="33"/>
        <v>0.810810810810811</v>
      </c>
      <c r="W109" s="2">
        <f t="shared" si="34"/>
        <v>0.9375</v>
      </c>
      <c r="X109" s="2">
        <f t="shared" si="35"/>
        <v>0.869565217391304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10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10</v>
      </c>
      <c r="R110" s="45">
        <f>SUM(B110:G110,I110:J110)</f>
        <v>0</v>
      </c>
      <c r="S110" s="45">
        <f>SUM(H104:H109,H111:H112)</f>
        <v>1</v>
      </c>
      <c r="T110" s="45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3</v>
      </c>
      <c r="L111" s="3" t="s">
        <v>56</v>
      </c>
      <c r="M111" s="13" t="s">
        <v>65</v>
      </c>
      <c r="N111" s="13"/>
      <c r="O111" s="13"/>
      <c r="P111" s="13"/>
      <c r="Q111" s="44">
        <f>I111</f>
        <v>10</v>
      </c>
      <c r="R111" s="44">
        <f>SUM(J111,B111:H111)</f>
        <v>3</v>
      </c>
      <c r="S111" s="44">
        <f>SUM(I104:I110,I112)</f>
        <v>4</v>
      </c>
      <c r="T111" s="44">
        <v>0</v>
      </c>
      <c r="U111" s="2">
        <f t="shared" si="32"/>
        <v>0.588235294117647</v>
      </c>
      <c r="V111" s="2">
        <f t="shared" si="33"/>
        <v>0.769230769230769</v>
      </c>
      <c r="W111" s="2">
        <f t="shared" si="34"/>
        <v>0.714285714285714</v>
      </c>
      <c r="X111" s="2">
        <f t="shared" si="35"/>
        <v>0.740740740740741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6">SUM(Q104:Q111)</f>
        <v>139</v>
      </c>
      <c r="R113" s="44">
        <f t="shared" si="36"/>
        <v>48</v>
      </c>
      <c r="S113" s="44">
        <f t="shared" si="36"/>
        <v>9</v>
      </c>
      <c r="T113" s="44">
        <f t="shared" si="36"/>
        <v>0</v>
      </c>
      <c r="U113" s="2">
        <f>(SUM(Q113,T113)/SUM(Q113,R113,S113,T113))</f>
        <v>0.709183673469388</v>
      </c>
      <c r="V113" s="2">
        <f>Q113/(SUM(Q113,R113))</f>
        <v>0.74331550802139</v>
      </c>
      <c r="W113" s="2">
        <f>Q113/SUM(Q113,S113)</f>
        <v>0.939189189189189</v>
      </c>
      <c r="X113" s="2">
        <f>2*V113*W113/(SUM(V113,W113))</f>
        <v>0.829850746268657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136</v>
      </c>
    </row>
    <row r="115" ht="14.25" spans="1:37">
      <c r="A115" s="30" t="str">
        <f>A1</f>
        <v>LPMQ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37"/>
        <v>0.6</v>
      </c>
      <c r="AI123" s="2">
        <f t="shared" si="38"/>
        <v>1</v>
      </c>
      <c r="AJ123" s="2">
        <f t="shared" si="39"/>
        <v>0.6</v>
      </c>
      <c r="AK123" s="2">
        <f t="shared" si="40"/>
        <v>0.75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2</v>
      </c>
      <c r="AF138" s="45">
        <f>SUM(X116:X137,X139:X143)</f>
        <v>0</v>
      </c>
      <c r="AG138" s="44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7"/>
        <v>1</v>
      </c>
      <c r="AI139" s="2">
        <f t="shared" si="38"/>
        <v>1</v>
      </c>
      <c r="AJ139" s="2">
        <f t="shared" si="39"/>
        <v>1</v>
      </c>
      <c r="AK139" s="2">
        <f t="shared" si="40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74</v>
      </c>
      <c r="AC144" s="42"/>
      <c r="AD144" s="45">
        <f t="shared" ref="AD144:AF144" si="41">SUM(AD116:AD143)</f>
        <v>134</v>
      </c>
      <c r="AE144" s="45">
        <f t="shared" si="41"/>
        <v>2</v>
      </c>
      <c r="AF144" s="45">
        <f t="shared" si="41"/>
        <v>2</v>
      </c>
      <c r="AG144" s="45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LPMQ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0</v>
      </c>
      <c r="T149" s="45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42"/>
        <v>0.75</v>
      </c>
      <c r="V150" s="2">
        <f t="shared" si="43"/>
        <v>0.75</v>
      </c>
      <c r="W150" s="2">
        <f t="shared" si="44"/>
        <v>1</v>
      </c>
      <c r="X150" s="2">
        <f t="shared" si="45"/>
        <v>0.857142857142857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42"/>
        <v>0.84</v>
      </c>
      <c r="V152" s="2">
        <f t="shared" si="43"/>
        <v>0.84</v>
      </c>
      <c r="W152" s="2">
        <f t="shared" si="44"/>
        <v>1</v>
      </c>
      <c r="X152" s="2">
        <f t="shared" si="45"/>
        <v>0.91304347826087</v>
      </c>
    </row>
    <row r="153" spans="1:24">
      <c r="A153" s="7" t="s">
        <v>53</v>
      </c>
      <c r="B153" s="25"/>
      <c r="C153" s="25"/>
      <c r="D153" s="25"/>
      <c r="E153" s="25">
        <v>0</v>
      </c>
      <c r="F153" s="26">
        <v>29</v>
      </c>
      <c r="G153" s="25">
        <v>1</v>
      </c>
      <c r="H153" s="25">
        <v>1</v>
      </c>
      <c r="I153" s="25">
        <v>0</v>
      </c>
      <c r="J153" s="39">
        <v>5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7</v>
      </c>
      <c r="S153" s="45">
        <f>SUM(F149:F152,F154:F157)</f>
        <v>0</v>
      </c>
      <c r="T153" s="45">
        <v>0</v>
      </c>
      <c r="U153" s="5">
        <f t="shared" si="42"/>
        <v>0.805555555555556</v>
      </c>
      <c r="V153" s="5">
        <f t="shared" si="43"/>
        <v>0.805555555555556</v>
      </c>
      <c r="W153" s="5">
        <f t="shared" si="44"/>
        <v>1</v>
      </c>
      <c r="X153" s="5">
        <f t="shared" si="45"/>
        <v>0.892307692307692</v>
      </c>
    </row>
    <row r="154" spans="1:24">
      <c r="A154" s="7" t="s">
        <v>54</v>
      </c>
      <c r="B154" s="25"/>
      <c r="C154" s="25"/>
      <c r="D154" s="25"/>
      <c r="E154" s="25"/>
      <c r="F154" s="25">
        <v>0</v>
      </c>
      <c r="G154" s="26">
        <v>30</v>
      </c>
      <c r="H154" s="25"/>
      <c r="I154" s="25"/>
      <c r="J154" s="39">
        <v>6</v>
      </c>
      <c r="L154" s="3" t="s">
        <v>54</v>
      </c>
      <c r="M154" s="13" t="s">
        <v>63</v>
      </c>
      <c r="N154" s="13"/>
      <c r="O154" s="13"/>
      <c r="P154" s="13"/>
      <c r="Q154" s="44">
        <f>G154</f>
        <v>30</v>
      </c>
      <c r="R154" s="44">
        <f>SUM(B154:F154,H154:J154)</f>
        <v>6</v>
      </c>
      <c r="S154" s="44">
        <f>SUM(G149:G153,G155:G157)</f>
        <v>2</v>
      </c>
      <c r="T154" s="44">
        <v>0</v>
      </c>
      <c r="U154" s="2">
        <f t="shared" si="42"/>
        <v>0.789473684210526</v>
      </c>
      <c r="V154" s="2">
        <f t="shared" si="43"/>
        <v>0.833333333333333</v>
      </c>
      <c r="W154" s="2">
        <f t="shared" si="44"/>
        <v>0.9375</v>
      </c>
      <c r="X154" s="2">
        <f t="shared" si="45"/>
        <v>0.882352941176471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10</v>
      </c>
      <c r="J156" s="39">
        <v>2</v>
      </c>
      <c r="L156" s="3" t="s">
        <v>56</v>
      </c>
      <c r="M156" s="13" t="s">
        <v>65</v>
      </c>
      <c r="N156" s="13"/>
      <c r="O156" s="13"/>
      <c r="P156" s="13"/>
      <c r="Q156" s="44">
        <f>I156</f>
        <v>10</v>
      </c>
      <c r="R156" s="44">
        <f>SUM(J156,B156:H156)</f>
        <v>2</v>
      </c>
      <c r="S156" s="44">
        <f>SUM(I149:I155,I157)</f>
        <v>3</v>
      </c>
      <c r="T156" s="44">
        <v>0</v>
      </c>
      <c r="U156" s="2">
        <f t="shared" si="42"/>
        <v>0.666666666666667</v>
      </c>
      <c r="V156" s="2">
        <f t="shared" si="43"/>
        <v>0.833333333333333</v>
      </c>
      <c r="W156" s="2">
        <f t="shared" si="44"/>
        <v>0.769230769230769</v>
      </c>
      <c r="X156" s="2">
        <f t="shared" si="45"/>
        <v>0.8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6">SUM(Q149:Q156)</f>
        <v>139</v>
      </c>
      <c r="R158" s="44">
        <f t="shared" si="46"/>
        <v>28</v>
      </c>
      <c r="S158" s="44">
        <f t="shared" si="46"/>
        <v>6</v>
      </c>
      <c r="T158" s="44">
        <f t="shared" si="46"/>
        <v>0</v>
      </c>
      <c r="U158" s="2">
        <f>(SUM(Q158,T158)/SUM(Q158,R158,S158,T158))</f>
        <v>0.803468208092486</v>
      </c>
      <c r="V158" s="2">
        <f>Q158/(SUM(Q158,R158))</f>
        <v>0.832335329341317</v>
      </c>
      <c r="W158" s="2">
        <f>Q158/SUM(Q158,S158)</f>
        <v>0.958620689655172</v>
      </c>
      <c r="X158" s="2">
        <f>2*V158*W158/(SUM(V158,W158))</f>
        <v>0.891025641025641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136</v>
      </c>
    </row>
    <row r="160" ht="14.25" spans="1:37">
      <c r="A160" s="30" t="str">
        <f>A1</f>
        <v>LPMQ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40</v>
      </c>
      <c r="B162" s="33"/>
      <c r="C162" s="34">
        <v>20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20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3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3</v>
      </c>
      <c r="AE168" s="44">
        <f>SUM(B168:H168,J168:AC168)</f>
        <v>0</v>
      </c>
      <c r="AF168" s="44">
        <f>SUM(I161:I167,I169:I188)</f>
        <v>2</v>
      </c>
      <c r="AG168" s="45">
        <v>0</v>
      </c>
      <c r="AH168" s="2">
        <f t="shared" si="47"/>
        <v>0.6</v>
      </c>
      <c r="AI168" s="2">
        <f t="shared" si="48"/>
        <v>1</v>
      </c>
      <c r="AJ168" s="2">
        <f t="shared" si="49"/>
        <v>0.6</v>
      </c>
      <c r="AK168" s="2">
        <f t="shared" si="50"/>
        <v>0.75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1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1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>
        <v>2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2</v>
      </c>
      <c r="AF183" s="45">
        <f>SUM(X161:X182,X184:X188)</f>
        <v>0</v>
      </c>
      <c r="AG183" s="44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7"/>
        <v>1</v>
      </c>
      <c r="AI184" s="2">
        <f t="shared" si="48"/>
        <v>1</v>
      </c>
      <c r="AJ184" s="2">
        <f t="shared" si="49"/>
        <v>1</v>
      </c>
      <c r="AK184" s="2">
        <f t="shared" si="50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74</v>
      </c>
      <c r="AC189" s="42"/>
      <c r="AD189" s="45">
        <f t="shared" ref="AD189:AF189" si="51">SUM(AD161:AD188)</f>
        <v>134</v>
      </c>
      <c r="AE189" s="45">
        <f t="shared" si="51"/>
        <v>2</v>
      </c>
      <c r="AF189" s="45">
        <f t="shared" si="51"/>
        <v>2</v>
      </c>
      <c r="AG189" s="45">
        <v>0</v>
      </c>
      <c r="AH189" s="5">
        <f t="shared" si="47"/>
        <v>0.971014492753623</v>
      </c>
      <c r="AI189" s="5">
        <f t="shared" si="48"/>
        <v>0.985294117647059</v>
      </c>
      <c r="AJ189" s="5">
        <f t="shared" si="49"/>
        <v>0.985294117647059</v>
      </c>
      <c r="AK189" s="5">
        <f t="shared" si="50"/>
        <v>0.985294117647059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LPMQ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>
        <v>0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0</v>
      </c>
      <c r="T194" s="45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0.80952380952381</v>
      </c>
      <c r="W194" s="5">
        <f t="shared" ref="W194:W201" si="54">Q194/SUM(Q194,S194)</f>
        <v>1</v>
      </c>
      <c r="X194" s="5">
        <f t="shared" ref="X194:X201" si="55">2*V194*W194/(SUM(V194,W194))</f>
        <v>0.894736842105263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2"/>
        <v>0.75</v>
      </c>
      <c r="V195" s="2">
        <f t="shared" si="53"/>
        <v>0.75</v>
      </c>
      <c r="W195" s="2">
        <f t="shared" si="54"/>
        <v>1</v>
      </c>
      <c r="X195" s="2">
        <f t="shared" si="55"/>
        <v>0.857142857142857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52"/>
        <v>0.84</v>
      </c>
      <c r="V197" s="2">
        <f t="shared" si="53"/>
        <v>0.84</v>
      </c>
      <c r="W197" s="2">
        <f t="shared" si="54"/>
        <v>1</v>
      </c>
      <c r="X197" s="2">
        <f t="shared" si="55"/>
        <v>0.91304347826087</v>
      </c>
    </row>
    <row r="198" spans="1:24">
      <c r="A198" s="7" t="s">
        <v>53</v>
      </c>
      <c r="B198" s="25"/>
      <c r="C198" s="25"/>
      <c r="D198" s="25"/>
      <c r="E198" s="25">
        <v>0</v>
      </c>
      <c r="F198" s="26">
        <v>29</v>
      </c>
      <c r="G198" s="25">
        <v>0</v>
      </c>
      <c r="H198" s="25">
        <v>1</v>
      </c>
      <c r="I198" s="25">
        <v>0</v>
      </c>
      <c r="J198" s="39">
        <v>4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5</v>
      </c>
      <c r="S198" s="45">
        <f>SUM(F194:F197,F199:F202)</f>
        <v>0</v>
      </c>
      <c r="T198" s="45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7" t="s">
        <v>54</v>
      </c>
      <c r="B199" s="25"/>
      <c r="C199" s="25"/>
      <c r="D199" s="25"/>
      <c r="E199" s="25"/>
      <c r="F199" s="25">
        <v>0</v>
      </c>
      <c r="G199" s="26">
        <v>30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30</v>
      </c>
      <c r="R199" s="44">
        <f>SUM(B199:F199,H199:J199)</f>
        <v>3</v>
      </c>
      <c r="S199" s="44">
        <f>SUM(G194:G198,G200:G202)</f>
        <v>0</v>
      </c>
      <c r="T199" s="44">
        <v>0</v>
      </c>
      <c r="U199" s="2">
        <f t="shared" si="52"/>
        <v>0.909090909090909</v>
      </c>
      <c r="V199" s="2">
        <f t="shared" si="53"/>
        <v>0.909090909090909</v>
      </c>
      <c r="W199" s="2">
        <f t="shared" si="54"/>
        <v>1</v>
      </c>
      <c r="X199" s="2">
        <f t="shared" si="55"/>
        <v>0.952380952380952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10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10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52"/>
        <v>0.714285714285714</v>
      </c>
      <c r="V201" s="2">
        <f t="shared" si="53"/>
        <v>0.909090909090909</v>
      </c>
      <c r="W201" s="2">
        <f t="shared" si="54"/>
        <v>0.769230769230769</v>
      </c>
      <c r="X201" s="2">
        <f t="shared" si="55"/>
        <v>0.833333333333333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6">SUM(Q194:Q201)</f>
        <v>139</v>
      </c>
      <c r="R203" s="44">
        <f t="shared" si="56"/>
        <v>21</v>
      </c>
      <c r="S203" s="44">
        <f t="shared" si="56"/>
        <v>4</v>
      </c>
      <c r="T203" s="44">
        <f t="shared" si="56"/>
        <v>0</v>
      </c>
      <c r="U203" s="2">
        <f>(SUM(Q203,T203)/SUM(Q203,R203,S203,T203))</f>
        <v>0.847560975609756</v>
      </c>
      <c r="V203" s="2">
        <f>Q203/(SUM(Q203,R203))</f>
        <v>0.86875</v>
      </c>
      <c r="W203" s="2">
        <f>Q203/SUM(Q203,S203)</f>
        <v>0.972027972027972</v>
      </c>
      <c r="X203" s="2">
        <f>2*V203*W203/(SUM(V203,W203))</f>
        <v>0.917491749174917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136</v>
      </c>
    </row>
    <row r="205" ht="14.25" spans="1:37">
      <c r="A205" s="30" t="str">
        <f>A1</f>
        <v>LPMQ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3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3</v>
      </c>
      <c r="AE213" s="44">
        <f>SUM(B213:H213,J213:AC213)</f>
        <v>0</v>
      </c>
      <c r="AF213" s="44">
        <f>SUM(I206:I212,I214:I233)</f>
        <v>2</v>
      </c>
      <c r="AG213" s="45">
        <v>0</v>
      </c>
      <c r="AH213" s="2">
        <f t="shared" si="57"/>
        <v>0.6</v>
      </c>
      <c r="AI213" s="2">
        <f t="shared" si="58"/>
        <v>1</v>
      </c>
      <c r="AJ213" s="2">
        <f t="shared" si="59"/>
        <v>0.6</v>
      </c>
      <c r="AK213" s="2">
        <f t="shared" si="60"/>
        <v>0.75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>
        <v>2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2</v>
      </c>
      <c r="AF228" s="45">
        <f>SUM(X206:X227,X229:X233)</f>
        <v>0</v>
      </c>
      <c r="AG228" s="44">
        <v>0</v>
      </c>
      <c r="AH228" s="5">
        <f t="shared" si="57"/>
        <v>0.714285714285714</v>
      </c>
      <c r="AI228" s="5">
        <f t="shared" si="58"/>
        <v>0.714285714285714</v>
      </c>
      <c r="AJ228" s="5">
        <f t="shared" si="59"/>
        <v>1</v>
      </c>
      <c r="AK228" s="5">
        <f t="shared" si="60"/>
        <v>0.833333333333333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7"/>
        <v>1</v>
      </c>
      <c r="AI229" s="2">
        <f t="shared" si="58"/>
        <v>1</v>
      </c>
      <c r="AJ229" s="2">
        <f t="shared" si="59"/>
        <v>1</v>
      </c>
      <c r="AK229" s="2">
        <f t="shared" si="60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74</v>
      </c>
      <c r="AC234" s="42"/>
      <c r="AD234" s="45">
        <f t="shared" ref="AD234:AF234" si="61">SUM(AD206:AD233)</f>
        <v>134</v>
      </c>
      <c r="AE234" s="45">
        <f t="shared" si="61"/>
        <v>2</v>
      </c>
      <c r="AF234" s="45">
        <f t="shared" si="61"/>
        <v>2</v>
      </c>
      <c r="AG234" s="45">
        <v>0</v>
      </c>
      <c r="AH234" s="5">
        <f t="shared" si="57"/>
        <v>0.971014492753623</v>
      </c>
      <c r="AI234" s="5">
        <f t="shared" si="58"/>
        <v>0.985294117647059</v>
      </c>
      <c r="AJ234" s="5">
        <f t="shared" si="59"/>
        <v>0.985294117647059</v>
      </c>
      <c r="AK234" s="5">
        <f t="shared" si="60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workbookViewId="0">
      <selection activeCell="A11" sqref="A11:AK11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24</v>
      </c>
      <c r="H4" s="17">
        <v>0</v>
      </c>
      <c r="I4" s="18">
        <v>0</v>
      </c>
      <c r="J4" s="17">
        <v>50</v>
      </c>
      <c r="K4" s="18">
        <v>51</v>
      </c>
      <c r="L4" s="17">
        <v>0</v>
      </c>
      <c r="M4" s="18">
        <v>0</v>
      </c>
      <c r="N4" s="3">
        <f>SUM(B4,F4,J4)</f>
        <v>141</v>
      </c>
      <c r="P4" s="2">
        <f>H24</f>
        <v>140</v>
      </c>
      <c r="Q4" s="5">
        <f t="shared" ref="Q4:Q8" si="0">N4-P4</f>
        <v>1</v>
      </c>
      <c r="R4" s="44">
        <f t="shared" ref="R4:Y4" si="1">AD54</f>
        <v>139</v>
      </c>
      <c r="S4" s="45">
        <f t="shared" si="1"/>
        <v>1</v>
      </c>
      <c r="T4" s="44">
        <f t="shared" si="1"/>
        <v>1</v>
      </c>
      <c r="U4" s="45">
        <f t="shared" si="1"/>
        <v>0</v>
      </c>
      <c r="V4" s="5">
        <f t="shared" si="1"/>
        <v>0.985815602836879</v>
      </c>
      <c r="W4" s="5">
        <f t="shared" si="1"/>
        <v>0.992857142857143</v>
      </c>
      <c r="X4" s="5">
        <f t="shared" si="1"/>
        <v>0.992857142857143</v>
      </c>
      <c r="Y4" s="5">
        <f t="shared" si="1"/>
        <v>0.992857142857143</v>
      </c>
      <c r="Z4" s="45">
        <f t="shared" ref="Z4:AG4" si="2">Q23</f>
        <v>139</v>
      </c>
      <c r="AA4" s="45">
        <f t="shared" si="2"/>
        <v>74</v>
      </c>
      <c r="AB4" s="45">
        <f t="shared" si="2"/>
        <v>5</v>
      </c>
      <c r="AC4" s="45">
        <f t="shared" si="2"/>
        <v>0</v>
      </c>
      <c r="AD4" s="2">
        <f t="shared" si="2"/>
        <v>0.637614678899083</v>
      </c>
      <c r="AE4" s="5">
        <f t="shared" si="2"/>
        <v>0.652582159624413</v>
      </c>
      <c r="AF4" s="2">
        <f t="shared" si="2"/>
        <v>0.965277777777778</v>
      </c>
      <c r="AG4" s="5">
        <f t="shared" si="2"/>
        <v>0.778711484593837</v>
      </c>
    </row>
    <row r="5" spans="1:33">
      <c r="A5" s="18" t="s">
        <v>41</v>
      </c>
      <c r="B5" s="17">
        <v>36</v>
      </c>
      <c r="C5" s="18">
        <v>3</v>
      </c>
      <c r="D5" s="17">
        <v>13</v>
      </c>
      <c r="E5" s="18">
        <v>0</v>
      </c>
      <c r="F5" s="17">
        <v>42</v>
      </c>
      <c r="G5" s="18">
        <v>21</v>
      </c>
      <c r="H5" s="17">
        <v>0</v>
      </c>
      <c r="I5" s="18">
        <v>0</v>
      </c>
      <c r="J5" s="17">
        <v>50</v>
      </c>
      <c r="K5" s="18">
        <v>32</v>
      </c>
      <c r="L5" s="17">
        <v>0</v>
      </c>
      <c r="M5" s="18">
        <v>0</v>
      </c>
      <c r="N5" s="3">
        <f>SUM(B5,F5,J5)</f>
        <v>128</v>
      </c>
      <c r="P5" s="2">
        <f>H69</f>
        <v>128</v>
      </c>
      <c r="Q5" s="5">
        <f t="shared" si="0"/>
        <v>0</v>
      </c>
      <c r="R5" s="44">
        <f t="shared" ref="R5:Y5" si="3">AD99</f>
        <v>127</v>
      </c>
      <c r="S5" s="45">
        <f t="shared" si="3"/>
        <v>1</v>
      </c>
      <c r="T5" s="44">
        <f t="shared" si="3"/>
        <v>1</v>
      </c>
      <c r="U5" s="45">
        <f t="shared" si="3"/>
        <v>0</v>
      </c>
      <c r="V5" s="2">
        <f t="shared" si="3"/>
        <v>0.984496124031008</v>
      </c>
      <c r="W5" s="2">
        <f t="shared" si="3"/>
        <v>0.9921875</v>
      </c>
      <c r="X5" s="2">
        <f t="shared" si="3"/>
        <v>0.9921875</v>
      </c>
      <c r="Y5" s="2">
        <f t="shared" si="3"/>
        <v>0.9921875</v>
      </c>
      <c r="Z5" s="44">
        <f t="shared" ref="Z5:AG5" si="4">Q68</f>
        <v>127</v>
      </c>
      <c r="AA5" s="44">
        <f t="shared" si="4"/>
        <v>53</v>
      </c>
      <c r="AB5" s="44">
        <f t="shared" si="4"/>
        <v>1</v>
      </c>
      <c r="AC5" s="44">
        <f t="shared" si="4"/>
        <v>0</v>
      </c>
      <c r="AD5" s="2">
        <f t="shared" si="4"/>
        <v>0.701657458563536</v>
      </c>
      <c r="AE5" s="5">
        <f t="shared" si="4"/>
        <v>0.705555555555556</v>
      </c>
      <c r="AF5" s="2">
        <f t="shared" si="4"/>
        <v>0.9921875</v>
      </c>
      <c r="AG5" s="5">
        <f t="shared" si="4"/>
        <v>0.824675324675325</v>
      </c>
    </row>
    <row r="6" spans="1:33">
      <c r="A6" s="18" t="s">
        <v>42</v>
      </c>
      <c r="B6" s="17">
        <v>36</v>
      </c>
      <c r="C6" s="18">
        <v>2</v>
      </c>
      <c r="D6" s="17">
        <v>13</v>
      </c>
      <c r="E6" s="18">
        <v>0</v>
      </c>
      <c r="F6" s="17">
        <v>42</v>
      </c>
      <c r="G6" s="18">
        <v>18</v>
      </c>
      <c r="H6" s="17">
        <v>0</v>
      </c>
      <c r="I6" s="18">
        <v>0</v>
      </c>
      <c r="J6" s="17">
        <v>50</v>
      </c>
      <c r="K6" s="18">
        <v>30</v>
      </c>
      <c r="L6" s="17">
        <v>0</v>
      </c>
      <c r="M6" s="18">
        <v>0</v>
      </c>
      <c r="N6" s="3">
        <f>SUM(B6,F6,J6)</f>
        <v>128</v>
      </c>
      <c r="P6" s="2">
        <f>H114</f>
        <v>128</v>
      </c>
      <c r="Q6" s="5">
        <f t="shared" si="0"/>
        <v>0</v>
      </c>
      <c r="R6" s="44">
        <f t="shared" ref="R6:Y6" si="5">AD144</f>
        <v>127</v>
      </c>
      <c r="S6" s="45">
        <f t="shared" si="5"/>
        <v>1</v>
      </c>
      <c r="T6" s="44">
        <f t="shared" si="5"/>
        <v>1</v>
      </c>
      <c r="U6" s="45">
        <f t="shared" si="5"/>
        <v>0</v>
      </c>
      <c r="V6" s="5">
        <f t="shared" si="5"/>
        <v>0.984496124031008</v>
      </c>
      <c r="W6" s="5">
        <f t="shared" si="5"/>
        <v>0.9921875</v>
      </c>
      <c r="X6" s="5">
        <f t="shared" si="5"/>
        <v>0.9921875</v>
      </c>
      <c r="Y6" s="5">
        <f t="shared" si="5"/>
        <v>0.9921875</v>
      </c>
      <c r="Z6" s="45">
        <f t="shared" ref="Z6:AG6" si="6">Q113</f>
        <v>127</v>
      </c>
      <c r="AA6" s="45">
        <f t="shared" si="6"/>
        <v>46</v>
      </c>
      <c r="AB6" s="45">
        <f t="shared" si="6"/>
        <v>1</v>
      </c>
      <c r="AC6" s="45">
        <f t="shared" si="6"/>
        <v>0</v>
      </c>
      <c r="AD6" s="2">
        <f t="shared" si="6"/>
        <v>0.729885057471264</v>
      </c>
      <c r="AE6" s="5">
        <f t="shared" si="6"/>
        <v>0.734104046242775</v>
      </c>
      <c r="AF6" s="2">
        <f t="shared" si="6"/>
        <v>0.9921875</v>
      </c>
      <c r="AG6" s="5">
        <f t="shared" si="6"/>
        <v>0.843853820598007</v>
      </c>
    </row>
    <row r="7" spans="1:33">
      <c r="A7" s="18" t="s">
        <v>43</v>
      </c>
      <c r="B7" s="17">
        <v>36</v>
      </c>
      <c r="C7" s="18">
        <v>2</v>
      </c>
      <c r="D7" s="17">
        <v>13</v>
      </c>
      <c r="E7" s="18">
        <v>0</v>
      </c>
      <c r="F7" s="17">
        <v>39</v>
      </c>
      <c r="G7" s="18">
        <v>16</v>
      </c>
      <c r="H7" s="17">
        <v>3</v>
      </c>
      <c r="I7" s="18">
        <v>0</v>
      </c>
      <c r="J7" s="17">
        <v>50</v>
      </c>
      <c r="K7" s="18">
        <v>9</v>
      </c>
      <c r="L7" s="17">
        <v>0</v>
      </c>
      <c r="M7" s="18">
        <v>0</v>
      </c>
      <c r="N7" s="3">
        <f>SUM(B7,F7,J7)</f>
        <v>125</v>
      </c>
      <c r="P7" s="2">
        <f>H159</f>
        <v>125</v>
      </c>
      <c r="Q7" s="5">
        <f t="shared" si="0"/>
        <v>0</v>
      </c>
      <c r="R7" s="44">
        <f t="shared" ref="R7:Y7" si="7">AD189</f>
        <v>124</v>
      </c>
      <c r="S7" s="45">
        <f t="shared" si="7"/>
        <v>1</v>
      </c>
      <c r="T7" s="44">
        <f t="shared" si="7"/>
        <v>1</v>
      </c>
      <c r="U7" s="45">
        <f t="shared" si="7"/>
        <v>0</v>
      </c>
      <c r="V7" s="2">
        <f t="shared" si="7"/>
        <v>0.984126984126984</v>
      </c>
      <c r="W7" s="2">
        <f t="shared" si="7"/>
        <v>0.992</v>
      </c>
      <c r="X7" s="2">
        <f t="shared" si="7"/>
        <v>0.992</v>
      </c>
      <c r="Y7" s="2">
        <f t="shared" si="7"/>
        <v>0.992</v>
      </c>
      <c r="Z7" s="44">
        <f t="shared" ref="Z7:AG7" si="8">Q158</f>
        <v>123</v>
      </c>
      <c r="AA7" s="44">
        <f t="shared" si="8"/>
        <v>18</v>
      </c>
      <c r="AB7" s="44">
        <f t="shared" si="8"/>
        <v>1</v>
      </c>
      <c r="AC7" s="44">
        <f t="shared" si="8"/>
        <v>0</v>
      </c>
      <c r="AD7" s="2">
        <f t="shared" si="8"/>
        <v>0.866197183098592</v>
      </c>
      <c r="AE7" s="5">
        <f t="shared" si="8"/>
        <v>0.872340425531915</v>
      </c>
      <c r="AF7" s="2">
        <f t="shared" si="8"/>
        <v>0.991935483870968</v>
      </c>
      <c r="AG7" s="5">
        <f t="shared" si="8"/>
        <v>0.928301886792453</v>
      </c>
    </row>
    <row r="8" spans="1:33">
      <c r="A8" s="18" t="s">
        <v>44</v>
      </c>
      <c r="B8" s="17">
        <v>36</v>
      </c>
      <c r="C8" s="18">
        <v>2</v>
      </c>
      <c r="D8" s="17">
        <v>13</v>
      </c>
      <c r="E8" s="18">
        <v>0</v>
      </c>
      <c r="F8" s="17">
        <v>36</v>
      </c>
      <c r="G8" s="18">
        <v>14</v>
      </c>
      <c r="H8" s="17">
        <v>6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 s="3">
        <f>SUM(B8,F8,J8)</f>
        <v>122</v>
      </c>
      <c r="P8" s="2">
        <f>H204</f>
        <v>122</v>
      </c>
      <c r="Q8" s="5">
        <f t="shared" si="0"/>
        <v>0</v>
      </c>
      <c r="R8" s="44">
        <f t="shared" ref="R8:Y8" si="9">AD234</f>
        <v>121</v>
      </c>
      <c r="S8" s="45">
        <f t="shared" si="9"/>
        <v>1</v>
      </c>
      <c r="T8" s="44">
        <f t="shared" si="9"/>
        <v>1</v>
      </c>
      <c r="U8" s="45">
        <f t="shared" si="9"/>
        <v>0</v>
      </c>
      <c r="V8" s="5">
        <f t="shared" si="9"/>
        <v>0.983739837398374</v>
      </c>
      <c r="W8" s="5">
        <f t="shared" si="9"/>
        <v>0.991803278688525</v>
      </c>
      <c r="X8" s="5">
        <f t="shared" si="9"/>
        <v>0.991803278688525</v>
      </c>
      <c r="Y8" s="5">
        <f t="shared" si="9"/>
        <v>0.991803278688525</v>
      </c>
      <c r="Z8" s="45">
        <f t="shared" ref="Z8:AG8" si="10">Q203</f>
        <v>121</v>
      </c>
      <c r="AA8" s="45">
        <f t="shared" si="10"/>
        <v>18</v>
      </c>
      <c r="AB8" s="45">
        <f t="shared" si="10"/>
        <v>1</v>
      </c>
      <c r="AC8" s="45">
        <f t="shared" si="10"/>
        <v>0</v>
      </c>
      <c r="AD8" s="2">
        <f t="shared" si="10"/>
        <v>0.864285714285714</v>
      </c>
      <c r="AE8" s="5">
        <f t="shared" si="10"/>
        <v>0.870503597122302</v>
      </c>
      <c r="AF8" s="2">
        <f t="shared" si="10"/>
        <v>0.991803278688525</v>
      </c>
      <c r="AG8" s="5">
        <f t="shared" si="10"/>
        <v>0.9272030651341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5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5</v>
      </c>
      <c r="S14" s="45">
        <f>SUM(B15:B22)</f>
        <v>0</v>
      </c>
      <c r="T14" s="45">
        <v>0</v>
      </c>
      <c r="U14" s="5">
        <f t="shared" ref="U14:U21" si="11">(SUM(Q14,T14)/SUM(Q14,R14,S14,T14))</f>
        <v>0.772727272727273</v>
      </c>
      <c r="V14" s="5">
        <f t="shared" ref="V14:V21" si="12">Q14/(SUM(Q14,R14))</f>
        <v>0.772727272727273</v>
      </c>
      <c r="W14" s="5">
        <f t="shared" ref="W14:W21" si="13">Q14/SUM(Q14,S14)</f>
        <v>1</v>
      </c>
      <c r="X14" s="5">
        <f t="shared" ref="X14:X21" si="14">2*V14*W14/(SUM(V14,W14))</f>
        <v>0.871794871794872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>
        <v>1</v>
      </c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1"/>
        <v>0.6875</v>
      </c>
      <c r="V15" s="2">
        <f t="shared" si="12"/>
        <v>0.6875</v>
      </c>
      <c r="W15" s="2">
        <f t="shared" si="13"/>
        <v>1</v>
      </c>
      <c r="X15" s="2">
        <f t="shared" si="14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2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2</v>
      </c>
      <c r="S16" s="45">
        <f>SUM(D14:D15,D17:D22)</f>
        <v>0</v>
      </c>
      <c r="T16" s="45">
        <v>0</v>
      </c>
      <c r="U16" s="5">
        <f t="shared" si="11"/>
        <v>0.833333333333333</v>
      </c>
      <c r="V16" s="5">
        <f t="shared" si="12"/>
        <v>0.833333333333333</v>
      </c>
      <c r="W16" s="5">
        <f t="shared" si="13"/>
        <v>1</v>
      </c>
      <c r="X16" s="5">
        <f t="shared" si="14"/>
        <v>0.909090909090909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5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5</v>
      </c>
      <c r="S17" s="44">
        <f>SUM(E14:E16,E18:E22)</f>
        <v>0</v>
      </c>
      <c r="T17" s="44">
        <v>0</v>
      </c>
      <c r="U17" s="2">
        <f t="shared" si="11"/>
        <v>0.807692307692308</v>
      </c>
      <c r="V17" s="2">
        <f t="shared" si="12"/>
        <v>0.807692307692308</v>
      </c>
      <c r="W17" s="2">
        <f t="shared" si="13"/>
        <v>1</v>
      </c>
      <c r="X17" s="2">
        <f t="shared" si="14"/>
        <v>0.893617021276596</v>
      </c>
    </row>
    <row r="18" spans="1:24">
      <c r="A18" s="7" t="s">
        <v>53</v>
      </c>
      <c r="B18" s="25"/>
      <c r="C18" s="25"/>
      <c r="D18" s="25"/>
      <c r="E18" s="25"/>
      <c r="F18" s="26">
        <v>29</v>
      </c>
      <c r="G18" s="25"/>
      <c r="H18" s="25">
        <v>1</v>
      </c>
      <c r="I18" s="25"/>
      <c r="J18" s="39">
        <v>45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46</v>
      </c>
      <c r="S18" s="45">
        <f>SUM(F14:F17,F19:F22)</f>
        <v>0</v>
      </c>
      <c r="T18" s="45">
        <v>0</v>
      </c>
      <c r="U18" s="5">
        <f t="shared" si="11"/>
        <v>0.386666666666667</v>
      </c>
      <c r="V18" s="5">
        <f t="shared" si="12"/>
        <v>0.386666666666667</v>
      </c>
      <c r="W18" s="5">
        <f t="shared" si="13"/>
        <v>1</v>
      </c>
      <c r="X18" s="5">
        <f t="shared" si="14"/>
        <v>0.557692307692308</v>
      </c>
    </row>
    <row r="19" spans="1:24">
      <c r="A19" s="7" t="s">
        <v>54</v>
      </c>
      <c r="B19" s="25"/>
      <c r="C19" s="25"/>
      <c r="D19" s="25"/>
      <c r="E19" s="25"/>
      <c r="F19" s="25"/>
      <c r="G19" s="26">
        <v>30</v>
      </c>
      <c r="H19" s="25"/>
      <c r="I19" s="25"/>
      <c r="J19" s="39">
        <v>7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7</v>
      </c>
      <c r="S19" s="44">
        <f>SUM(G14:G18,G20:G22)</f>
        <v>1</v>
      </c>
      <c r="T19" s="44">
        <v>0</v>
      </c>
      <c r="U19" s="2">
        <f t="shared" si="11"/>
        <v>0.789473684210526</v>
      </c>
      <c r="V19" s="2">
        <f t="shared" si="12"/>
        <v>0.810810810810811</v>
      </c>
      <c r="W19" s="2">
        <f t="shared" si="13"/>
        <v>0.967741935483871</v>
      </c>
      <c r="X19" s="2">
        <f t="shared" si="14"/>
        <v>0.882352941176471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3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3</v>
      </c>
      <c r="S20" s="45">
        <f>SUM(H14:H19,H21:H22)</f>
        <v>1</v>
      </c>
      <c r="T20" s="45">
        <v>0</v>
      </c>
      <c r="U20" s="5">
        <f t="shared" si="11"/>
        <v>0.733333333333333</v>
      </c>
      <c r="V20" s="5">
        <f t="shared" si="12"/>
        <v>0.785714285714286</v>
      </c>
      <c r="W20" s="5">
        <f t="shared" si="13"/>
        <v>0.916666666666667</v>
      </c>
      <c r="X20" s="5">
        <f t="shared" si="14"/>
        <v>0.846153846153846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1</v>
      </c>
      <c r="S21" s="44">
        <f>SUM(I14:I20,I22)</f>
        <v>3</v>
      </c>
      <c r="T21" s="44">
        <v>0</v>
      </c>
      <c r="U21" s="2">
        <f t="shared" si="11"/>
        <v>0.714285714285714</v>
      </c>
      <c r="V21" s="2">
        <f t="shared" si="12"/>
        <v>0.909090909090909</v>
      </c>
      <c r="W21" s="2">
        <f t="shared" si="13"/>
        <v>0.769230769230769</v>
      </c>
      <c r="X21" s="2">
        <f t="shared" si="14"/>
        <v>0.833333333333333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5">SUM(Q14:Q21)</f>
        <v>139</v>
      </c>
      <c r="R23" s="44">
        <f t="shared" si="15"/>
        <v>74</v>
      </c>
      <c r="S23" s="44">
        <f t="shared" si="15"/>
        <v>5</v>
      </c>
      <c r="T23" s="44">
        <f t="shared" si="15"/>
        <v>0</v>
      </c>
      <c r="U23" s="2">
        <f>(SUM(Q23,T23)/SUM(Q23,R23,S23,T23))</f>
        <v>0.637614678899083</v>
      </c>
      <c r="V23" s="2">
        <f>Q23/(SUM(Q23,R23))</f>
        <v>0.652582159624413</v>
      </c>
      <c r="W23" s="2">
        <f>Q23/SUM(Q23,S23)</f>
        <v>0.965277777777778</v>
      </c>
      <c r="X23" s="2">
        <f>2*V23*W23/(SUM(V23,W23))</f>
        <v>0.778711484593837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6">(SUM(AD26,AG26)/SUM(AD26,AE26,AF26,AG26))</f>
        <v>1</v>
      </c>
      <c r="AI26" s="5">
        <f t="shared" ref="AI26:AI54" si="17">AD26/(SUM(AD26,AE26))</f>
        <v>1</v>
      </c>
      <c r="AJ26" s="5">
        <f t="shared" ref="AJ26:AJ54" si="18">AD26/SUM(AD26,AF26)</f>
        <v>1</v>
      </c>
      <c r="AK26" s="5">
        <f t="shared" ref="AK26:AK54" si="19">2*AI26*AJ26/(SUM(AI26,AJ26))</f>
        <v>1</v>
      </c>
    </row>
    <row r="27" spans="1:37">
      <c r="A27" s="4" t="s">
        <v>40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6"/>
        <v>1</v>
      </c>
      <c r="AI27" s="2">
        <f t="shared" si="17"/>
        <v>1</v>
      </c>
      <c r="AJ27" s="2">
        <f t="shared" si="18"/>
        <v>1</v>
      </c>
      <c r="AK27" s="2">
        <f t="shared" si="19"/>
        <v>1</v>
      </c>
    </row>
    <row r="28" spans="1:37">
      <c r="A28" s="4" t="s">
        <v>9</v>
      </c>
      <c r="B28" s="33"/>
      <c r="C28" s="33"/>
      <c r="D28" s="34">
        <v>8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8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6"/>
        <v>1</v>
      </c>
      <c r="AI29" s="2">
        <f t="shared" si="17"/>
        <v>1</v>
      </c>
      <c r="AJ29" s="2">
        <f t="shared" si="18"/>
        <v>1</v>
      </c>
      <c r="AK29" s="2">
        <f t="shared" si="19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6"/>
        <v>1</v>
      </c>
      <c r="AI31" s="2">
        <f t="shared" si="17"/>
        <v>1</v>
      </c>
      <c r="AJ31" s="2">
        <f t="shared" si="18"/>
        <v>1</v>
      </c>
      <c r="AK31" s="2">
        <f t="shared" si="19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6"/>
        <v>1</v>
      </c>
      <c r="AI33" s="2">
        <f t="shared" si="17"/>
        <v>1</v>
      </c>
      <c r="AJ33" s="2">
        <f t="shared" si="18"/>
        <v>1</v>
      </c>
      <c r="AK33" s="2">
        <f t="shared" si="19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1</v>
      </c>
      <c r="AG35" s="45">
        <v>0</v>
      </c>
      <c r="AH35" s="2">
        <f t="shared" si="16"/>
        <v>0.9</v>
      </c>
      <c r="AI35" s="2">
        <f t="shared" si="17"/>
        <v>1</v>
      </c>
      <c r="AJ35" s="2">
        <f t="shared" si="18"/>
        <v>0.9</v>
      </c>
      <c r="AK35" s="2">
        <f t="shared" si="19"/>
        <v>0.947368421052632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>
        <v>1</v>
      </c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1</v>
      </c>
      <c r="AF36" s="45">
        <f>SUM(L26:L35,L37:L53)</f>
        <v>0</v>
      </c>
      <c r="AG36" s="44">
        <v>0</v>
      </c>
      <c r="AH36" s="5">
        <f t="shared" si="16"/>
        <v>0.5</v>
      </c>
      <c r="AI36" s="5">
        <f t="shared" si="17"/>
        <v>0.5</v>
      </c>
      <c r="AJ36" s="5">
        <f t="shared" si="18"/>
        <v>1</v>
      </c>
      <c r="AK36" s="5">
        <f t="shared" si="19"/>
        <v>0.666666666666667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6"/>
        <v>1</v>
      </c>
      <c r="AI37" s="2">
        <f t="shared" si="17"/>
        <v>1</v>
      </c>
      <c r="AJ37" s="2">
        <f t="shared" si="18"/>
        <v>1</v>
      </c>
      <c r="AK37" s="2">
        <f t="shared" si="19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6"/>
        <v>1</v>
      </c>
      <c r="AI39" s="2">
        <f t="shared" si="17"/>
        <v>1</v>
      </c>
      <c r="AJ39" s="2">
        <f t="shared" si="18"/>
        <v>1</v>
      </c>
      <c r="AK39" s="2">
        <f t="shared" si="19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6"/>
        <v>1</v>
      </c>
      <c r="AI41" s="2">
        <f t="shared" si="17"/>
        <v>1</v>
      </c>
      <c r="AJ41" s="2">
        <f t="shared" si="18"/>
        <v>1</v>
      </c>
      <c r="AK41" s="2">
        <f t="shared" si="19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6"/>
        <v>1</v>
      </c>
      <c r="AI43" s="2">
        <f t="shared" si="17"/>
        <v>1</v>
      </c>
      <c r="AJ43" s="2">
        <f t="shared" si="18"/>
        <v>1</v>
      </c>
      <c r="AK43" s="2">
        <f t="shared" si="19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6"/>
        <v>1</v>
      </c>
      <c r="AI45" s="2">
        <f t="shared" si="17"/>
        <v>1</v>
      </c>
      <c r="AJ45" s="2">
        <f t="shared" si="18"/>
        <v>1</v>
      </c>
      <c r="AK45" s="2">
        <f t="shared" si="19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6"/>
        <v>1</v>
      </c>
      <c r="AI47" s="2">
        <f t="shared" si="17"/>
        <v>1</v>
      </c>
      <c r="AJ47" s="2">
        <f t="shared" si="18"/>
        <v>1</v>
      </c>
      <c r="AK47" s="2">
        <f t="shared" si="19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6"/>
        <v>1</v>
      </c>
      <c r="AI48" s="5">
        <f t="shared" si="17"/>
        <v>1</v>
      </c>
      <c r="AJ48" s="5">
        <f t="shared" si="18"/>
        <v>1</v>
      </c>
      <c r="AK48" s="5">
        <f t="shared" si="19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6"/>
        <v>1</v>
      </c>
      <c r="AI49" s="2">
        <f t="shared" si="17"/>
        <v>1</v>
      </c>
      <c r="AJ49" s="2">
        <f t="shared" si="18"/>
        <v>1</v>
      </c>
      <c r="AK49" s="2">
        <f t="shared" si="19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6"/>
        <v>1</v>
      </c>
      <c r="AI51" s="2">
        <f t="shared" si="17"/>
        <v>1</v>
      </c>
      <c r="AJ51" s="2">
        <f t="shared" si="18"/>
        <v>1</v>
      </c>
      <c r="AK51" s="2">
        <f t="shared" si="19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6"/>
        <v>1</v>
      </c>
      <c r="AI52" s="5">
        <f t="shared" si="17"/>
        <v>1</v>
      </c>
      <c r="AJ52" s="5">
        <f t="shared" si="18"/>
        <v>1</v>
      </c>
      <c r="AK52" s="5">
        <f t="shared" si="19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6"/>
        <v>1</v>
      </c>
      <c r="AI53" s="2">
        <f t="shared" si="17"/>
        <v>1</v>
      </c>
      <c r="AJ53" s="2">
        <f t="shared" si="18"/>
        <v>1</v>
      </c>
      <c r="AK53" s="2">
        <f t="shared" si="19"/>
        <v>1</v>
      </c>
    </row>
    <row r="54" spans="28:37">
      <c r="AB54" s="42" t="s">
        <v>74</v>
      </c>
      <c r="AC54" s="42"/>
      <c r="AD54" s="45">
        <f t="shared" ref="AD54:AF54" si="20">SUM(AD26:AD53)</f>
        <v>139</v>
      </c>
      <c r="AE54" s="45">
        <f t="shared" si="20"/>
        <v>1</v>
      </c>
      <c r="AF54" s="45">
        <f t="shared" si="20"/>
        <v>1</v>
      </c>
      <c r="AG54" s="45">
        <v>0</v>
      </c>
      <c r="AH54" s="5">
        <f t="shared" si="16"/>
        <v>0.985815602836879</v>
      </c>
      <c r="AI54" s="5">
        <f t="shared" si="17"/>
        <v>0.992857142857143</v>
      </c>
      <c r="AJ54" s="5">
        <f t="shared" si="18"/>
        <v>0.992857142857143</v>
      </c>
      <c r="AK54" s="5">
        <f t="shared" si="19"/>
        <v>0.992857142857143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15</v>
      </c>
      <c r="C59" s="24"/>
      <c r="D59" s="24"/>
      <c r="E59" s="24"/>
      <c r="F59" s="24"/>
      <c r="G59" s="24"/>
      <c r="H59" s="24"/>
      <c r="I59" s="24"/>
      <c r="J59" s="38">
        <v>4</v>
      </c>
      <c r="L59" s="3" t="s">
        <v>49</v>
      </c>
      <c r="M59" s="13" t="s">
        <v>58</v>
      </c>
      <c r="N59" s="13"/>
      <c r="O59" s="13"/>
      <c r="P59" s="13"/>
      <c r="Q59" s="45">
        <f>B59</f>
        <v>15</v>
      </c>
      <c r="R59" s="45">
        <f>SUM(C59:J59)</f>
        <v>4</v>
      </c>
      <c r="S59" s="45">
        <f>SUM(B60:B67)</f>
        <v>0</v>
      </c>
      <c r="T59" s="45">
        <v>0</v>
      </c>
      <c r="U59" s="5">
        <f t="shared" ref="U59:U66" si="21">(SUM(Q59,T59)/SUM(Q59,R59,S59,T59))</f>
        <v>0.789473684210526</v>
      </c>
      <c r="V59" s="5">
        <f t="shared" ref="V59:V66" si="22">Q59/(SUM(Q59,R59))</f>
        <v>0.789473684210526</v>
      </c>
      <c r="W59" s="5">
        <f t="shared" ref="W59:W66" si="23">Q59/SUM(Q59,S59)</f>
        <v>1</v>
      </c>
      <c r="X59" s="5">
        <f t="shared" ref="X59:X66" si="24">2*V59*W59/(SUM(V59,W59))</f>
        <v>0.882352941176471</v>
      </c>
    </row>
    <row r="60" spans="1:24">
      <c r="A60" s="7" t="s">
        <v>50</v>
      </c>
      <c r="B60" s="25"/>
      <c r="C60" s="26">
        <v>9</v>
      </c>
      <c r="D60" s="25"/>
      <c r="E60" s="25"/>
      <c r="F60" s="25"/>
      <c r="G60" s="25">
        <v>1</v>
      </c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9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1"/>
        <v>0.642857142857143</v>
      </c>
      <c r="V60" s="2">
        <f t="shared" si="22"/>
        <v>0.642857142857143</v>
      </c>
      <c r="W60" s="2">
        <f t="shared" si="23"/>
        <v>1</v>
      </c>
      <c r="X60" s="2">
        <f t="shared" si="24"/>
        <v>0.782608695652174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2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1"/>
        <v>0.833333333333333</v>
      </c>
      <c r="V61" s="5">
        <f t="shared" si="22"/>
        <v>0.833333333333333</v>
      </c>
      <c r="W61" s="5">
        <f t="shared" si="23"/>
        <v>1</v>
      </c>
      <c r="X61" s="5">
        <f t="shared" si="24"/>
        <v>0.909090909090909</v>
      </c>
    </row>
    <row r="62" spans="1:24">
      <c r="A62" s="7" t="s">
        <v>52</v>
      </c>
      <c r="B62" s="25"/>
      <c r="C62" s="25"/>
      <c r="D62" s="25"/>
      <c r="E62" s="26">
        <v>18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18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1"/>
        <v>0.857142857142857</v>
      </c>
      <c r="V62" s="2">
        <f t="shared" si="22"/>
        <v>0.857142857142857</v>
      </c>
      <c r="W62" s="2">
        <f t="shared" si="23"/>
        <v>1</v>
      </c>
      <c r="X62" s="2">
        <f t="shared" si="24"/>
        <v>0.923076923076923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/>
      <c r="H63" s="25"/>
      <c r="I63" s="25"/>
      <c r="J63" s="39">
        <v>32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1"/>
        <v>0.475409836065574</v>
      </c>
      <c r="V63" s="5">
        <f t="shared" si="22"/>
        <v>0.475409836065574</v>
      </c>
      <c r="W63" s="5">
        <f t="shared" si="23"/>
        <v>1</v>
      </c>
      <c r="X63" s="5">
        <f t="shared" si="24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27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27</v>
      </c>
      <c r="R64" s="44">
        <f>SUM(B64:F64,H64:J64)</f>
        <v>6</v>
      </c>
      <c r="S64" s="44">
        <f>SUM(G59:G63,G65:G67)</f>
        <v>1</v>
      </c>
      <c r="T64" s="44">
        <v>0</v>
      </c>
      <c r="U64" s="2">
        <f t="shared" si="21"/>
        <v>0.794117647058823</v>
      </c>
      <c r="V64" s="2">
        <f t="shared" si="22"/>
        <v>0.818181818181818</v>
      </c>
      <c r="W64" s="2">
        <f t="shared" si="23"/>
        <v>0.964285714285714</v>
      </c>
      <c r="X64" s="2">
        <f t="shared" si="24"/>
        <v>0.885245901639344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1"/>
        <v>1</v>
      </c>
      <c r="V65" s="5">
        <f t="shared" si="22"/>
        <v>1</v>
      </c>
      <c r="W65" s="5">
        <f t="shared" si="23"/>
        <v>1</v>
      </c>
      <c r="X65" s="5">
        <f t="shared" si="24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8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8</v>
      </c>
      <c r="R66" s="44">
        <f>SUM(J66,B66:H66)</f>
        <v>1</v>
      </c>
      <c r="S66" s="44">
        <f>SUM(I59:I65,I67)</f>
        <v>0</v>
      </c>
      <c r="T66" s="44">
        <v>0</v>
      </c>
      <c r="U66" s="2">
        <f t="shared" si="21"/>
        <v>0.888888888888889</v>
      </c>
      <c r="V66" s="2">
        <f t="shared" si="22"/>
        <v>0.888888888888889</v>
      </c>
      <c r="W66" s="2">
        <f t="shared" si="23"/>
        <v>1</v>
      </c>
      <c r="X66" s="2">
        <f t="shared" si="24"/>
        <v>0.941176470588235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5">SUM(Q59:Q66)</f>
        <v>127</v>
      </c>
      <c r="R68" s="44">
        <f t="shared" si="25"/>
        <v>53</v>
      </c>
      <c r="S68" s="44">
        <f t="shared" si="25"/>
        <v>1</v>
      </c>
      <c r="T68" s="44">
        <f t="shared" si="25"/>
        <v>0</v>
      </c>
      <c r="U68" s="2">
        <f>(SUM(Q68,T68)/SUM(Q68,R68,S68,T68))</f>
        <v>0.701657458563536</v>
      </c>
      <c r="V68" s="2">
        <f>Q68/(SUM(Q68,R68))</f>
        <v>0.705555555555556</v>
      </c>
      <c r="W68" s="2">
        <f>Q68/SUM(Q68,S68)</f>
        <v>0.9921875</v>
      </c>
      <c r="X68" s="2">
        <f>2*V68*W68/(SUM(V68,W68))</f>
        <v>0.824675324675325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128</v>
      </c>
    </row>
    <row r="70" ht="14.25" spans="1:37">
      <c r="A70" s="21" t="str">
        <f>A13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15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15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6">(SUM(AD71,AG71)/SUM(AD71,AE71,AF71,AG71))</f>
        <v>1</v>
      </c>
      <c r="AI71" s="5">
        <f t="shared" ref="AI71:AI99" si="27">AD71/(SUM(AD71,AE71))</f>
        <v>1</v>
      </c>
      <c r="AJ71" s="5">
        <f t="shared" ref="AJ71:AJ99" si="28">AD71/SUM(AD71,AF71)</f>
        <v>1</v>
      </c>
      <c r="AK71" s="5">
        <f t="shared" ref="AK71:AK99" si="29">2*AI71*AJ71/(SUM(AI71,AJ71))</f>
        <v>1</v>
      </c>
    </row>
    <row r="72" spans="1:37">
      <c r="A72" s="4" t="s">
        <v>40</v>
      </c>
      <c r="B72" s="33"/>
      <c r="C72" s="34">
        <v>19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19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6"/>
        <v>1</v>
      </c>
      <c r="AI72" s="2">
        <f t="shared" si="27"/>
        <v>1</v>
      </c>
      <c r="AJ72" s="2">
        <f t="shared" si="28"/>
        <v>1</v>
      </c>
      <c r="AK72" s="2">
        <f t="shared" si="29"/>
        <v>1</v>
      </c>
    </row>
    <row r="73" spans="1:37">
      <c r="A73" s="4" t="s">
        <v>9</v>
      </c>
      <c r="B73" s="33"/>
      <c r="C73" s="33"/>
      <c r="D73" s="34">
        <v>8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8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6"/>
        <v>1</v>
      </c>
      <c r="AI74" s="2">
        <f t="shared" si="27"/>
        <v>1</v>
      </c>
      <c r="AJ74" s="2">
        <f t="shared" si="28"/>
        <v>1</v>
      </c>
      <c r="AK74" s="2">
        <f t="shared" si="29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1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1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6"/>
        <v>1</v>
      </c>
      <c r="AI76" s="2">
        <f t="shared" si="27"/>
        <v>1</v>
      </c>
      <c r="AJ76" s="2">
        <f t="shared" si="28"/>
        <v>1</v>
      </c>
      <c r="AK76" s="2">
        <f t="shared" si="29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4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4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6"/>
        <v>1</v>
      </c>
      <c r="AI78" s="2">
        <f t="shared" si="27"/>
        <v>1</v>
      </c>
      <c r="AJ78" s="2">
        <f t="shared" si="28"/>
        <v>1</v>
      </c>
      <c r="AK78" s="2">
        <f t="shared" si="29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8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8</v>
      </c>
      <c r="AE80" s="44">
        <f>SUM(B80:J80,L80:AC80)</f>
        <v>0</v>
      </c>
      <c r="AF80" s="44">
        <f>SUM(K71:K79,K81:K98)</f>
        <v>1</v>
      </c>
      <c r="AG80" s="45">
        <v>0</v>
      </c>
      <c r="AH80" s="2">
        <f t="shared" si="26"/>
        <v>0.888888888888889</v>
      </c>
      <c r="AI80" s="2">
        <f t="shared" si="27"/>
        <v>1</v>
      </c>
      <c r="AJ80" s="2">
        <f t="shared" si="28"/>
        <v>0.888888888888889</v>
      </c>
      <c r="AK80" s="2">
        <f t="shared" si="29"/>
        <v>0.941176470588235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>
        <v>1</v>
      </c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1</v>
      </c>
      <c r="AF81" s="45">
        <f>SUM(L71:L80,L82:L98)</f>
        <v>0</v>
      </c>
      <c r="AG81" s="44">
        <v>0</v>
      </c>
      <c r="AH81" s="5">
        <f t="shared" si="26"/>
        <v>0.5</v>
      </c>
      <c r="AI81" s="5">
        <f t="shared" si="27"/>
        <v>0.5</v>
      </c>
      <c r="AJ81" s="5">
        <f t="shared" si="28"/>
        <v>1</v>
      </c>
      <c r="AK81" s="5">
        <f t="shared" si="29"/>
        <v>0.666666666666667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6"/>
        <v>1</v>
      </c>
      <c r="AI82" s="2">
        <f t="shared" si="27"/>
        <v>1</v>
      </c>
      <c r="AJ82" s="2">
        <f t="shared" si="28"/>
        <v>1</v>
      </c>
      <c r="AK82" s="2">
        <f t="shared" si="29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6"/>
        <v>1</v>
      </c>
      <c r="AI84" s="2">
        <f t="shared" si="27"/>
        <v>1</v>
      </c>
      <c r="AJ84" s="2">
        <f t="shared" si="28"/>
        <v>1</v>
      </c>
      <c r="AK84" s="2">
        <f t="shared" si="29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6"/>
        <v>1</v>
      </c>
      <c r="AI86" s="2">
        <f t="shared" si="27"/>
        <v>1</v>
      </c>
      <c r="AJ86" s="2">
        <f t="shared" si="28"/>
        <v>1</v>
      </c>
      <c r="AK86" s="2">
        <f t="shared" si="29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6"/>
        <v>1</v>
      </c>
      <c r="AI88" s="2">
        <f t="shared" si="27"/>
        <v>1</v>
      </c>
      <c r="AJ88" s="2">
        <f t="shared" si="28"/>
        <v>1</v>
      </c>
      <c r="AK88" s="2">
        <f t="shared" si="29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1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1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5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5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6"/>
        <v>1</v>
      </c>
      <c r="AI90" s="2">
        <f t="shared" si="27"/>
        <v>1</v>
      </c>
      <c r="AJ90" s="2">
        <f t="shared" si="28"/>
        <v>1</v>
      </c>
      <c r="AK90" s="2">
        <f t="shared" si="29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2</v>
      </c>
      <c r="W91" s="33"/>
      <c r="X91" s="33"/>
      <c r="Y91" s="33"/>
      <c r="Z91" s="33"/>
      <c r="AA91" s="33"/>
      <c r="AB91" s="33"/>
      <c r="AC91" s="48"/>
      <c r="AD91" s="45">
        <f>V91</f>
        <v>2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6"/>
        <v>1</v>
      </c>
      <c r="AI92" s="2">
        <f t="shared" si="27"/>
        <v>1</v>
      </c>
      <c r="AJ92" s="2">
        <f t="shared" si="28"/>
        <v>1</v>
      </c>
      <c r="AK92" s="2">
        <f t="shared" si="29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6"/>
        <v>1</v>
      </c>
      <c r="AI93" s="5">
        <f t="shared" si="27"/>
        <v>1</v>
      </c>
      <c r="AJ93" s="5">
        <f t="shared" si="28"/>
        <v>1</v>
      </c>
      <c r="AK93" s="5">
        <f t="shared" si="29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20</v>
      </c>
      <c r="Z94" s="33"/>
      <c r="AA94" s="33"/>
      <c r="AB94" s="33"/>
      <c r="AC94" s="48"/>
      <c r="AD94" s="44">
        <f>Y94</f>
        <v>20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6"/>
        <v>1</v>
      </c>
      <c r="AI94" s="2">
        <f t="shared" si="27"/>
        <v>1</v>
      </c>
      <c r="AJ94" s="2">
        <f t="shared" si="28"/>
        <v>1</v>
      </c>
      <c r="AK94" s="2">
        <f t="shared" si="29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6"/>
        <v>1</v>
      </c>
      <c r="AI96" s="2">
        <f t="shared" si="27"/>
        <v>1</v>
      </c>
      <c r="AJ96" s="2">
        <f t="shared" si="28"/>
        <v>1</v>
      </c>
      <c r="AK96" s="2">
        <f t="shared" si="29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6"/>
        <v>1</v>
      </c>
      <c r="AI97" s="5">
        <f t="shared" si="27"/>
        <v>1</v>
      </c>
      <c r="AJ97" s="5">
        <f t="shared" si="28"/>
        <v>1</v>
      </c>
      <c r="AK97" s="5">
        <f t="shared" si="29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6"/>
        <v>1</v>
      </c>
      <c r="AI98" s="2">
        <f t="shared" si="27"/>
        <v>1</v>
      </c>
      <c r="AJ98" s="2">
        <f t="shared" si="28"/>
        <v>1</v>
      </c>
      <c r="AK98" s="2">
        <f t="shared" si="29"/>
        <v>1</v>
      </c>
    </row>
    <row r="99" spans="28:37">
      <c r="AB99" s="42" t="s">
        <v>74</v>
      </c>
      <c r="AC99" s="42"/>
      <c r="AD99" s="45">
        <f t="shared" ref="AD99:AF99" si="30">SUM(AD71:AD98)</f>
        <v>127</v>
      </c>
      <c r="AE99" s="45">
        <f t="shared" si="30"/>
        <v>1</v>
      </c>
      <c r="AF99" s="45">
        <f t="shared" si="30"/>
        <v>1</v>
      </c>
      <c r="AG99" s="45">
        <v>0</v>
      </c>
      <c r="AH99" s="5">
        <f t="shared" si="26"/>
        <v>0.984496124031008</v>
      </c>
      <c r="AI99" s="5">
        <f t="shared" si="27"/>
        <v>0.9921875</v>
      </c>
      <c r="AJ99" s="5">
        <f t="shared" si="28"/>
        <v>0.9921875</v>
      </c>
      <c r="AK99" s="5">
        <f t="shared" si="29"/>
        <v>0.9921875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15</v>
      </c>
      <c r="C104" s="24"/>
      <c r="D104" s="24"/>
      <c r="E104" s="24"/>
      <c r="F104" s="24"/>
      <c r="G104" s="24"/>
      <c r="H104" s="24"/>
      <c r="I104" s="24"/>
      <c r="J104" s="38">
        <v>3</v>
      </c>
      <c r="L104" s="3" t="s">
        <v>49</v>
      </c>
      <c r="M104" s="13" t="s">
        <v>58</v>
      </c>
      <c r="N104" s="13"/>
      <c r="O104" s="13"/>
      <c r="P104" s="13"/>
      <c r="Q104" s="45">
        <f>B104</f>
        <v>15</v>
      </c>
      <c r="R104" s="45">
        <f>SUM(C104:J104)</f>
        <v>3</v>
      </c>
      <c r="S104" s="45">
        <f>SUM(B105:B112)</f>
        <v>0</v>
      </c>
      <c r="T104" s="45">
        <v>0</v>
      </c>
      <c r="U104" s="5">
        <f t="shared" ref="U104:U111" si="31">(SUM(Q104,T104)/SUM(Q104,R104,S104,T104))</f>
        <v>0.833333333333333</v>
      </c>
      <c r="V104" s="5">
        <f t="shared" ref="V104:V111" si="32">Q104/(SUM(Q104,R104))</f>
        <v>0.833333333333333</v>
      </c>
      <c r="W104" s="5">
        <f t="shared" ref="W104:W111" si="33">Q104/SUM(Q104,S104)</f>
        <v>1</v>
      </c>
      <c r="X104" s="5">
        <f t="shared" ref="X104:X111" si="34">2*V104*W104/(SUM(V104,W104))</f>
        <v>0.909090909090909</v>
      </c>
    </row>
    <row r="105" spans="1:24">
      <c r="A105" s="7" t="s">
        <v>50</v>
      </c>
      <c r="B105" s="25"/>
      <c r="C105" s="26">
        <v>9</v>
      </c>
      <c r="D105" s="25"/>
      <c r="E105" s="25"/>
      <c r="F105" s="25"/>
      <c r="G105" s="25">
        <v>1</v>
      </c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9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1"/>
        <v>0.692307692307692</v>
      </c>
      <c r="V105" s="2">
        <f t="shared" si="32"/>
        <v>0.692307692307692</v>
      </c>
      <c r="W105" s="2">
        <f t="shared" si="33"/>
        <v>1</v>
      </c>
      <c r="X105" s="2">
        <f t="shared" si="34"/>
        <v>0.818181818181818</v>
      </c>
    </row>
    <row r="106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1"/>
        <v>0.833333333333333</v>
      </c>
      <c r="V106" s="5">
        <f t="shared" si="32"/>
        <v>0.833333333333333</v>
      </c>
      <c r="W106" s="5">
        <f t="shared" si="33"/>
        <v>1</v>
      </c>
      <c r="X106" s="5">
        <f t="shared" si="34"/>
        <v>0.909090909090909</v>
      </c>
    </row>
    <row r="107" spans="1:24">
      <c r="A107" s="7" t="s">
        <v>52</v>
      </c>
      <c r="B107" s="25"/>
      <c r="C107" s="25"/>
      <c r="D107" s="25"/>
      <c r="E107" s="26">
        <v>18</v>
      </c>
      <c r="F107" s="25"/>
      <c r="G107" s="25"/>
      <c r="H107" s="25"/>
      <c r="I107" s="25"/>
      <c r="J107" s="39">
        <v>3</v>
      </c>
      <c r="L107" s="3" t="s">
        <v>52</v>
      </c>
      <c r="M107" s="13" t="s">
        <v>61</v>
      </c>
      <c r="N107" s="13"/>
      <c r="O107" s="13"/>
      <c r="P107" s="13"/>
      <c r="Q107" s="44">
        <f>E107</f>
        <v>18</v>
      </c>
      <c r="R107" s="44">
        <f>SUM(B107:D107,F107:J107)</f>
        <v>3</v>
      </c>
      <c r="S107" s="44">
        <f>SUM(E104:E106,E108:E112)</f>
        <v>0</v>
      </c>
      <c r="T107" s="44">
        <v>0</v>
      </c>
      <c r="U107" s="2">
        <f t="shared" si="31"/>
        <v>0.857142857142857</v>
      </c>
      <c r="V107" s="2">
        <f t="shared" si="32"/>
        <v>0.857142857142857</v>
      </c>
      <c r="W107" s="2">
        <f t="shared" si="33"/>
        <v>1</v>
      </c>
      <c r="X107" s="2">
        <f t="shared" si="34"/>
        <v>0.923076923076923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29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29</v>
      </c>
      <c r="S108" s="45">
        <f>SUM(F104:F107,F109:F112)</f>
        <v>0</v>
      </c>
      <c r="T108" s="45">
        <v>0</v>
      </c>
      <c r="U108" s="5">
        <f t="shared" si="31"/>
        <v>0.5</v>
      </c>
      <c r="V108" s="5">
        <f t="shared" si="32"/>
        <v>0.5</v>
      </c>
      <c r="W108" s="5">
        <f t="shared" si="33"/>
        <v>1</v>
      </c>
      <c r="X108" s="5">
        <f t="shared" si="34"/>
        <v>0.666666666666667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27</v>
      </c>
      <c r="H109" s="25"/>
      <c r="I109" s="25"/>
      <c r="J109" s="39">
        <v>4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4</v>
      </c>
      <c r="S109" s="44">
        <f>SUM(G104:G108,G110:G112)</f>
        <v>1</v>
      </c>
      <c r="T109" s="44">
        <v>0</v>
      </c>
      <c r="U109" s="2">
        <f t="shared" si="31"/>
        <v>0.84375</v>
      </c>
      <c r="V109" s="2">
        <f t="shared" si="32"/>
        <v>0.870967741935484</v>
      </c>
      <c r="W109" s="2">
        <f t="shared" si="33"/>
        <v>0.964285714285714</v>
      </c>
      <c r="X109" s="2">
        <f t="shared" si="34"/>
        <v>0.915254237288136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1"/>
        <v>1</v>
      </c>
      <c r="V110" s="5">
        <f t="shared" si="32"/>
        <v>1</v>
      </c>
      <c r="W110" s="5">
        <f t="shared" si="33"/>
        <v>1</v>
      </c>
      <c r="X110" s="5">
        <f t="shared" si="34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8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8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1"/>
        <v>0.888888888888889</v>
      </c>
      <c r="V111" s="2">
        <f t="shared" si="32"/>
        <v>0.888888888888889</v>
      </c>
      <c r="W111" s="2">
        <f t="shared" si="33"/>
        <v>1</v>
      </c>
      <c r="X111" s="2">
        <f t="shared" si="34"/>
        <v>0.941176470588235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5">SUM(Q104:Q111)</f>
        <v>127</v>
      </c>
      <c r="R113" s="44">
        <f t="shared" si="35"/>
        <v>46</v>
      </c>
      <c r="S113" s="44">
        <f t="shared" si="35"/>
        <v>1</v>
      </c>
      <c r="T113" s="44">
        <f t="shared" si="35"/>
        <v>0</v>
      </c>
      <c r="U113" s="2">
        <f>(SUM(Q113,T113)/SUM(Q113,R113,S113,T113))</f>
        <v>0.729885057471264</v>
      </c>
      <c r="V113" s="2">
        <f>Q113/(SUM(Q113,R113))</f>
        <v>0.734104046242775</v>
      </c>
      <c r="W113" s="2">
        <f>Q113/SUM(Q113,S113)</f>
        <v>0.9921875</v>
      </c>
      <c r="X113" s="2">
        <f>2*V113*W113/(SUM(V113,W113))</f>
        <v>0.843853820598007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128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spans="1:37">
      <c r="A116" s="1" t="s">
        <v>7</v>
      </c>
      <c r="B116" s="31">
        <v>15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15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6">(SUM(AD116,AG116)/SUM(AD116,AE116,AF116,AG116))</f>
        <v>1</v>
      </c>
      <c r="AI116" s="5">
        <f t="shared" ref="AI116:AI144" si="37">AD116/(SUM(AD116,AE116))</f>
        <v>1</v>
      </c>
      <c r="AJ116" s="5">
        <f t="shared" ref="AJ116:AJ144" si="38">AD116/SUM(AD116,AF116)</f>
        <v>1</v>
      </c>
      <c r="AK116" s="5">
        <f t="shared" ref="AK116:AK144" si="39">2*AI116*AJ116/(SUM(AI116,AJ116))</f>
        <v>1</v>
      </c>
    </row>
    <row r="117" spans="1:37">
      <c r="A117" s="4" t="s">
        <v>40</v>
      </c>
      <c r="B117" s="33"/>
      <c r="C117" s="34">
        <v>19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19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6"/>
        <v>1</v>
      </c>
      <c r="AI117" s="2">
        <f t="shared" si="37"/>
        <v>1</v>
      </c>
      <c r="AJ117" s="2">
        <f t="shared" si="38"/>
        <v>1</v>
      </c>
      <c r="AK117" s="2">
        <f t="shared" si="39"/>
        <v>1</v>
      </c>
    </row>
    <row r="118" spans="1:37">
      <c r="A118" s="4" t="s">
        <v>9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6"/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6"/>
        <v>1</v>
      </c>
      <c r="AI119" s="2">
        <f t="shared" si="37"/>
        <v>1</v>
      </c>
      <c r="AJ119" s="2">
        <f t="shared" si="38"/>
        <v>1</v>
      </c>
      <c r="AK119" s="2">
        <f t="shared" si="39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1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1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6"/>
        <v>1</v>
      </c>
      <c r="AI121" s="2">
        <f t="shared" si="37"/>
        <v>1</v>
      </c>
      <c r="AJ121" s="2">
        <f t="shared" si="38"/>
        <v>1</v>
      </c>
      <c r="AK121" s="2">
        <f t="shared" si="39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6"/>
        <v>1</v>
      </c>
      <c r="AI122" s="5">
        <f t="shared" si="37"/>
        <v>1</v>
      </c>
      <c r="AJ122" s="5">
        <f t="shared" si="38"/>
        <v>1</v>
      </c>
      <c r="AK122" s="5">
        <f t="shared" si="39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4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4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6"/>
        <v>1</v>
      </c>
      <c r="AI123" s="2">
        <f t="shared" si="37"/>
        <v>1</v>
      </c>
      <c r="AJ123" s="2">
        <f t="shared" si="38"/>
        <v>1</v>
      </c>
      <c r="AK123" s="2">
        <f t="shared" si="39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6"/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8</v>
      </c>
      <c r="AE125" s="44">
        <f>SUM(B125:J125,L125:AC125)</f>
        <v>0</v>
      </c>
      <c r="AF125" s="44">
        <f>SUM(K116:K124,K126:K143)</f>
        <v>1</v>
      </c>
      <c r="AG125" s="45">
        <v>0</v>
      </c>
      <c r="AH125" s="2">
        <f t="shared" si="36"/>
        <v>0.888888888888889</v>
      </c>
      <c r="AI125" s="2">
        <f t="shared" si="37"/>
        <v>1</v>
      </c>
      <c r="AJ125" s="2">
        <f t="shared" si="38"/>
        <v>0.888888888888889</v>
      </c>
      <c r="AK125" s="2">
        <f t="shared" si="39"/>
        <v>0.941176470588235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>
        <v>1</v>
      </c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1</v>
      </c>
      <c r="AF126" s="45">
        <f>SUM(L116:L125,L127:L143)</f>
        <v>0</v>
      </c>
      <c r="AG126" s="44">
        <v>0</v>
      </c>
      <c r="AH126" s="5">
        <f t="shared" si="36"/>
        <v>0.5</v>
      </c>
      <c r="AI126" s="5">
        <f t="shared" si="37"/>
        <v>0.5</v>
      </c>
      <c r="AJ126" s="5">
        <f t="shared" si="38"/>
        <v>1</v>
      </c>
      <c r="AK126" s="5">
        <f t="shared" si="39"/>
        <v>0.666666666666667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6"/>
        <v>1</v>
      </c>
      <c r="AI127" s="2">
        <f t="shared" si="37"/>
        <v>1</v>
      </c>
      <c r="AJ127" s="2">
        <f t="shared" si="38"/>
        <v>1</v>
      </c>
      <c r="AK127" s="2">
        <f t="shared" si="39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6"/>
        <v>1</v>
      </c>
      <c r="AI129" s="2">
        <f t="shared" si="37"/>
        <v>1</v>
      </c>
      <c r="AJ129" s="2">
        <f t="shared" si="38"/>
        <v>1</v>
      </c>
      <c r="AK129" s="2">
        <f t="shared" si="39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6"/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6"/>
        <v>1</v>
      </c>
      <c r="AI131" s="2">
        <f t="shared" si="37"/>
        <v>1</v>
      </c>
      <c r="AJ131" s="2">
        <f t="shared" si="38"/>
        <v>1</v>
      </c>
      <c r="AK131" s="2">
        <f t="shared" si="39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6"/>
        <v>1</v>
      </c>
      <c r="AI133" s="2">
        <f t="shared" si="37"/>
        <v>1</v>
      </c>
      <c r="AJ133" s="2">
        <f t="shared" si="38"/>
        <v>1</v>
      </c>
      <c r="AK133" s="2">
        <f t="shared" si="39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1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1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6"/>
        <v>1</v>
      </c>
      <c r="AI135" s="2">
        <f t="shared" si="37"/>
        <v>1</v>
      </c>
      <c r="AJ135" s="2">
        <f t="shared" si="38"/>
        <v>1</v>
      </c>
      <c r="AK135" s="2">
        <f t="shared" si="39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6"/>
        <v>1</v>
      </c>
      <c r="AI137" s="2">
        <f t="shared" si="37"/>
        <v>1</v>
      </c>
      <c r="AJ137" s="2">
        <f t="shared" si="38"/>
        <v>1</v>
      </c>
      <c r="AK137" s="2">
        <f t="shared" si="39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6"/>
        <v>1</v>
      </c>
      <c r="AI138" s="5">
        <f t="shared" si="37"/>
        <v>1</v>
      </c>
      <c r="AJ138" s="5">
        <f t="shared" si="38"/>
        <v>1</v>
      </c>
      <c r="AK138" s="5">
        <f t="shared" si="39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20</v>
      </c>
      <c r="Z139" s="33"/>
      <c r="AA139" s="33"/>
      <c r="AB139" s="33"/>
      <c r="AC139" s="48"/>
      <c r="AD139" s="44">
        <f>Y139</f>
        <v>20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6"/>
        <v>1</v>
      </c>
      <c r="AI139" s="2">
        <f t="shared" si="37"/>
        <v>1</v>
      </c>
      <c r="AJ139" s="2">
        <f t="shared" si="38"/>
        <v>1</v>
      </c>
      <c r="AK139" s="2">
        <f t="shared" si="39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6"/>
        <v>1</v>
      </c>
      <c r="AI140" s="5">
        <f t="shared" si="37"/>
        <v>1</v>
      </c>
      <c r="AJ140" s="5">
        <f t="shared" si="38"/>
        <v>1</v>
      </c>
      <c r="AK140" s="5">
        <f t="shared" si="39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6"/>
        <v>1</v>
      </c>
      <c r="AI141" s="2">
        <f t="shared" si="37"/>
        <v>1</v>
      </c>
      <c r="AJ141" s="2">
        <f t="shared" si="38"/>
        <v>1</v>
      </c>
      <c r="AK141" s="2">
        <f t="shared" si="39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6"/>
        <v>1</v>
      </c>
      <c r="AI142" s="5">
        <f t="shared" si="37"/>
        <v>1</v>
      </c>
      <c r="AJ142" s="5">
        <f t="shared" si="38"/>
        <v>1</v>
      </c>
      <c r="AK142" s="5">
        <f t="shared" si="39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6"/>
        <v>1</v>
      </c>
      <c r="AI143" s="2">
        <f t="shared" si="37"/>
        <v>1</v>
      </c>
      <c r="AJ143" s="2">
        <f t="shared" si="38"/>
        <v>1</v>
      </c>
      <c r="AK143" s="2">
        <f t="shared" si="39"/>
        <v>1</v>
      </c>
    </row>
    <row r="144" spans="28:37">
      <c r="AB144" s="42" t="s">
        <v>74</v>
      </c>
      <c r="AC144" s="42"/>
      <c r="AD144" s="45">
        <f t="shared" ref="AD144:AF144" si="40">SUM(AD116:AD143)</f>
        <v>127</v>
      </c>
      <c r="AE144" s="45">
        <f t="shared" si="40"/>
        <v>1</v>
      </c>
      <c r="AF144" s="45">
        <f t="shared" si="40"/>
        <v>1</v>
      </c>
      <c r="AG144" s="45">
        <v>0</v>
      </c>
      <c r="AH144" s="5">
        <f t="shared" si="36"/>
        <v>0.984496124031008</v>
      </c>
      <c r="AI144" s="5">
        <f t="shared" si="37"/>
        <v>0.9921875</v>
      </c>
      <c r="AJ144" s="5">
        <f t="shared" si="38"/>
        <v>0.9921875</v>
      </c>
      <c r="AK144" s="5">
        <f t="shared" si="39"/>
        <v>0.9921875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15</v>
      </c>
      <c r="C149" s="24"/>
      <c r="D149" s="24"/>
      <c r="E149" s="24"/>
      <c r="F149" s="24"/>
      <c r="G149" s="24"/>
      <c r="H149" s="24"/>
      <c r="I149" s="24"/>
      <c r="J149" s="38">
        <v>2</v>
      </c>
      <c r="L149" s="3" t="s">
        <v>49</v>
      </c>
      <c r="M149" s="13" t="s">
        <v>58</v>
      </c>
      <c r="N149" s="13"/>
      <c r="O149" s="13"/>
      <c r="P149" s="13"/>
      <c r="Q149" s="45">
        <f>B149</f>
        <v>15</v>
      </c>
      <c r="R149" s="45">
        <f>SUM(C149:J149)</f>
        <v>2</v>
      </c>
      <c r="S149" s="45">
        <f>SUM(B150:B157)</f>
        <v>0</v>
      </c>
      <c r="T149" s="45">
        <v>0</v>
      </c>
      <c r="U149" s="5">
        <f t="shared" ref="U149:U156" si="41">(SUM(Q149,T149)/SUM(Q149,R149,S149,T149))</f>
        <v>0.882352941176471</v>
      </c>
      <c r="V149" s="5">
        <f t="shared" ref="V149:V156" si="42">Q149/(SUM(Q149,R149))</f>
        <v>0.882352941176471</v>
      </c>
      <c r="W149" s="5">
        <f t="shared" ref="W149:W156" si="43">Q149/SUM(Q149,S149)</f>
        <v>1</v>
      </c>
      <c r="X149" s="5">
        <f t="shared" ref="X149:X156" si="44">2*V149*W149/(SUM(V149,W149))</f>
        <v>0.9375</v>
      </c>
    </row>
    <row r="150" spans="1:24">
      <c r="A150" s="7" t="s">
        <v>50</v>
      </c>
      <c r="B150" s="25"/>
      <c r="C150" s="26">
        <v>9</v>
      </c>
      <c r="D150" s="25"/>
      <c r="E150" s="25"/>
      <c r="F150" s="25"/>
      <c r="G150" s="25">
        <v>1</v>
      </c>
      <c r="H150" s="25"/>
      <c r="I150" s="25"/>
      <c r="J150" s="25">
        <v>3</v>
      </c>
      <c r="L150" s="3" t="s">
        <v>50</v>
      </c>
      <c r="M150" s="13" t="s">
        <v>59</v>
      </c>
      <c r="N150" s="13"/>
      <c r="O150" s="13"/>
      <c r="P150" s="13"/>
      <c r="Q150" s="44">
        <f>C150</f>
        <v>9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41"/>
        <v>0.692307692307692</v>
      </c>
      <c r="V150" s="2">
        <f t="shared" si="42"/>
        <v>0.692307692307692</v>
      </c>
      <c r="W150" s="2">
        <f t="shared" si="43"/>
        <v>1</v>
      </c>
      <c r="X150" s="2">
        <f t="shared" si="44"/>
        <v>0.818181818181818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1"/>
        <v>0.909090909090909</v>
      </c>
      <c r="V151" s="5">
        <f t="shared" si="42"/>
        <v>0.909090909090909</v>
      </c>
      <c r="W151" s="5">
        <f t="shared" si="43"/>
        <v>1</v>
      </c>
      <c r="X151" s="5">
        <f t="shared" si="44"/>
        <v>0.952380952380952</v>
      </c>
    </row>
    <row r="152" spans="1:24">
      <c r="A152" s="7" t="s">
        <v>52</v>
      </c>
      <c r="B152" s="25"/>
      <c r="C152" s="25"/>
      <c r="D152" s="25"/>
      <c r="E152" s="26">
        <v>17</v>
      </c>
      <c r="F152" s="25"/>
      <c r="G152" s="25"/>
      <c r="H152" s="25"/>
      <c r="I152" s="25"/>
      <c r="J152" s="39">
        <v>3</v>
      </c>
      <c r="L152" s="3" t="s">
        <v>52</v>
      </c>
      <c r="M152" s="13" t="s">
        <v>61</v>
      </c>
      <c r="N152" s="13"/>
      <c r="O152" s="13"/>
      <c r="P152" s="13"/>
      <c r="Q152" s="44">
        <f>E152</f>
        <v>17</v>
      </c>
      <c r="R152" s="44">
        <f>SUM(B152:D152,F152:J152)</f>
        <v>3</v>
      </c>
      <c r="S152" s="44">
        <f>SUM(E149:E151,E153:E157)</f>
        <v>0</v>
      </c>
      <c r="T152" s="44">
        <v>0</v>
      </c>
      <c r="U152" s="2">
        <f t="shared" si="41"/>
        <v>0.85</v>
      </c>
      <c r="V152" s="2">
        <f t="shared" si="42"/>
        <v>0.85</v>
      </c>
      <c r="W152" s="2">
        <f t="shared" si="43"/>
        <v>1</v>
      </c>
      <c r="X152" s="2">
        <f t="shared" si="44"/>
        <v>0.918918918918919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1"/>
        <v>0.90625</v>
      </c>
      <c r="V153" s="5">
        <f t="shared" si="42"/>
        <v>0.90625</v>
      </c>
      <c r="W153" s="5">
        <f t="shared" si="43"/>
        <v>1</v>
      </c>
      <c r="X153" s="5">
        <f t="shared" si="44"/>
        <v>0.950819672131147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4</v>
      </c>
      <c r="S154" s="44">
        <f>SUM(G149:G153,G155:G157)</f>
        <v>1</v>
      </c>
      <c r="T154" s="44">
        <v>0</v>
      </c>
      <c r="U154" s="2">
        <f t="shared" si="41"/>
        <v>0.838709677419355</v>
      </c>
      <c r="V154" s="2">
        <f t="shared" si="42"/>
        <v>0.866666666666667</v>
      </c>
      <c r="W154" s="2">
        <f t="shared" si="43"/>
        <v>0.962962962962963</v>
      </c>
      <c r="X154" s="2">
        <f t="shared" si="44"/>
        <v>0.912280701754386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6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6</v>
      </c>
      <c r="R156" s="44">
        <f>SUM(J156,B156:H156)</f>
        <v>1</v>
      </c>
      <c r="S156" s="44">
        <f>SUM(I149:I155,I157)</f>
        <v>0</v>
      </c>
      <c r="T156" s="44">
        <v>0</v>
      </c>
      <c r="U156" s="2">
        <f t="shared" si="41"/>
        <v>0.857142857142857</v>
      </c>
      <c r="V156" s="2">
        <f t="shared" si="42"/>
        <v>0.857142857142857</v>
      </c>
      <c r="W156" s="2">
        <f t="shared" si="43"/>
        <v>1</v>
      </c>
      <c r="X156" s="2">
        <f t="shared" si="44"/>
        <v>0.923076923076923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5">SUM(Q149:Q156)</f>
        <v>123</v>
      </c>
      <c r="R158" s="44">
        <f t="shared" si="45"/>
        <v>18</v>
      </c>
      <c r="S158" s="44">
        <f t="shared" si="45"/>
        <v>1</v>
      </c>
      <c r="T158" s="44">
        <f t="shared" si="45"/>
        <v>0</v>
      </c>
      <c r="U158" s="2">
        <f>(SUM(Q158,T158)/SUM(Q158,R158,S158,T158))</f>
        <v>0.866197183098592</v>
      </c>
      <c r="V158" s="2">
        <f>Q158/(SUM(Q158,R158))</f>
        <v>0.872340425531915</v>
      </c>
      <c r="W158" s="2">
        <f>Q158/SUM(Q158,S158)</f>
        <v>0.991935483870968</v>
      </c>
      <c r="X158" s="2">
        <f>2*V158*W158/(SUM(V158,W158))</f>
        <v>0.928301886792453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125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6">(SUM(AD161,AG161)/SUM(AD161,AE161,AF161,AG161))</f>
        <v>1</v>
      </c>
      <c r="AI161" s="5">
        <f t="shared" ref="AI161:AI189" si="47">AD161/(SUM(AD161,AE161))</f>
        <v>1</v>
      </c>
      <c r="AJ161" s="5">
        <f t="shared" ref="AJ161:AJ189" si="48">AD161/SUM(AD161,AF161)</f>
        <v>1</v>
      </c>
      <c r="AK161" s="5">
        <f t="shared" ref="AK161:AK189" si="49">2*AI161*AJ161/(SUM(AI161,AJ161))</f>
        <v>1</v>
      </c>
    </row>
    <row r="162" spans="1:37">
      <c r="A162" s="4" t="s">
        <v>40</v>
      </c>
      <c r="B162" s="33"/>
      <c r="C162" s="34">
        <v>17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17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6"/>
        <v>1</v>
      </c>
      <c r="AI162" s="2">
        <f t="shared" si="47"/>
        <v>1</v>
      </c>
      <c r="AJ162" s="2">
        <f t="shared" si="48"/>
        <v>1</v>
      </c>
      <c r="AK162" s="2">
        <f t="shared" si="49"/>
        <v>1</v>
      </c>
    </row>
    <row r="163" spans="1:37">
      <c r="A163" s="4" t="s">
        <v>9</v>
      </c>
      <c r="B163" s="33"/>
      <c r="C163" s="33"/>
      <c r="D163" s="34">
        <v>8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8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6"/>
        <v>1</v>
      </c>
      <c r="AI164" s="2">
        <f t="shared" si="47"/>
        <v>1</v>
      </c>
      <c r="AJ164" s="2">
        <f t="shared" si="48"/>
        <v>1</v>
      </c>
      <c r="AK164" s="2">
        <f t="shared" si="49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1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1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6"/>
        <v>1</v>
      </c>
      <c r="AI166" s="2">
        <f t="shared" si="47"/>
        <v>1</v>
      </c>
      <c r="AJ166" s="2">
        <f t="shared" si="48"/>
        <v>1</v>
      </c>
      <c r="AK166" s="2">
        <f t="shared" si="49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6"/>
        <v>1</v>
      </c>
      <c r="AI167" s="5">
        <f t="shared" si="47"/>
        <v>1</v>
      </c>
      <c r="AJ167" s="5">
        <f t="shared" si="48"/>
        <v>1</v>
      </c>
      <c r="AK167" s="5">
        <f t="shared" si="49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4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4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6"/>
        <v>1</v>
      </c>
      <c r="AI168" s="2">
        <f t="shared" si="47"/>
        <v>1</v>
      </c>
      <c r="AJ168" s="2">
        <f t="shared" si="48"/>
        <v>1</v>
      </c>
      <c r="AK168" s="2">
        <f t="shared" si="49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8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8</v>
      </c>
      <c r="AE170" s="44">
        <f>SUM(B170:J170,L170:AC170)</f>
        <v>0</v>
      </c>
      <c r="AF170" s="44">
        <f>SUM(K161:K169,K171:K188)</f>
        <v>1</v>
      </c>
      <c r="AG170" s="45">
        <v>0</v>
      </c>
      <c r="AH170" s="2">
        <f t="shared" si="46"/>
        <v>0.888888888888889</v>
      </c>
      <c r="AI170" s="2">
        <f t="shared" si="47"/>
        <v>1</v>
      </c>
      <c r="AJ170" s="2">
        <f t="shared" si="48"/>
        <v>0.888888888888889</v>
      </c>
      <c r="AK170" s="2">
        <f t="shared" si="49"/>
        <v>0.941176470588235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>
        <v>1</v>
      </c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1</v>
      </c>
      <c r="AF171" s="45">
        <f>SUM(L161:L170,L172:L188)</f>
        <v>0</v>
      </c>
      <c r="AG171" s="44">
        <v>0</v>
      </c>
      <c r="AH171" s="5">
        <f t="shared" si="46"/>
        <v>0.5</v>
      </c>
      <c r="AI171" s="5">
        <f t="shared" si="47"/>
        <v>0.5</v>
      </c>
      <c r="AJ171" s="5">
        <f t="shared" si="48"/>
        <v>1</v>
      </c>
      <c r="AK171" s="5">
        <f t="shared" si="49"/>
        <v>0.666666666666667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6"/>
        <v>1</v>
      </c>
      <c r="AI172" s="2">
        <f t="shared" si="47"/>
        <v>1</v>
      </c>
      <c r="AJ172" s="2">
        <f t="shared" si="48"/>
        <v>1</v>
      </c>
      <c r="AK172" s="2">
        <f t="shared" si="49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6"/>
        <v>1</v>
      </c>
      <c r="AI174" s="2">
        <f t="shared" si="47"/>
        <v>1</v>
      </c>
      <c r="AJ174" s="2">
        <f t="shared" si="48"/>
        <v>1</v>
      </c>
      <c r="AK174" s="2">
        <f t="shared" si="49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6"/>
        <v>1</v>
      </c>
      <c r="AI176" s="2">
        <f t="shared" si="47"/>
        <v>1</v>
      </c>
      <c r="AJ176" s="2">
        <f t="shared" si="48"/>
        <v>1</v>
      </c>
      <c r="AK176" s="2">
        <f t="shared" si="49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6"/>
        <v>1</v>
      </c>
      <c r="AI178" s="2">
        <f t="shared" si="47"/>
        <v>1</v>
      </c>
      <c r="AJ178" s="2">
        <f t="shared" si="48"/>
        <v>1</v>
      </c>
      <c r="AK178" s="2">
        <f t="shared" si="49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1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1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5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6"/>
        <v>1</v>
      </c>
      <c r="AI180" s="2">
        <f t="shared" si="47"/>
        <v>1</v>
      </c>
      <c r="AJ180" s="2">
        <f t="shared" si="48"/>
        <v>1</v>
      </c>
      <c r="AK180" s="2">
        <f t="shared" si="49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6"/>
        <v>1</v>
      </c>
      <c r="AI182" s="2">
        <f t="shared" si="47"/>
        <v>1</v>
      </c>
      <c r="AJ182" s="2">
        <f t="shared" si="48"/>
        <v>1</v>
      </c>
      <c r="AK182" s="2">
        <f t="shared" si="49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6"/>
        <v>1</v>
      </c>
      <c r="AI183" s="5">
        <f t="shared" si="47"/>
        <v>1</v>
      </c>
      <c r="AJ183" s="5">
        <f t="shared" si="48"/>
        <v>1</v>
      </c>
      <c r="AK183" s="5">
        <f t="shared" si="49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20</v>
      </c>
      <c r="Z184" s="33"/>
      <c r="AA184" s="33"/>
      <c r="AB184" s="33"/>
      <c r="AC184" s="48"/>
      <c r="AD184" s="44">
        <f>Y184</f>
        <v>20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6"/>
        <v>1</v>
      </c>
      <c r="AI184" s="2">
        <f t="shared" si="47"/>
        <v>1</v>
      </c>
      <c r="AJ184" s="2">
        <f t="shared" si="48"/>
        <v>1</v>
      </c>
      <c r="AK184" s="2">
        <f t="shared" si="49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6"/>
        <v>1</v>
      </c>
      <c r="AI185" s="5">
        <f t="shared" si="47"/>
        <v>1</v>
      </c>
      <c r="AJ185" s="5">
        <f t="shared" si="48"/>
        <v>1</v>
      </c>
      <c r="AK185" s="5">
        <f t="shared" si="49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6"/>
        <v>1</v>
      </c>
      <c r="AI186" s="2">
        <f t="shared" si="47"/>
        <v>1</v>
      </c>
      <c r="AJ186" s="2">
        <f t="shared" si="48"/>
        <v>1</v>
      </c>
      <c r="AK186" s="2">
        <f t="shared" si="49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6"/>
        <v>1</v>
      </c>
      <c r="AI187" s="5">
        <f t="shared" si="47"/>
        <v>1</v>
      </c>
      <c r="AJ187" s="5">
        <f t="shared" si="48"/>
        <v>1</v>
      </c>
      <c r="AK187" s="5">
        <f t="shared" si="49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6"/>
        <v>1</v>
      </c>
      <c r="AI188" s="2">
        <f t="shared" si="47"/>
        <v>1</v>
      </c>
      <c r="AJ188" s="2">
        <f t="shared" si="48"/>
        <v>1</v>
      </c>
      <c r="AK188" s="2">
        <f t="shared" si="49"/>
        <v>1</v>
      </c>
    </row>
    <row r="189" spans="28:37">
      <c r="AB189" s="42" t="s">
        <v>74</v>
      </c>
      <c r="AC189" s="42"/>
      <c r="AD189" s="45">
        <f t="shared" ref="AD189:AF189" si="50">SUM(AD161:AD188)</f>
        <v>124</v>
      </c>
      <c r="AE189" s="45">
        <f t="shared" si="50"/>
        <v>1</v>
      </c>
      <c r="AF189" s="45">
        <f t="shared" si="50"/>
        <v>1</v>
      </c>
      <c r="AG189" s="45">
        <v>0</v>
      </c>
      <c r="AH189" s="5">
        <f t="shared" si="46"/>
        <v>0.984126984126984</v>
      </c>
      <c r="AI189" s="5">
        <f t="shared" si="47"/>
        <v>0.992</v>
      </c>
      <c r="AJ189" s="5">
        <f t="shared" si="48"/>
        <v>0.992</v>
      </c>
      <c r="AK189" s="5">
        <f t="shared" si="49"/>
        <v>0.992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15</v>
      </c>
      <c r="C194" s="24"/>
      <c r="D194" s="24"/>
      <c r="E194" s="24"/>
      <c r="F194" s="24"/>
      <c r="G194" s="24"/>
      <c r="H194" s="24"/>
      <c r="I194" s="24"/>
      <c r="J194" s="38">
        <v>2</v>
      </c>
      <c r="L194" s="3" t="s">
        <v>49</v>
      </c>
      <c r="M194" s="13" t="s">
        <v>58</v>
      </c>
      <c r="N194" s="13"/>
      <c r="O194" s="13"/>
      <c r="P194" s="13"/>
      <c r="Q194" s="45">
        <f>B194</f>
        <v>15</v>
      </c>
      <c r="R194" s="45">
        <f>SUM(C194:J194)</f>
        <v>2</v>
      </c>
      <c r="S194" s="45">
        <f>SUM(B195:B202)</f>
        <v>0</v>
      </c>
      <c r="T194" s="45">
        <v>0</v>
      </c>
      <c r="U194" s="5">
        <f t="shared" ref="U194:U201" si="51">(SUM(Q194,T194)/SUM(Q194,R194,S194,T194))</f>
        <v>0.882352941176471</v>
      </c>
      <c r="V194" s="5">
        <f t="shared" ref="V194:V201" si="52">Q194/(SUM(Q194,R194))</f>
        <v>0.882352941176471</v>
      </c>
      <c r="W194" s="5">
        <f t="shared" ref="W194:W201" si="53">Q194/SUM(Q194,S194)</f>
        <v>1</v>
      </c>
      <c r="X194" s="5">
        <f t="shared" ref="X194:X201" si="54">2*V194*W194/(SUM(V194,W194))</f>
        <v>0.9375</v>
      </c>
    </row>
    <row r="195" spans="1:24">
      <c r="A195" s="7" t="s">
        <v>50</v>
      </c>
      <c r="B195" s="25"/>
      <c r="C195" s="26">
        <v>9</v>
      </c>
      <c r="D195" s="25"/>
      <c r="E195" s="25"/>
      <c r="F195" s="25"/>
      <c r="G195" s="25">
        <v>1</v>
      </c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9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1"/>
        <v>0.692307692307692</v>
      </c>
      <c r="V195" s="2">
        <f t="shared" si="52"/>
        <v>0.692307692307692</v>
      </c>
      <c r="W195" s="2">
        <f t="shared" si="53"/>
        <v>1</v>
      </c>
      <c r="X195" s="2">
        <f t="shared" si="54"/>
        <v>0.818181818181818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1"/>
        <v>0.909090909090909</v>
      </c>
      <c r="V196" s="5">
        <f t="shared" si="52"/>
        <v>0.909090909090909</v>
      </c>
      <c r="W196" s="5">
        <f t="shared" si="53"/>
        <v>1</v>
      </c>
      <c r="X196" s="5">
        <f t="shared" si="54"/>
        <v>0.952380952380952</v>
      </c>
    </row>
    <row r="197" spans="1:24">
      <c r="A197" s="7" t="s">
        <v>52</v>
      </c>
      <c r="B197" s="25"/>
      <c r="C197" s="25"/>
      <c r="D197" s="25"/>
      <c r="E197" s="26">
        <v>17</v>
      </c>
      <c r="F197" s="25"/>
      <c r="G197" s="25"/>
      <c r="H197" s="25"/>
      <c r="I197" s="25"/>
      <c r="J197" s="39">
        <v>3</v>
      </c>
      <c r="L197" s="3" t="s">
        <v>52</v>
      </c>
      <c r="M197" s="13" t="s">
        <v>61</v>
      </c>
      <c r="N197" s="13"/>
      <c r="O197" s="13"/>
      <c r="P197" s="13"/>
      <c r="Q197" s="44">
        <f>E197</f>
        <v>17</v>
      </c>
      <c r="R197" s="44">
        <f>SUM(B197:D197,F197:J197)</f>
        <v>3</v>
      </c>
      <c r="S197" s="44">
        <f>SUM(E194:E196,E198:E202)</f>
        <v>0</v>
      </c>
      <c r="T197" s="44">
        <v>0</v>
      </c>
      <c r="U197" s="2">
        <f t="shared" si="51"/>
        <v>0.85</v>
      </c>
      <c r="V197" s="2">
        <f t="shared" si="52"/>
        <v>0.85</v>
      </c>
      <c r="W197" s="2">
        <f t="shared" si="53"/>
        <v>1</v>
      </c>
      <c r="X197" s="2">
        <f t="shared" si="54"/>
        <v>0.918918918918919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3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3</v>
      </c>
      <c r="S198" s="45">
        <f>SUM(F194:F197,F199:F202)</f>
        <v>0</v>
      </c>
      <c r="T198" s="45">
        <v>0</v>
      </c>
      <c r="U198" s="5">
        <f t="shared" si="51"/>
        <v>0.90625</v>
      </c>
      <c r="V198" s="5">
        <f t="shared" si="52"/>
        <v>0.90625</v>
      </c>
      <c r="W198" s="5">
        <f t="shared" si="53"/>
        <v>1</v>
      </c>
      <c r="X198" s="5">
        <f t="shared" si="54"/>
        <v>0.950819672131147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25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25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1"/>
        <v>0.833333333333333</v>
      </c>
      <c r="V199" s="2">
        <f t="shared" si="52"/>
        <v>0.862068965517241</v>
      </c>
      <c r="W199" s="2">
        <f t="shared" si="53"/>
        <v>0.961538461538462</v>
      </c>
      <c r="X199" s="2">
        <f t="shared" si="54"/>
        <v>0.909090909090909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5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5</v>
      </c>
      <c r="R201" s="44">
        <f>SUM(J201,B201:H201)</f>
        <v>1</v>
      </c>
      <c r="S201" s="44">
        <f>SUM(I194:I200,I202)</f>
        <v>0</v>
      </c>
      <c r="T201" s="44">
        <v>0</v>
      </c>
      <c r="U201" s="2">
        <f t="shared" si="51"/>
        <v>0.833333333333333</v>
      </c>
      <c r="V201" s="2">
        <f t="shared" si="52"/>
        <v>0.833333333333333</v>
      </c>
      <c r="W201" s="2">
        <f t="shared" si="53"/>
        <v>1</v>
      </c>
      <c r="X201" s="2">
        <f t="shared" si="54"/>
        <v>0.909090909090909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5">SUM(Q194:Q201)</f>
        <v>121</v>
      </c>
      <c r="R203" s="44">
        <f t="shared" si="55"/>
        <v>18</v>
      </c>
      <c r="S203" s="44">
        <f t="shared" si="55"/>
        <v>1</v>
      </c>
      <c r="T203" s="44">
        <f t="shared" si="55"/>
        <v>0</v>
      </c>
      <c r="U203" s="2">
        <f>(SUM(Q203,T203)/SUM(Q203,R203,S203,T203))</f>
        <v>0.864285714285714</v>
      </c>
      <c r="V203" s="2">
        <f>Q203/(SUM(Q203,R203))</f>
        <v>0.870503597122302</v>
      </c>
      <c r="W203" s="2">
        <f>Q203/SUM(Q203,S203)</f>
        <v>0.991803278688525</v>
      </c>
      <c r="X203" s="2">
        <f>2*V203*W203/(SUM(V203,W203))</f>
        <v>0.9272030651341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122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6">(SUM(AD206,AG206)/SUM(AD206,AE206,AF206,AG206))</f>
        <v>1</v>
      </c>
      <c r="AI206" s="5">
        <f t="shared" ref="AI206:AI234" si="57">AD206/(SUM(AD206,AE206))</f>
        <v>1</v>
      </c>
      <c r="AJ206" s="5">
        <f t="shared" ref="AJ206:AJ234" si="58">AD206/SUM(AD206,AF206)</f>
        <v>1</v>
      </c>
      <c r="AK206" s="5">
        <f t="shared" ref="AK206:AK234" si="59">2*AI206*AJ206/(SUM(AI206,AJ206))</f>
        <v>1</v>
      </c>
    </row>
    <row r="207" spans="1:37">
      <c r="A207" s="4" t="s">
        <v>40</v>
      </c>
      <c r="B207" s="33"/>
      <c r="C207" s="34">
        <v>16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16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6"/>
        <v>1</v>
      </c>
      <c r="AI207" s="2">
        <f t="shared" si="57"/>
        <v>1</v>
      </c>
      <c r="AJ207" s="2">
        <f t="shared" si="58"/>
        <v>1</v>
      </c>
      <c r="AK207" s="2">
        <f t="shared" si="59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6"/>
        <v>1</v>
      </c>
      <c r="AI209" s="2">
        <f t="shared" si="57"/>
        <v>1</v>
      </c>
      <c r="AJ209" s="2">
        <f t="shared" si="58"/>
        <v>1</v>
      </c>
      <c r="AK209" s="2">
        <f t="shared" si="59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6"/>
        <v>1</v>
      </c>
      <c r="AI211" s="2">
        <f t="shared" si="57"/>
        <v>1</v>
      </c>
      <c r="AJ211" s="2">
        <f t="shared" si="58"/>
        <v>1</v>
      </c>
      <c r="AK211" s="2">
        <f t="shared" si="59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6"/>
        <v>1</v>
      </c>
      <c r="AI212" s="5">
        <f t="shared" si="57"/>
        <v>1</v>
      </c>
      <c r="AJ212" s="5">
        <f t="shared" si="58"/>
        <v>1</v>
      </c>
      <c r="AK212" s="5">
        <f t="shared" si="59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4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4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6"/>
        <v>1</v>
      </c>
      <c r="AI213" s="2">
        <f t="shared" si="57"/>
        <v>1</v>
      </c>
      <c r="AJ213" s="2">
        <f t="shared" si="58"/>
        <v>1</v>
      </c>
      <c r="AK213" s="2">
        <f t="shared" si="59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1</v>
      </c>
      <c r="AG215" s="45">
        <v>0</v>
      </c>
      <c r="AH215" s="2">
        <f t="shared" si="56"/>
        <v>0.888888888888889</v>
      </c>
      <c r="AI215" s="2">
        <f t="shared" si="57"/>
        <v>1</v>
      </c>
      <c r="AJ215" s="2">
        <f t="shared" si="58"/>
        <v>0.888888888888889</v>
      </c>
      <c r="AK215" s="2">
        <f t="shared" si="59"/>
        <v>0.941176470588235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>
        <v>1</v>
      </c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1</v>
      </c>
      <c r="AF216" s="45">
        <f>SUM(L206:L215,L217:L233)</f>
        <v>0</v>
      </c>
      <c r="AG216" s="44">
        <v>0</v>
      </c>
      <c r="AH216" s="5">
        <f t="shared" si="56"/>
        <v>0.5</v>
      </c>
      <c r="AI216" s="5">
        <f t="shared" si="57"/>
        <v>0.5</v>
      </c>
      <c r="AJ216" s="5">
        <f t="shared" si="58"/>
        <v>1</v>
      </c>
      <c r="AK216" s="5">
        <f t="shared" si="59"/>
        <v>0.666666666666667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6"/>
        <v>1</v>
      </c>
      <c r="AI217" s="2">
        <f t="shared" si="57"/>
        <v>1</v>
      </c>
      <c r="AJ217" s="2">
        <f t="shared" si="58"/>
        <v>1</v>
      </c>
      <c r="AK217" s="2">
        <f t="shared" si="59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6"/>
        <v>1</v>
      </c>
      <c r="AI219" s="2">
        <f t="shared" si="57"/>
        <v>1</v>
      </c>
      <c r="AJ219" s="2">
        <f t="shared" si="58"/>
        <v>1</v>
      </c>
      <c r="AK219" s="2">
        <f t="shared" si="59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6"/>
        <v>1</v>
      </c>
      <c r="AI221" s="2">
        <f t="shared" si="57"/>
        <v>1</v>
      </c>
      <c r="AJ221" s="2">
        <f t="shared" si="58"/>
        <v>1</v>
      </c>
      <c r="AK221" s="2">
        <f t="shared" si="59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6"/>
        <v>1</v>
      </c>
      <c r="AI223" s="2">
        <f t="shared" si="57"/>
        <v>1</v>
      </c>
      <c r="AJ223" s="2">
        <f t="shared" si="58"/>
        <v>1</v>
      </c>
      <c r="AK223" s="2">
        <f t="shared" si="59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5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6"/>
        <v>1</v>
      </c>
      <c r="AI225" s="2">
        <f t="shared" si="57"/>
        <v>1</v>
      </c>
      <c r="AJ225" s="2">
        <f t="shared" si="58"/>
        <v>1</v>
      </c>
      <c r="AK225" s="2">
        <f t="shared" si="59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6"/>
        <v>1</v>
      </c>
      <c r="AI227" s="2">
        <f t="shared" si="57"/>
        <v>1</v>
      </c>
      <c r="AJ227" s="2">
        <f t="shared" si="58"/>
        <v>1</v>
      </c>
      <c r="AK227" s="2">
        <f t="shared" si="59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6"/>
        <v>1</v>
      </c>
      <c r="AI228" s="5">
        <f t="shared" si="57"/>
        <v>1</v>
      </c>
      <c r="AJ228" s="5">
        <f t="shared" si="58"/>
        <v>1</v>
      </c>
      <c r="AK228" s="5">
        <f t="shared" si="59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6"/>
        <v>1</v>
      </c>
      <c r="AI229" s="2">
        <f t="shared" si="57"/>
        <v>1</v>
      </c>
      <c r="AJ229" s="2">
        <f t="shared" si="58"/>
        <v>1</v>
      </c>
      <c r="AK229" s="2">
        <f t="shared" si="59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6"/>
        <v>1</v>
      </c>
      <c r="AI230" s="5">
        <f t="shared" si="57"/>
        <v>1</v>
      </c>
      <c r="AJ230" s="5">
        <f t="shared" si="58"/>
        <v>1</v>
      </c>
      <c r="AK230" s="5">
        <f t="shared" si="59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6"/>
        <v>1</v>
      </c>
      <c r="AI231" s="2">
        <f t="shared" si="57"/>
        <v>1</v>
      </c>
      <c r="AJ231" s="2">
        <f t="shared" si="58"/>
        <v>1</v>
      </c>
      <c r="AK231" s="2">
        <f t="shared" si="59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6"/>
        <v>1</v>
      </c>
      <c r="AI232" s="5">
        <f t="shared" si="57"/>
        <v>1</v>
      </c>
      <c r="AJ232" s="5">
        <f t="shared" si="58"/>
        <v>1</v>
      </c>
      <c r="AK232" s="5">
        <f t="shared" si="59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6"/>
        <v>1</v>
      </c>
      <c r="AI233" s="2">
        <f t="shared" si="57"/>
        <v>1</v>
      </c>
      <c r="AJ233" s="2">
        <f t="shared" si="58"/>
        <v>1</v>
      </c>
      <c r="AK233" s="2">
        <f t="shared" si="59"/>
        <v>1</v>
      </c>
    </row>
    <row r="234" spans="28:37">
      <c r="AB234" s="42" t="s">
        <v>74</v>
      </c>
      <c r="AC234" s="42"/>
      <c r="AD234" s="45">
        <f t="shared" ref="AD234:AF234" si="60">SUM(AD206:AD233)</f>
        <v>121</v>
      </c>
      <c r="AE234" s="45">
        <f t="shared" si="60"/>
        <v>1</v>
      </c>
      <c r="AF234" s="45">
        <f t="shared" si="60"/>
        <v>1</v>
      </c>
      <c r="AG234" s="45">
        <v>0</v>
      </c>
      <c r="AH234" s="5">
        <f t="shared" si="56"/>
        <v>0.983739837398374</v>
      </c>
      <c r="AI234" s="5">
        <f t="shared" si="57"/>
        <v>0.991803278688525</v>
      </c>
      <c r="AJ234" s="5">
        <f t="shared" si="58"/>
        <v>0.991803278688525</v>
      </c>
      <c r="AK234" s="5">
        <f t="shared" si="59"/>
        <v>0.991803278688525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B29" sqref="B29"/>
    </sheetView>
  </sheetViews>
  <sheetFormatPr defaultColWidth="9" defaultRowHeight="15"/>
  <cols>
    <col min="6" max="33" width="4.125" customWidth="1"/>
  </cols>
  <sheetData>
    <row r="1" ht="15.75" spans="1:33">
      <c r="A1" s="1" t="s">
        <v>7</v>
      </c>
      <c r="B1" s="2">
        <v>16</v>
      </c>
      <c r="D1" s="3"/>
      <c r="E1" s="3"/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4" t="s">
        <v>34</v>
      </c>
    </row>
    <row r="2" ht="15.75" spans="1:33">
      <c r="A2" s="4" t="s">
        <v>40</v>
      </c>
      <c r="B2" s="5">
        <v>22</v>
      </c>
      <c r="D2" s="6" t="s">
        <v>49</v>
      </c>
      <c r="E2" s="2">
        <v>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12</v>
      </c>
      <c r="AD2" s="2">
        <v>2</v>
      </c>
      <c r="AE2" s="2">
        <v>3</v>
      </c>
      <c r="AF2" s="2"/>
      <c r="AG2" s="2"/>
    </row>
    <row r="3" spans="1:33">
      <c r="A3" s="4" t="s">
        <v>9</v>
      </c>
      <c r="B3" s="2">
        <v>8</v>
      </c>
      <c r="D3" s="7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4" t="s">
        <v>10</v>
      </c>
      <c r="B4" s="5">
        <v>2</v>
      </c>
      <c r="D4" s="7" t="s">
        <v>51</v>
      </c>
      <c r="E4" s="2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>
        <v>10</v>
      </c>
      <c r="AD4" s="2"/>
      <c r="AE4" s="2"/>
      <c r="AF4" s="2"/>
      <c r="AG4" s="2"/>
    </row>
    <row r="5" spans="1:33">
      <c r="A5" s="4" t="s">
        <v>11</v>
      </c>
      <c r="B5" s="2">
        <v>1</v>
      </c>
      <c r="D5" s="7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4" t="s">
        <v>12</v>
      </c>
      <c r="B6" s="5">
        <v>2</v>
      </c>
      <c r="D6" s="7" t="s">
        <v>53</v>
      </c>
      <c r="E6" s="2">
        <v>29</v>
      </c>
      <c r="F6" s="2">
        <v>2</v>
      </c>
      <c r="G6" s="2"/>
      <c r="H6" s="2">
        <v>2</v>
      </c>
      <c r="I6" s="2"/>
      <c r="J6" s="2">
        <v>1</v>
      </c>
      <c r="K6" s="2"/>
      <c r="L6" s="2">
        <v>1</v>
      </c>
      <c r="M6" s="2">
        <v>2</v>
      </c>
      <c r="N6" s="2">
        <v>1</v>
      </c>
      <c r="O6" s="2">
        <v>2</v>
      </c>
      <c r="P6" s="2"/>
      <c r="Q6" s="2"/>
      <c r="R6" s="2">
        <v>1</v>
      </c>
      <c r="S6" s="2">
        <v>1</v>
      </c>
      <c r="T6" s="2"/>
      <c r="U6" s="2">
        <v>1</v>
      </c>
      <c r="V6" s="2">
        <v>1</v>
      </c>
      <c r="W6" s="2">
        <v>2</v>
      </c>
      <c r="X6" s="2"/>
      <c r="Y6" s="2">
        <v>2</v>
      </c>
      <c r="Z6" s="2">
        <v>1</v>
      </c>
      <c r="AA6" s="2">
        <v>1</v>
      </c>
      <c r="AB6" s="2">
        <v>1</v>
      </c>
      <c r="AC6" s="2"/>
      <c r="AD6" s="2">
        <v>2</v>
      </c>
      <c r="AE6" s="2">
        <v>3</v>
      </c>
      <c r="AF6" s="2">
        <v>1</v>
      </c>
      <c r="AG6" s="2">
        <v>1</v>
      </c>
    </row>
    <row r="7" spans="1:33">
      <c r="A7" s="4" t="s">
        <v>13</v>
      </c>
      <c r="B7" s="2">
        <v>2</v>
      </c>
      <c r="D7" s="7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4" t="s">
        <v>14</v>
      </c>
      <c r="B8" s="5">
        <v>5</v>
      </c>
      <c r="D8" s="7" t="s">
        <v>55</v>
      </c>
      <c r="E8" s="2">
        <v>11</v>
      </c>
      <c r="F8" s="2"/>
      <c r="G8" s="2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4" t="s">
        <v>48</v>
      </c>
      <c r="B9" s="2">
        <v>3</v>
      </c>
      <c r="D9" s="7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4" t="s">
        <v>16</v>
      </c>
      <c r="B10" s="5">
        <v>10</v>
      </c>
      <c r="D10" s="3"/>
      <c r="E10" s="3">
        <f>SUM(E2:E9)</f>
        <v>141</v>
      </c>
      <c r="F10" s="3">
        <f>SUM(F2:F9)</f>
        <v>16</v>
      </c>
      <c r="G10" s="3">
        <f t="shared" ref="G10:AG10" si="0">SUM(G2:G9)</f>
        <v>22</v>
      </c>
      <c r="H10" s="3">
        <f t="shared" si="0"/>
        <v>8</v>
      </c>
      <c r="I10" s="3">
        <f t="shared" si="0"/>
        <v>2</v>
      </c>
      <c r="J10" s="3">
        <f t="shared" si="0"/>
        <v>1</v>
      </c>
      <c r="K10" s="3">
        <f t="shared" si="0"/>
        <v>2</v>
      </c>
      <c r="L10" s="3">
        <f t="shared" si="0"/>
        <v>2</v>
      </c>
      <c r="M10" s="3">
        <f t="shared" si="0"/>
        <v>5</v>
      </c>
      <c r="N10" s="3">
        <f t="shared" si="0"/>
        <v>3</v>
      </c>
      <c r="O10" s="3">
        <f t="shared" si="0"/>
        <v>10</v>
      </c>
      <c r="P10" s="3">
        <f t="shared" si="0"/>
        <v>1</v>
      </c>
      <c r="Q10" s="3">
        <f t="shared" si="0"/>
        <v>2</v>
      </c>
      <c r="R10" s="3">
        <f t="shared" si="0"/>
        <v>2</v>
      </c>
      <c r="S10" s="3">
        <f t="shared" si="0"/>
        <v>2</v>
      </c>
      <c r="T10" s="3">
        <f t="shared" si="0"/>
        <v>1</v>
      </c>
      <c r="U10" s="3">
        <f t="shared" si="0"/>
        <v>1</v>
      </c>
      <c r="V10" s="3">
        <f t="shared" si="0"/>
        <v>1</v>
      </c>
      <c r="W10" s="3">
        <f t="shared" si="0"/>
        <v>2</v>
      </c>
      <c r="X10" s="3">
        <f t="shared" si="0"/>
        <v>2</v>
      </c>
      <c r="Y10" s="3">
        <f t="shared" si="0"/>
        <v>6</v>
      </c>
      <c r="Z10" s="3">
        <f t="shared" si="0"/>
        <v>3</v>
      </c>
      <c r="AA10" s="3">
        <f t="shared" si="0"/>
        <v>6</v>
      </c>
      <c r="AB10" s="3">
        <f t="shared" si="0"/>
        <v>5</v>
      </c>
      <c r="AC10" s="3">
        <f t="shared" si="0"/>
        <v>22</v>
      </c>
      <c r="AD10" s="3">
        <f t="shared" si="0"/>
        <v>4</v>
      </c>
      <c r="AE10" s="3">
        <f t="shared" si="0"/>
        <v>6</v>
      </c>
      <c r="AF10" s="3">
        <f t="shared" si="0"/>
        <v>3</v>
      </c>
      <c r="AG10" s="3">
        <f t="shared" si="0"/>
        <v>1</v>
      </c>
    </row>
    <row r="11" spans="1:33">
      <c r="A11" s="4" t="s">
        <v>17</v>
      </c>
      <c r="B11" s="2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3">
        <f>SUM(F10:AG10)</f>
        <v>141</v>
      </c>
      <c r="AF11" s="13"/>
      <c r="AG11" s="13"/>
    </row>
    <row r="12" spans="1:33">
      <c r="A12" s="4" t="s">
        <v>18</v>
      </c>
      <c r="B12" s="5">
        <v>2</v>
      </c>
      <c r="D12" s="3" t="s">
        <v>76</v>
      </c>
      <c r="E12" s="3">
        <f>SUM(B1:B28)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2">
      <c r="A13" s="4" t="s">
        <v>19</v>
      </c>
      <c r="B13" s="2">
        <v>2</v>
      </c>
    </row>
    <row r="14" spans="1:2">
      <c r="A14" s="4" t="s">
        <v>20</v>
      </c>
      <c r="B14" s="5">
        <v>2</v>
      </c>
    </row>
    <row r="15" spans="1:2">
      <c r="A15" s="4" t="s">
        <v>21</v>
      </c>
      <c r="B15" s="2">
        <v>1</v>
      </c>
    </row>
    <row r="16" spans="1:2">
      <c r="A16" s="4" t="s">
        <v>22</v>
      </c>
      <c r="B16" s="5">
        <v>1</v>
      </c>
    </row>
    <row r="17" spans="1:2">
      <c r="A17" s="4" t="s">
        <v>23</v>
      </c>
      <c r="B17" s="2">
        <v>1</v>
      </c>
    </row>
    <row r="18" spans="1:8">
      <c r="A18" s="4" t="s">
        <v>24</v>
      </c>
      <c r="B18" s="5">
        <v>2</v>
      </c>
      <c r="D18" s="8" t="s">
        <v>77</v>
      </c>
      <c r="E18" s="8"/>
      <c r="F18" s="8"/>
      <c r="G18" s="8"/>
      <c r="H18" s="8"/>
    </row>
    <row r="19" spans="1:8">
      <c r="A19" s="4" t="s">
        <v>25</v>
      </c>
      <c r="B19" s="2">
        <v>2</v>
      </c>
      <c r="D19" s="8" t="s">
        <v>78</v>
      </c>
      <c r="E19" s="8"/>
      <c r="F19" s="8"/>
      <c r="G19" s="8"/>
      <c r="H19" s="8"/>
    </row>
    <row r="20" spans="1:8">
      <c r="A20" s="4" t="s">
        <v>26</v>
      </c>
      <c r="B20" s="5">
        <v>6</v>
      </c>
      <c r="D20" s="8" t="s">
        <v>79</v>
      </c>
      <c r="E20" s="8"/>
      <c r="F20" s="8"/>
      <c r="G20" s="8"/>
      <c r="H20" s="8"/>
    </row>
    <row r="21" spans="1:8">
      <c r="A21" s="4" t="s">
        <v>27</v>
      </c>
      <c r="B21" s="2">
        <v>3</v>
      </c>
      <c r="D21" s="8" t="s">
        <v>80</v>
      </c>
      <c r="E21" s="8"/>
      <c r="F21" s="8"/>
      <c r="G21" s="8"/>
      <c r="H21" s="8"/>
    </row>
    <row r="22" spans="1:22">
      <c r="A22" s="4" t="s">
        <v>28</v>
      </c>
      <c r="B22" s="5">
        <v>6</v>
      </c>
      <c r="D22" s="9" t="s">
        <v>81</v>
      </c>
      <c r="E22" s="9"/>
      <c r="F22" s="9"/>
      <c r="G22" s="9"/>
      <c r="H22" s="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5">
      <c r="A23" s="4" t="s">
        <v>29</v>
      </c>
      <c r="B23" s="2">
        <v>5</v>
      </c>
      <c r="D23" s="9" t="s">
        <v>82</v>
      </c>
      <c r="E23" s="9"/>
      <c r="F23" s="9"/>
      <c r="G23" s="9"/>
      <c r="H23" s="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8">
      <c r="A24" s="4" t="s">
        <v>30</v>
      </c>
      <c r="B24" s="5">
        <v>22</v>
      </c>
      <c r="D24" s="8" t="s">
        <v>83</v>
      </c>
      <c r="E24" s="8"/>
      <c r="F24" s="8"/>
      <c r="G24" s="8"/>
      <c r="H24" s="8"/>
    </row>
    <row r="25" spans="1:8">
      <c r="A25" s="4" t="s">
        <v>31</v>
      </c>
      <c r="B25" s="2">
        <v>4</v>
      </c>
      <c r="D25" s="8" t="s">
        <v>83</v>
      </c>
      <c r="E25" s="8"/>
      <c r="F25" s="8"/>
      <c r="G25" s="8"/>
      <c r="H25" s="8"/>
    </row>
    <row r="26" spans="1:2">
      <c r="A26" s="4" t="s">
        <v>32</v>
      </c>
      <c r="B26" s="5">
        <v>6</v>
      </c>
    </row>
    <row r="27" spans="1:2">
      <c r="A27" s="4" t="s">
        <v>33</v>
      </c>
      <c r="B27" s="2">
        <v>3</v>
      </c>
    </row>
    <row r="28" spans="1:2">
      <c r="A28" s="10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Stat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2020-08-18T01:48:00Z</dcterms:created>
  <dcterms:modified xsi:type="dcterms:W3CDTF">2020-08-22T17:36:08Z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