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10" i="9" l="1"/>
  <c r="AC10"/>
  <c r="AA10"/>
  <c r="Z10"/>
  <c r="R10"/>
  <c r="AB10" s="1"/>
  <c r="AD9"/>
  <c r="AC9"/>
  <c r="AA9"/>
  <c r="Z9"/>
  <c r="U9"/>
  <c r="V9" s="1"/>
  <c r="R9"/>
  <c r="AB9" s="1"/>
  <c r="AD8"/>
  <c r="AC8"/>
  <c r="AA8"/>
  <c r="Z8"/>
  <c r="AE8" s="1"/>
  <c r="R8"/>
  <c r="AB8" s="1"/>
  <c r="AB4" s="1"/>
  <c r="U10" i="8"/>
  <c r="V10" s="1"/>
  <c r="R10"/>
  <c r="R9"/>
  <c r="U9" s="1"/>
  <c r="V9" s="1"/>
  <c r="U8"/>
  <c r="V8" s="1"/>
  <c r="R8"/>
  <c r="AA4" i="9"/>
  <c r="AC4"/>
  <c r="AD4"/>
  <c r="Z4"/>
  <c r="AE9" l="1"/>
  <c r="AE4" s="1"/>
  <c r="AE10"/>
  <c r="U8"/>
  <c r="V8" s="1"/>
  <c r="V4" s="1"/>
  <c r="U10"/>
  <c r="V10" s="1"/>
  <c r="V4" i="8"/>
  <c r="D11" i="10" s="1"/>
  <c r="H42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<sst xmlns="http://schemas.openxmlformats.org/spreadsheetml/2006/main" count="152" uniqueCount="110">
  <si>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</si>
  <si>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</si>
  <si>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</si>
  <si>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</si>
  <si>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</si>
  <si>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</si>
  <si>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</si>
  <si>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</si>
  <si>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</si>
  <si>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</si>
  <si>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</si>
  <si>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</si>
  <si>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</si>
  <si>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</si>
  <si>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</si>
  <si>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</si>
  <si>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</si>
  <si>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</si>
  <si>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</si>
  <si>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</si>
  <si>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</si>
  <si>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</si>
  <si>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</si>
  <si>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</si>
  <si>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</si>
  <si>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</si>
  <si>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</si>
  <si>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</si>
  <si>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</si>
  <si>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</si>
  <si>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</si>
  <si>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</si>
  <si>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</si>
  <si>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</si>
  <si>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</si>
  <si>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</si>
  <si>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</si>
  <si>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</si>
  <si>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</si>
  <si>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</si>
  <si>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</si>
  <si>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</si>
  <si>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</si>
  <si>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</si>
  <si>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</si>
  <si>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</si>
  <si>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</si>
  <si>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</si>
  <si>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</si>
  <si>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</si>
  <si>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</si>
  <si>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</si>
  <si>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</si>
  <si>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</si>
  <si>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</si>
  <si>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</si>
  <si>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</si>
  <si>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</si>
  <si>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</si>
  <si>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</si>
  <si>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</si>
  <si>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</si>
  <si>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</si>
  <si>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</si>
  <si>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</si>
  <si>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</si>
  <si>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</si>
  <si>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</si>
  <si>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</si>
  <si>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</si>
  <si>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</si>
  <si>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</si>
  <si>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</si>
  <si>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</si>
  <si>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</si>
  <si>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</si>
  <si>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</si>
  <si>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</si>
  <si>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</si>
  <si>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</si>
  <si>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</si>
  <si>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</si>
  <si>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</si>
  <si>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</si>
  <si>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</si>
  <si>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</si>
  <si>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</si>
  <si>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</si>
  <si>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</si>
  <si>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</si>
  <si>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</si>
  <si>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</si>
  <si>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</si>
  <si>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</si>
  <si>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</si>
  <si>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104000000</t>
  </si>
  <si>
    <t>Providing Duly Calibrated Total Station( having valid callibration certificate) on per day basis-  within three working days notice, any time till September 30th  2013, with 2 prisms inclusive of Total station operator, labor, transportation etc complete ( team of three people), to check the setting out, based on the soft copy of setting out plan, of the contractors line out of:
a. PCC for Raft, Raft extents
b. Retaining wall,
c. Columns 
d. Slab extents
e. Any other item as directed by the Site-Incharge
f. plotting earthwork profile …. Along depth &amp; in plan at regular intervals                                   
Charges Include for total team for eight hours excluding lunch time</t>
  </si>
  <si>
    <t>Nos.</t>
  </si>
  <si>
    <t xml:space="preserve">Carrying out topographic survey with levels of points in the plot in 4 m X 4 M ( or5 m x 5m as directed ) grid in three stages:
a.       Initial levels before excavation
b.      Intermediate levels (as directed by Site Incharge)
c.       Final excavation levels before PCC (as directed by Site Incharge)
</t>
  </si>
  <si>
    <t>Stage</t>
  </si>
  <si>
    <t xml:space="preserve">Calculation of volume of excavated earth – using Simpson’s rule
a.       At intermediate stage
b.      At Final excavation level
</t>
  </si>
  <si>
    <t>Date - 23/01/2013</t>
  </si>
  <si>
    <t>COP No. - HRL/COP/A ONE/004</t>
  </si>
  <si>
    <t>Third Party Recheck of survey works for HRL</t>
  </si>
  <si>
    <t>M/s A-One Test House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</si>
  <si>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A-86(G.F.), Karamat Market, Nishatganj,Lucknow-206006. Tel - 0522-2335029</t>
    </r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</si>
  <si>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 AAQFA4462J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</si>
  <si>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>- AAQFA4462J001</t>
    </r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</si>
  <si>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>. 456, Dated : 5-1-2013</t>
    </r>
  </si>
  <si>
    <t>CHPL/006/WO/12-13/0288
Dated : 6th Sept 2012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</si>
</sst>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6" fontId="7" fillId="0" borderId="1" xfId="40" quotePrefix="1" applyNumberFormat="1" applyFont="1" applyFill="1" applyBorder="1" applyAlignment="1" applyProtection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vertical="center"/>
    </xf>
    <xf numFmtId="0" fontId="1" fillId="3" borderId="1" xfId="0" applyFont="1" applyFill="1" applyBorder="1"/>
    <xf numFmtId="167" fontId="1" fillId="0" borderId="1" xfId="0" applyNumberFormat="1" applyFont="1" applyBorder="1"/>
    <xf numFmtId="167" fontId="1" fillId="5" borderId="1" xfId="0" applyNumberFormat="1" applyFont="1" applyFill="1" applyBorder="1"/>
    <xf numFmtId="0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0"/>
  <sheetViews>
    <sheetView topLeftCell="A4" workbookViewId="0">
      <selection activeCell="B10" sqref="B10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19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2" width="4.42578125" collapsed="false"/>
    <col min="16" max="16" bestFit="true" customWidth="true" style="26" width="14.0" collapsed="false"/>
    <col min="17" max="17" bestFit="true" customWidth="true" style="26" width="13.0" collapsed="false"/>
    <col min="18" max="18" bestFit="true" customWidth="true" style="26" width="9.7109375" collapsed="false"/>
    <col min="19" max="19" customWidth="true" style="26" width="13.0" collapsed="false"/>
    <col min="20" max="20" customWidth="true" style="26" width="13.85546875" collapsed="false"/>
    <col min="21" max="21" customWidth="true" style="26" width="18.140625" collapsed="false"/>
    <col min="22" max="22" customWidth="true" style="26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21</v>
      </c>
    </row>
    <row r="4" spans="1:67">
      <c r="A4" s="1" t="s">
        <v>22</v>
      </c>
      <c r="V4" s="26" t="n">
        <f>SUM(V8:V60)</f>
        <v>184832.2</v>
      </c>
    </row>
    <row r="5" spans="1:67" s="4" customForma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3"/>
      <c r="P5" s="103"/>
      <c r="Q5" s="104"/>
      <c r="R5" s="104"/>
      <c r="S5" s="104"/>
      <c r="T5" s="104"/>
      <c r="U5" s="104"/>
      <c r="V5" s="10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6"/>
      <c r="AX5" s="106"/>
      <c r="AY5" s="106"/>
      <c r="AZ5" s="106"/>
      <c r="BA5" s="10"/>
      <c r="BB5" s="3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0"/>
      <c r="M6" s="3"/>
      <c r="N6" s="3"/>
      <c r="O6" s="23"/>
      <c r="P6" s="103" t="s">
        <v>20</v>
      </c>
      <c r="Q6" s="104"/>
      <c r="R6" s="104"/>
      <c r="S6" s="104"/>
      <c r="T6" s="104"/>
      <c r="U6" s="104"/>
      <c r="V6" s="105"/>
      <c r="W6" s="8"/>
      <c r="X6" s="8"/>
      <c r="Y6" s="8"/>
      <c r="Z6" s="8"/>
      <c r="AA6" s="8"/>
      <c r="AB6" s="10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"/>
      <c r="AP6" s="106"/>
      <c r="AQ6" s="106"/>
      <c r="AR6" s="106"/>
      <c r="AS6" s="106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1"/>
      <c r="M7" s="5"/>
      <c r="N7" s="7"/>
      <c r="O7" s="24"/>
      <c r="P7" s="15" t="s">
        <v>6</v>
      </c>
      <c r="Q7" s="15" t="s">
        <v>16</v>
      </c>
      <c r="R7" s="15" t="s">
        <v>17</v>
      </c>
      <c r="S7" s="16" t="s">
        <v>18</v>
      </c>
      <c r="T7" s="15" t="s">
        <v>7</v>
      </c>
      <c r="U7" s="15" t="s">
        <v>23</v>
      </c>
      <c r="V7" s="16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17" t="s">
        <v>95</v>
      </c>
      <c r="C8" s="95" t="s">
        <v>96</v>
      </c>
      <c r="D8" s="17"/>
      <c r="E8" s="17"/>
      <c r="F8" s="17"/>
      <c r="G8" s="17"/>
      <c r="H8" s="18"/>
      <c r="I8" s="13"/>
      <c r="J8" s="14"/>
      <c r="K8" s="14"/>
      <c r="L8" s="21"/>
      <c r="M8" s="96" t="s">
        <v>97</v>
      </c>
      <c r="N8" s="101">
        <v>30</v>
      </c>
      <c r="O8" s="25"/>
      <c r="P8" s="97">
        <v>4500</v>
      </c>
      <c r="Q8" s="15">
        <v>0</v>
      </c>
      <c r="R8" s="15" t="n">
        <f>P8*12.36%</f>
        <v>556.1999999999999</v>
      </c>
      <c r="S8" s="16">
        <v>0</v>
      </c>
      <c r="T8" s="15">
        <v>0</v>
      </c>
      <c r="U8" s="15" t="n">
        <f>SUM(P8:T8)</f>
        <v>5056.2</v>
      </c>
      <c r="V8" s="16" t="n">
        <f>U8*N8</f>
        <v>151686.0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20">
      <c r="A9" s="2">
        <v>2</v>
      </c>
      <c r="B9" s="17" t="s">
        <v>95</v>
      </c>
      <c r="C9" s="95" t="s">
        <v>98</v>
      </c>
      <c r="D9" s="17"/>
      <c r="E9" s="17"/>
      <c r="F9" s="17"/>
      <c r="G9" s="17"/>
      <c r="H9" s="18"/>
      <c r="I9" s="13"/>
      <c r="J9" s="14"/>
      <c r="K9" s="14"/>
      <c r="L9" s="98"/>
      <c r="M9" s="96" t="s">
        <v>99</v>
      </c>
      <c r="N9" s="101">
        <v>3</v>
      </c>
      <c r="O9" s="25"/>
      <c r="P9" s="97">
        <v>6500</v>
      </c>
      <c r="Q9" s="99">
        <v>0</v>
      </c>
      <c r="R9" s="15" t="n">
        <f t="shared" ref="R9:R10" si="0">P9*12.36%</f>
        <v>803.3999999999999</v>
      </c>
      <c r="S9" s="16">
        <v>0</v>
      </c>
      <c r="T9" s="15">
        <v>0</v>
      </c>
      <c r="U9" s="15" t="n">
        <f t="shared" ref="U9:U10" si="1">SUM(P9:T9)</f>
        <v>7303.4</v>
      </c>
      <c r="V9" s="16" t="n">
        <f t="shared" ref="V9:V10" si="2">U9*N9</f>
        <v>21910.199999999997</v>
      </c>
    </row>
    <row r="10" spans="1:67" ht="75">
      <c r="A10" s="2">
        <v>3</v>
      </c>
      <c r="B10" s="17" t="s">
        <v>95</v>
      </c>
      <c r="C10" s="95" t="s">
        <v>100</v>
      </c>
      <c r="D10" s="17"/>
      <c r="E10" s="17"/>
      <c r="F10" s="17"/>
      <c r="G10" s="17"/>
      <c r="H10" s="18"/>
      <c r="I10" s="13"/>
      <c r="J10" s="14"/>
      <c r="K10" s="14"/>
      <c r="L10" s="21"/>
      <c r="M10" s="96" t="s">
        <v>99</v>
      </c>
      <c r="N10" s="101">
        <v>2</v>
      </c>
      <c r="O10" s="25"/>
      <c r="P10" s="97">
        <v>5000</v>
      </c>
      <c r="Q10" s="15">
        <v>0</v>
      </c>
      <c r="R10" s="15" t="n">
        <f t="shared" si="0"/>
        <v>617.9999999999999</v>
      </c>
      <c r="S10" s="16">
        <v>0</v>
      </c>
      <c r="T10" s="15">
        <v>0</v>
      </c>
      <c r="U10" s="15" t="n">
        <f t="shared" si="1"/>
        <v>5618.0</v>
      </c>
      <c r="V10" s="16" t="n">
        <f t="shared" si="2"/>
        <v>11236.0</v>
      </c>
    </row>
  </sheetData>
  <protectedRanges>
    <protectedRange password="CA69" sqref="G8:G10" name="Range1_1_1_1_1"/>
    <protectedRange password="CA69" sqref="I8:I10" name="Range1_12_2_1_1_1"/>
    <protectedRange password="CA69" sqref="J8:K10" name="Range1_2_2_1_1_1_1"/>
    <protectedRange password="CA69" sqref="N8:O10" name="Range1_1_3_1_1"/>
    <protectedRange password="CA69" sqref="D8:D10" name="Range1_1_4_1_1"/>
    <protectedRange password="CA69" sqref="H8:H10" name="Range1_12_2_2_1_1"/>
    <protectedRange password="CA69" sqref="B8:B10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0"/>
  <sheetViews>
    <sheetView workbookViewId="0">
      <selection activeCell="D4" sqref="D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19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2" width="4.42578125" collapsed="false"/>
    <col min="16" max="16" bestFit="true" customWidth="true" style="26" width="14.0" collapsed="false"/>
    <col min="17" max="17" bestFit="true" customWidth="true" style="26" width="13.0" collapsed="false"/>
    <col min="18" max="18" bestFit="true" customWidth="true" style="26" width="9.7109375" collapsed="false"/>
    <col min="19" max="19" customWidth="true" style="26" width="13.0" collapsed="false"/>
    <col min="20" max="20" customWidth="true" style="26" width="13.85546875" collapsed="false"/>
    <col min="21" max="21" customWidth="true" style="26" width="14.85546875" collapsed="false"/>
    <col min="22" max="22" customWidth="true" style="26" width="18.140625" collapsed="false"/>
    <col min="23" max="23" customWidth="true" style="29" width="6.0" collapsed="false"/>
    <col min="24" max="30" customWidth="true" style="26" width="18.140625" collapsed="false"/>
    <col min="31" max="31" customWidth="true" style="26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6"/>
      <c r="F1" s="26"/>
      <c r="G1" s="26"/>
      <c r="H1" s="26"/>
      <c r="I1" s="26"/>
    </row>
    <row r="2" spans="1:76">
      <c r="E2" s="26"/>
      <c r="F2" s="26"/>
      <c r="G2" s="26"/>
      <c r="H2" s="26"/>
      <c r="I2" s="26"/>
    </row>
    <row r="3" spans="1:76">
      <c r="A3" s="1" t="s">
        <v>21</v>
      </c>
      <c r="E3" s="26"/>
      <c r="F3" s="26"/>
      <c r="G3" s="26"/>
      <c r="H3" s="26"/>
      <c r="I3" s="26"/>
    </row>
    <row r="4" spans="1:76">
      <c r="A4" s="1" t="s">
        <v>22</v>
      </c>
      <c r="D4" s="1" t="s">
        <v>78</v>
      </c>
      <c r="E4" s="26"/>
      <c r="F4" s="26"/>
      <c r="G4" s="26"/>
      <c r="H4" s="26"/>
      <c r="I4" s="26"/>
      <c r="V4" s="42">
        <f>SUM(V8:V60)</f>
        <v>184832.2</v>
      </c>
      <c r="Z4" s="26">
        <f>SUM(Z8:Z60)</f>
        <v>26500</v>
      </c>
      <c r="AA4" s="26">
        <f t="shared" ref="AA4:AE4" si="0">SUM(AA8:AA60)</f>
        <v>0</v>
      </c>
      <c r="AB4" s="26">
        <f t="shared" si="0"/>
        <v>3275.3999999999996</v>
      </c>
      <c r="AC4" s="26">
        <f t="shared" si="0"/>
        <v>0</v>
      </c>
      <c r="AD4" s="26">
        <f t="shared" si="0"/>
        <v>0</v>
      </c>
      <c r="AE4" s="26">
        <f t="shared" si="0"/>
        <v>29775.4</v>
      </c>
    </row>
    <row r="5" spans="1:76" s="4" customFormat="1" ht="30.75" customHeigh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3"/>
      <c r="P5" s="103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6"/>
      <c r="BG5" s="106"/>
      <c r="BH5" s="106"/>
      <c r="BI5" s="106"/>
      <c r="BJ5" s="10"/>
      <c r="BK5" s="2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0"/>
      <c r="M6" s="3"/>
      <c r="N6" s="3"/>
      <c r="O6" s="23"/>
      <c r="P6" s="103" t="s">
        <v>20</v>
      </c>
      <c r="Q6" s="104"/>
      <c r="R6" s="104"/>
      <c r="S6" s="104"/>
      <c r="T6" s="104"/>
      <c r="U6" s="104"/>
      <c r="V6" s="104"/>
      <c r="W6" s="30"/>
      <c r="X6" s="104" t="s">
        <v>68</v>
      </c>
      <c r="Y6" s="104"/>
      <c r="Z6" s="104"/>
      <c r="AA6" s="104"/>
      <c r="AB6" s="104"/>
      <c r="AC6" s="104"/>
      <c r="AD6" s="104"/>
      <c r="AE6" s="105"/>
      <c r="AF6" s="8"/>
      <c r="AG6" s="8"/>
      <c r="AH6" s="8"/>
      <c r="AI6" s="8"/>
      <c r="AJ6" s="8"/>
      <c r="AK6" s="10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"/>
      <c r="AY6" s="106"/>
      <c r="AZ6" s="106"/>
      <c r="BA6" s="106"/>
      <c r="BB6" s="106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1"/>
      <c r="M7" s="5"/>
      <c r="N7" s="7"/>
      <c r="O7" s="24"/>
      <c r="P7" s="15" t="s">
        <v>6</v>
      </c>
      <c r="Q7" s="15" t="s">
        <v>16</v>
      </c>
      <c r="R7" s="15" t="s">
        <v>17</v>
      </c>
      <c r="S7" s="16" t="s">
        <v>18</v>
      </c>
      <c r="T7" s="15" t="s">
        <v>7</v>
      </c>
      <c r="U7" s="15" t="s">
        <v>23</v>
      </c>
      <c r="V7" s="16" t="s">
        <v>19</v>
      </c>
      <c r="W7" s="31"/>
      <c r="X7" s="15" t="s">
        <v>69</v>
      </c>
      <c r="Y7" s="15" t="s">
        <v>70</v>
      </c>
      <c r="Z7" s="15" t="s">
        <v>71</v>
      </c>
      <c r="AA7" s="15" t="s">
        <v>72</v>
      </c>
      <c r="AB7" s="15" t="s">
        <v>73</v>
      </c>
      <c r="AC7" s="15" t="s">
        <v>74</v>
      </c>
      <c r="AD7" s="15" t="s">
        <v>75</v>
      </c>
      <c r="AE7" s="16" t="s">
        <v>76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17" t="s">
        <v>95</v>
      </c>
      <c r="C8" s="95" t="s">
        <v>96</v>
      </c>
      <c r="D8" s="17"/>
      <c r="E8" s="17"/>
      <c r="F8" s="17"/>
      <c r="G8" s="17"/>
      <c r="H8" s="18"/>
      <c r="I8" s="13"/>
      <c r="J8" s="14"/>
      <c r="K8" s="14"/>
      <c r="L8" s="21"/>
      <c r="M8" s="96" t="s">
        <v>97</v>
      </c>
      <c r="N8" s="96">
        <v>30</v>
      </c>
      <c r="O8" s="25"/>
      <c r="P8" s="97">
        <v>4500</v>
      </c>
      <c r="Q8" s="15">
        <v>0</v>
      </c>
      <c r="R8" s="15">
        <f>P8*12.36%</f>
        <v>556.19999999999993</v>
      </c>
      <c r="S8" s="16">
        <v>0</v>
      </c>
      <c r="T8" s="15">
        <v>0</v>
      </c>
      <c r="U8" s="15">
        <f>SUM(P8:T8)</f>
        <v>5056.2</v>
      </c>
      <c r="V8" s="16">
        <f>U8*N8</f>
        <v>151686</v>
      </c>
      <c r="W8" s="31"/>
      <c r="X8" s="15">
        <v>100</v>
      </c>
      <c r="Y8" s="15">
        <v>3</v>
      </c>
      <c r="Z8" s="15">
        <f>X8*Y8*P8/100</f>
        <v>13500</v>
      </c>
      <c r="AA8" s="15">
        <f>X8*Y8*Q8/100</f>
        <v>0</v>
      </c>
      <c r="AB8" s="15">
        <f>X8*Y8*R8/100</f>
        <v>1668.5999999999997</v>
      </c>
      <c r="AC8" s="15">
        <f>X8*Y8*S8/100</f>
        <v>0</v>
      </c>
      <c r="AD8" s="15">
        <f>X8*Y8*T8/100</f>
        <v>0</v>
      </c>
      <c r="AE8" s="16">
        <f>SUM(Z8:AD8)</f>
        <v>15168.6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0">
      <c r="A9" s="2">
        <v>2</v>
      </c>
      <c r="B9" s="17" t="s">
        <v>95</v>
      </c>
      <c r="C9" s="95" t="s">
        <v>98</v>
      </c>
      <c r="D9" s="17"/>
      <c r="E9" s="17"/>
      <c r="F9" s="17"/>
      <c r="G9" s="17"/>
      <c r="H9" s="18"/>
      <c r="I9" s="13"/>
      <c r="J9" s="14"/>
      <c r="K9" s="14"/>
      <c r="L9" s="98"/>
      <c r="M9" s="96" t="s">
        <v>99</v>
      </c>
      <c r="N9" s="96">
        <v>3</v>
      </c>
      <c r="O9" s="25"/>
      <c r="P9" s="97">
        <v>6500</v>
      </c>
      <c r="Q9" s="99">
        <v>0</v>
      </c>
      <c r="R9" s="15">
        <f t="shared" ref="R9:R10" si="1">P9*12.36%</f>
        <v>803.39999999999986</v>
      </c>
      <c r="S9" s="16">
        <v>0</v>
      </c>
      <c r="T9" s="15">
        <v>0</v>
      </c>
      <c r="U9" s="15">
        <f t="shared" ref="U9:U10" si="2">SUM(P9:T9)</f>
        <v>7303.4</v>
      </c>
      <c r="V9" s="16">
        <f t="shared" ref="V9:V10" si="3">U9*N9</f>
        <v>21910.199999999997</v>
      </c>
      <c r="W9" s="100"/>
      <c r="X9" s="99">
        <v>100</v>
      </c>
      <c r="Y9" s="99">
        <v>2</v>
      </c>
      <c r="Z9" s="15">
        <f t="shared" ref="Z9:Z10" si="4">X9*Y9*P9/100</f>
        <v>13000</v>
      </c>
      <c r="AA9" s="15">
        <f t="shared" ref="AA9:AA10" si="5">X9*Y9*Q9/100</f>
        <v>0</v>
      </c>
      <c r="AB9" s="15">
        <f t="shared" ref="AB9:AB10" si="6">X9*Y9*R9/100</f>
        <v>1606.7999999999997</v>
      </c>
      <c r="AC9" s="15">
        <f t="shared" ref="AC9:AC10" si="7">X9*Y9*S9/100</f>
        <v>0</v>
      </c>
      <c r="AD9" s="15">
        <f t="shared" ref="AD9:AD10" si="8">X9*Y9*T9/100</f>
        <v>0</v>
      </c>
      <c r="AE9" s="16">
        <f t="shared" ref="AE9:AE10" si="9">SUM(Z9:AD9)</f>
        <v>14606.8</v>
      </c>
    </row>
    <row r="10" spans="1:76" ht="75">
      <c r="A10" s="2">
        <v>3</v>
      </c>
      <c r="B10" s="17" t="s">
        <v>95</v>
      </c>
      <c r="C10" s="95" t="s">
        <v>100</v>
      </c>
      <c r="D10" s="17"/>
      <c r="E10" s="17"/>
      <c r="F10" s="17"/>
      <c r="G10" s="17"/>
      <c r="H10" s="18"/>
      <c r="I10" s="13"/>
      <c r="J10" s="14"/>
      <c r="K10" s="14"/>
      <c r="L10" s="21"/>
      <c r="M10" s="96" t="s">
        <v>99</v>
      </c>
      <c r="N10" s="96">
        <v>2</v>
      </c>
      <c r="O10" s="25"/>
      <c r="P10" s="97">
        <v>5000</v>
      </c>
      <c r="Q10" s="15">
        <v>0</v>
      </c>
      <c r="R10" s="15">
        <f t="shared" si="1"/>
        <v>617.99999999999989</v>
      </c>
      <c r="S10" s="16">
        <v>0</v>
      </c>
      <c r="T10" s="15">
        <v>0</v>
      </c>
      <c r="U10" s="15">
        <f t="shared" si="2"/>
        <v>5618</v>
      </c>
      <c r="V10" s="16">
        <f t="shared" si="3"/>
        <v>11236</v>
      </c>
      <c r="W10" s="100"/>
      <c r="X10" s="99">
        <v>0</v>
      </c>
      <c r="Y10" s="99">
        <v>0</v>
      </c>
      <c r="Z10" s="15">
        <f t="shared" si="4"/>
        <v>0</v>
      </c>
      <c r="AA10" s="15">
        <f t="shared" si="5"/>
        <v>0</v>
      </c>
      <c r="AB10" s="15">
        <f t="shared" si="6"/>
        <v>0</v>
      </c>
      <c r="AC10" s="15">
        <f t="shared" si="7"/>
        <v>0</v>
      </c>
      <c r="AD10" s="15">
        <f t="shared" si="8"/>
        <v>0</v>
      </c>
      <c r="AE10" s="16">
        <f t="shared" si="9"/>
        <v>0</v>
      </c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4" zoomScale="90" zoomScaleNormal="90" workbookViewId="0">
      <selection activeCell="H15" sqref="H15:I15"/>
    </sheetView>
  </sheetViews>
  <sheetFormatPr defaultRowHeight="12.75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39" width="30.28515625" collapsed="false"/>
    <col min="7" max="7" customWidth="true" style="40" width="28.0" collapsed="false"/>
    <col min="8" max="8" style="41" width="9.140625" collapsed="false"/>
    <col min="9" max="9" customWidth="true" style="41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>
      <c r="A1" s="122" t="s">
        <v>24</v>
      </c>
      <c r="B1" s="123"/>
      <c r="C1" s="123"/>
      <c r="D1" s="123"/>
      <c r="E1" s="123"/>
      <c r="F1" s="123"/>
      <c r="G1" s="123"/>
      <c r="H1" s="123"/>
      <c r="I1" s="124"/>
    </row>
    <row r="2" spans="1:10" ht="20.25" customHeight="1">
      <c r="A2" s="125" t="s">
        <v>25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102</v>
      </c>
      <c r="B3" s="129"/>
      <c r="C3" s="129"/>
      <c r="D3" s="129"/>
      <c r="E3" s="129"/>
      <c r="F3" s="129"/>
      <c r="G3" s="130" t="s">
        <v>101</v>
      </c>
      <c r="H3" s="131"/>
      <c r="I3" s="132"/>
      <c r="J3" s="35"/>
    </row>
    <row r="4" spans="1:10" s="35" customFormat="1" ht="15" customHeight="1">
      <c r="A4" s="133" t="s">
        <v>91</v>
      </c>
      <c r="B4" s="134"/>
      <c r="C4" s="43" t="s">
        <v>83</v>
      </c>
      <c r="D4" s="44"/>
      <c r="E4" s="44"/>
      <c r="F4" s="45"/>
      <c r="G4" s="135" t="s">
        <v>26</v>
      </c>
      <c r="H4" s="136"/>
      <c r="I4" s="137"/>
    </row>
    <row r="5" spans="1:10" s="35" customFormat="1" ht="15.75" customHeight="1" thickBot="1">
      <c r="A5" s="141" t="s">
        <v>92</v>
      </c>
      <c r="B5" s="142"/>
      <c r="C5" s="142" t="s">
        <v>82</v>
      </c>
      <c r="D5" s="142"/>
      <c r="E5" s="142"/>
      <c r="F5" s="143"/>
      <c r="G5" s="138"/>
      <c r="H5" s="139"/>
      <c r="I5" s="140"/>
    </row>
    <row r="6" spans="1:10" ht="30" customHeight="1">
      <c r="A6" s="46" t="s">
        <v>93</v>
      </c>
      <c r="B6" s="114" t="s">
        <v>103</v>
      </c>
      <c r="C6" s="114"/>
      <c r="D6" s="114"/>
      <c r="E6" s="115"/>
      <c r="F6" s="116" t="s">
        <v>104</v>
      </c>
      <c r="G6" s="117"/>
      <c r="H6" s="117"/>
      <c r="I6" s="118"/>
    </row>
    <row r="7" spans="1:10" ht="12.75" customHeight="1">
      <c r="A7" s="119" t="s">
        <v>85</v>
      </c>
      <c r="B7" s="120"/>
      <c r="C7" s="47"/>
      <c r="D7" s="47"/>
      <c r="E7" s="48"/>
      <c r="F7" s="111" t="s">
        <v>105</v>
      </c>
      <c r="G7" s="120"/>
      <c r="H7" s="120"/>
      <c r="I7" s="121"/>
    </row>
    <row r="8" spans="1:10" ht="40.5" customHeight="1">
      <c r="A8" s="107" t="s">
        <v>84</v>
      </c>
      <c r="B8" s="108"/>
      <c r="C8" s="108"/>
      <c r="D8" s="108" t="s">
        <v>109</v>
      </c>
      <c r="E8" s="144"/>
      <c r="F8" s="145" t="s">
        <v>106</v>
      </c>
      <c r="G8" s="145"/>
      <c r="H8" s="145"/>
      <c r="I8" s="146"/>
    </row>
    <row r="9" spans="1:10" ht="33" customHeight="1">
      <c r="A9" s="107" t="s">
        <v>94</v>
      </c>
      <c r="B9" s="108"/>
      <c r="C9" s="108"/>
      <c r="D9" s="109">
        <v>184832</v>
      </c>
      <c r="E9" s="110"/>
      <c r="F9" s="111" t="s">
        <v>107</v>
      </c>
      <c r="G9" s="112"/>
      <c r="H9" s="112"/>
      <c r="I9" s="113"/>
    </row>
    <row r="10" spans="1:10" ht="12.75" customHeight="1">
      <c r="A10" s="49" t="s">
        <v>86</v>
      </c>
      <c r="B10" s="47"/>
      <c r="C10" s="50"/>
      <c r="D10" s="160"/>
      <c r="E10" s="161"/>
      <c r="F10" s="162" t="s">
        <v>108</v>
      </c>
      <c r="G10" s="163"/>
      <c r="H10" s="163"/>
      <c r="I10" s="164"/>
    </row>
    <row r="11" spans="1:10" ht="13.5" customHeight="1">
      <c r="A11" s="165" t="s">
        <v>80</v>
      </c>
      <c r="B11" s="166"/>
      <c r="C11" s="166"/>
      <c r="D11" s="167">
        <f>Order!V4</f>
        <v>184832.2</v>
      </c>
      <c r="E11" s="168"/>
      <c r="F11" s="51"/>
      <c r="G11" s="169"/>
      <c r="H11" s="170"/>
      <c r="I11" s="171"/>
    </row>
    <row r="12" spans="1:10" ht="13.5" customHeight="1" thickBot="1">
      <c r="A12" s="175" t="s">
        <v>81</v>
      </c>
      <c r="B12" s="176"/>
      <c r="C12" s="176"/>
      <c r="D12" s="167">
        <f>D11-H22</f>
        <v>155056.80000000002</v>
      </c>
      <c r="E12" s="168"/>
      <c r="F12" s="52"/>
      <c r="G12" s="53"/>
      <c r="H12" s="54"/>
      <c r="I12" s="55"/>
    </row>
    <row r="13" spans="1:10" ht="26.25" customHeight="1" thickBot="1">
      <c r="A13" s="56" t="s">
        <v>0</v>
      </c>
      <c r="B13" s="172" t="s">
        <v>27</v>
      </c>
      <c r="C13" s="172"/>
      <c r="D13" s="172"/>
      <c r="E13" s="172"/>
      <c r="F13" s="57" t="s">
        <v>28</v>
      </c>
      <c r="G13" s="58" t="s">
        <v>29</v>
      </c>
      <c r="H13" s="173" t="s">
        <v>30</v>
      </c>
      <c r="I13" s="174"/>
    </row>
    <row r="14" spans="1:10">
      <c r="A14" s="59"/>
      <c r="B14" s="147" t="s">
        <v>87</v>
      </c>
      <c r="C14" s="148"/>
      <c r="D14" s="148"/>
      <c r="E14" s="149"/>
      <c r="F14" s="60"/>
      <c r="G14" s="60" t="s">
        <v>31</v>
      </c>
      <c r="H14" s="150"/>
      <c r="I14" s="151"/>
    </row>
    <row r="15" spans="1:10" ht="13.5" thickBot="1">
      <c r="A15" s="61"/>
      <c r="B15" s="152" t="s">
        <v>88</v>
      </c>
      <c r="C15" s="153"/>
      <c r="D15" s="153"/>
      <c r="E15" s="154"/>
      <c r="F15" s="62"/>
      <c r="G15" s="62" t="str">
        <f>Certification!D4</f>
        <v>COP-R001</v>
      </c>
      <c r="H15" s="155"/>
      <c r="I15" s="156"/>
    </row>
    <row r="16" spans="1:10" ht="15" customHeight="1">
      <c r="A16" s="63" t="s">
        <v>32</v>
      </c>
      <c r="B16" s="157" t="s">
        <v>33</v>
      </c>
      <c r="C16" s="157"/>
      <c r="D16" s="157"/>
      <c r="E16" s="157"/>
      <c r="F16" s="64"/>
      <c r="G16" s="64"/>
      <c r="H16" s="158"/>
      <c r="I16" s="159"/>
    </row>
    <row r="17" spans="1:9" ht="12.75" customHeight="1">
      <c r="A17" s="59">
        <f>+A15+1</f>
        <v>1</v>
      </c>
      <c r="B17" s="177" t="s">
        <v>79</v>
      </c>
      <c r="C17" s="177"/>
      <c r="D17" s="177"/>
      <c r="E17" s="177"/>
      <c r="F17" s="65"/>
      <c r="G17" s="65">
        <f t="shared" ref="G17:G42" si="0">H17-F17</f>
        <v>26500</v>
      </c>
      <c r="H17" s="178">
        <f>Certification!Z4</f>
        <v>26500</v>
      </c>
      <c r="I17" s="179"/>
    </row>
    <row r="18" spans="1:9" ht="12.75" customHeight="1">
      <c r="A18" s="59">
        <f>+A17+1</f>
        <v>2</v>
      </c>
      <c r="B18" s="177" t="s">
        <v>77</v>
      </c>
      <c r="C18" s="177"/>
      <c r="D18" s="177"/>
      <c r="E18" s="177"/>
      <c r="F18" s="65"/>
      <c r="G18" s="65">
        <f t="shared" si="0"/>
        <v>0</v>
      </c>
      <c r="H18" s="178">
        <f>Certification!AA4</f>
        <v>0</v>
      </c>
      <c r="I18" s="179"/>
    </row>
    <row r="19" spans="1:9" ht="12.75" customHeight="1">
      <c r="A19" s="59">
        <v>3</v>
      </c>
      <c r="B19" s="177" t="s">
        <v>34</v>
      </c>
      <c r="C19" s="177"/>
      <c r="D19" s="177"/>
      <c r="E19" s="177"/>
      <c r="F19" s="65"/>
      <c r="G19" s="65">
        <f t="shared" si="0"/>
        <v>3275.3999999999996</v>
      </c>
      <c r="H19" s="178">
        <f>Certification!AB4</f>
        <v>3275.3999999999996</v>
      </c>
      <c r="I19" s="179"/>
    </row>
    <row r="20" spans="1:9">
      <c r="A20" s="59">
        <v>4</v>
      </c>
      <c r="B20" s="177" t="s">
        <v>18</v>
      </c>
      <c r="C20" s="177"/>
      <c r="D20" s="177"/>
      <c r="E20" s="177"/>
      <c r="F20" s="66"/>
      <c r="G20" s="65">
        <f t="shared" si="0"/>
        <v>0</v>
      </c>
      <c r="H20" s="178">
        <f>Certification!AC4</f>
        <v>0</v>
      </c>
      <c r="I20" s="179"/>
    </row>
    <row r="21" spans="1:9">
      <c r="A21" s="59">
        <v>5</v>
      </c>
      <c r="B21" s="177" t="s">
        <v>49</v>
      </c>
      <c r="C21" s="177"/>
      <c r="D21" s="177"/>
      <c r="E21" s="177"/>
      <c r="F21" s="66"/>
      <c r="G21" s="65">
        <f t="shared" si="0"/>
        <v>0</v>
      </c>
      <c r="H21" s="178">
        <f>Certification!AD4</f>
        <v>0</v>
      </c>
      <c r="I21" s="179"/>
    </row>
    <row r="22" spans="1:9" ht="30" customHeight="1" thickBot="1">
      <c r="A22" s="67" t="s">
        <v>32</v>
      </c>
      <c r="B22" s="180" t="s">
        <v>35</v>
      </c>
      <c r="C22" s="180"/>
      <c r="D22" s="180"/>
      <c r="E22" s="180"/>
      <c r="F22" s="68">
        <f>SUM(F17:F21)</f>
        <v>0</v>
      </c>
      <c r="G22" s="69">
        <f t="shared" si="0"/>
        <v>29775.4</v>
      </c>
      <c r="H22" s="181">
        <f>SUM(H17:H21)</f>
        <v>29775.4</v>
      </c>
      <c r="I22" s="182"/>
    </row>
    <row r="23" spans="1:9" ht="15" customHeight="1">
      <c r="A23" s="70" t="s">
        <v>36</v>
      </c>
      <c r="B23" s="186" t="s">
        <v>89</v>
      </c>
      <c r="C23" s="186"/>
      <c r="D23" s="186"/>
      <c r="E23" s="186"/>
      <c r="F23" s="71"/>
      <c r="G23" s="65"/>
      <c r="H23" s="187"/>
      <c r="I23" s="188"/>
    </row>
    <row r="24" spans="1:9" ht="12.75" customHeight="1">
      <c r="A24" s="59">
        <v>1</v>
      </c>
      <c r="B24" s="183" t="s">
        <v>37</v>
      </c>
      <c r="C24" s="183"/>
      <c r="D24" s="183"/>
      <c r="E24" s="183"/>
      <c r="F24" s="65"/>
      <c r="G24" s="65">
        <f t="shared" si="0"/>
        <v>0</v>
      </c>
      <c r="H24" s="184"/>
      <c r="I24" s="185"/>
    </row>
    <row r="25" spans="1:9" ht="12.75" customHeight="1">
      <c r="A25" s="59">
        <v>2</v>
      </c>
      <c r="B25" s="183" t="s">
        <v>38</v>
      </c>
      <c r="C25" s="183"/>
      <c r="D25" s="183"/>
      <c r="E25" s="183"/>
      <c r="F25" s="72"/>
      <c r="G25" s="65">
        <f t="shared" si="0"/>
        <v>0</v>
      </c>
      <c r="H25" s="184"/>
      <c r="I25" s="185"/>
    </row>
    <row r="26" spans="1:9" ht="12.75" customHeight="1">
      <c r="A26" s="59">
        <v>3</v>
      </c>
      <c r="B26" s="183" t="s">
        <v>39</v>
      </c>
      <c r="C26" s="183"/>
      <c r="D26" s="183"/>
      <c r="E26" s="183"/>
      <c r="F26" s="72"/>
      <c r="G26" s="65">
        <f t="shared" si="0"/>
        <v>0</v>
      </c>
      <c r="H26" s="184"/>
      <c r="I26" s="185"/>
    </row>
    <row r="27" spans="1:9" ht="12.75" customHeight="1">
      <c r="A27" s="59">
        <v>4</v>
      </c>
      <c r="B27" s="183" t="s">
        <v>40</v>
      </c>
      <c r="C27" s="183"/>
      <c r="D27" s="183"/>
      <c r="E27" s="183"/>
      <c r="F27" s="72"/>
      <c r="G27" s="65">
        <f t="shared" si="0"/>
        <v>0</v>
      </c>
      <c r="H27" s="184"/>
      <c r="I27" s="185"/>
    </row>
    <row r="28" spans="1:9" ht="12.75" customHeight="1">
      <c r="A28" s="59">
        <v>5</v>
      </c>
      <c r="B28" s="183" t="s">
        <v>41</v>
      </c>
      <c r="C28" s="183"/>
      <c r="D28" s="183"/>
      <c r="E28" s="183"/>
      <c r="F28" s="72"/>
      <c r="G28" s="65">
        <f t="shared" si="0"/>
        <v>0</v>
      </c>
      <c r="H28" s="184"/>
      <c r="I28" s="185"/>
    </row>
    <row r="29" spans="1:9" ht="12.75" customHeight="1">
      <c r="A29" s="59">
        <v>6</v>
      </c>
      <c r="B29" s="183" t="s">
        <v>42</v>
      </c>
      <c r="C29" s="183"/>
      <c r="D29" s="183"/>
      <c r="E29" s="183"/>
      <c r="F29" s="72"/>
      <c r="G29" s="65">
        <f t="shared" si="0"/>
        <v>0</v>
      </c>
      <c r="H29" s="184"/>
      <c r="I29" s="185"/>
    </row>
    <row r="30" spans="1:9" ht="12.75" customHeight="1">
      <c r="A30" s="59">
        <v>7</v>
      </c>
      <c r="B30" s="183" t="s">
        <v>43</v>
      </c>
      <c r="C30" s="183"/>
      <c r="D30" s="183"/>
      <c r="E30" s="183"/>
      <c r="F30" s="73"/>
      <c r="G30" s="65">
        <f t="shared" si="0"/>
        <v>0</v>
      </c>
      <c r="H30" s="184"/>
      <c r="I30" s="185"/>
    </row>
    <row r="31" spans="1:9" ht="12.75" customHeight="1">
      <c r="A31" s="59">
        <v>8</v>
      </c>
      <c r="B31" s="183" t="s">
        <v>44</v>
      </c>
      <c r="C31" s="183"/>
      <c r="D31" s="183"/>
      <c r="E31" s="183"/>
      <c r="F31" s="65"/>
      <c r="G31" s="65">
        <f t="shared" si="0"/>
        <v>0</v>
      </c>
      <c r="H31" s="184"/>
      <c r="I31" s="185"/>
    </row>
    <row r="32" spans="1:9" ht="12.75" customHeight="1">
      <c r="A32" s="59">
        <v>9</v>
      </c>
      <c r="B32" s="183" t="s">
        <v>45</v>
      </c>
      <c r="C32" s="183"/>
      <c r="D32" s="183"/>
      <c r="E32" s="183"/>
      <c r="F32" s="65"/>
      <c r="G32" s="65">
        <f t="shared" si="0"/>
        <v>0</v>
      </c>
      <c r="H32" s="189"/>
      <c r="I32" s="190"/>
    </row>
    <row r="33" spans="1:11" ht="12.75" customHeight="1">
      <c r="A33" s="59">
        <v>10</v>
      </c>
      <c r="B33" s="183" t="s">
        <v>46</v>
      </c>
      <c r="C33" s="183"/>
      <c r="D33" s="183"/>
      <c r="E33" s="183"/>
      <c r="F33" s="65"/>
      <c r="G33" s="65">
        <f t="shared" si="0"/>
        <v>0</v>
      </c>
      <c r="H33" s="189"/>
      <c r="I33" s="190"/>
    </row>
    <row r="34" spans="1:11" ht="15.75" customHeight="1" thickBot="1">
      <c r="A34" s="74" t="s">
        <v>47</v>
      </c>
      <c r="B34" s="191" t="s">
        <v>90</v>
      </c>
      <c r="C34" s="191"/>
      <c r="D34" s="191"/>
      <c r="E34" s="191"/>
      <c r="F34" s="75">
        <f>SUM(F24:F33)</f>
        <v>0</v>
      </c>
      <c r="G34" s="69">
        <f t="shared" si="0"/>
        <v>0</v>
      </c>
      <c r="H34" s="192">
        <f>SUM(H24:H33)</f>
        <v>0</v>
      </c>
      <c r="I34" s="193"/>
    </row>
    <row r="35" spans="1:11" ht="15" customHeight="1">
      <c r="A35" s="63" t="s">
        <v>48</v>
      </c>
      <c r="B35" s="157" t="s">
        <v>49</v>
      </c>
      <c r="C35" s="157"/>
      <c r="D35" s="157"/>
      <c r="E35" s="157"/>
      <c r="F35" s="76"/>
      <c r="G35" s="77">
        <f t="shared" si="0"/>
        <v>0</v>
      </c>
      <c r="H35" s="197"/>
      <c r="I35" s="198"/>
    </row>
    <row r="36" spans="1:11" ht="12.75" customHeight="1">
      <c r="A36" s="78">
        <v>1</v>
      </c>
      <c r="B36" s="183" t="s">
        <v>50</v>
      </c>
      <c r="C36" s="183"/>
      <c r="D36" s="183"/>
      <c r="E36" s="183"/>
      <c r="F36" s="79"/>
      <c r="G36" s="65">
        <f t="shared" si="0"/>
        <v>0</v>
      </c>
      <c r="H36" s="184"/>
      <c r="I36" s="185"/>
    </row>
    <row r="37" spans="1:11" ht="12.75" customHeight="1">
      <c r="A37" s="78">
        <v>2</v>
      </c>
      <c r="B37" s="183" t="s">
        <v>51</v>
      </c>
      <c r="C37" s="183"/>
      <c r="D37" s="183"/>
      <c r="E37" s="183"/>
      <c r="F37" s="79"/>
      <c r="G37" s="65">
        <f t="shared" si="0"/>
        <v>0</v>
      </c>
      <c r="H37" s="184"/>
      <c r="I37" s="185"/>
    </row>
    <row r="38" spans="1:11" ht="12.75" customHeight="1">
      <c r="A38" s="78">
        <v>3</v>
      </c>
      <c r="B38" s="183" t="s">
        <v>52</v>
      </c>
      <c r="C38" s="183"/>
      <c r="D38" s="183"/>
      <c r="E38" s="183"/>
      <c r="F38" s="79"/>
      <c r="G38" s="65">
        <f t="shared" si="0"/>
        <v>0</v>
      </c>
      <c r="H38" s="184"/>
      <c r="I38" s="185"/>
    </row>
    <row r="39" spans="1:11" ht="12.75" customHeight="1">
      <c r="A39" s="78">
        <v>4</v>
      </c>
      <c r="B39" s="183" t="s">
        <v>53</v>
      </c>
      <c r="C39" s="183"/>
      <c r="D39" s="183"/>
      <c r="E39" s="183"/>
      <c r="F39" s="79"/>
      <c r="G39" s="65">
        <f t="shared" si="0"/>
        <v>0</v>
      </c>
      <c r="H39" s="194"/>
      <c r="I39" s="195"/>
    </row>
    <row r="40" spans="1:11" ht="14.25" customHeight="1">
      <c r="A40" s="78">
        <v>5</v>
      </c>
      <c r="B40" s="196" t="s">
        <v>54</v>
      </c>
      <c r="C40" s="196"/>
      <c r="D40" s="196"/>
      <c r="E40" s="196"/>
      <c r="F40" s="80"/>
      <c r="G40" s="65">
        <f t="shared" si="0"/>
        <v>0</v>
      </c>
      <c r="H40" s="194"/>
      <c r="I40" s="195"/>
      <c r="J40" s="36"/>
    </row>
    <row r="41" spans="1:11" ht="14.25" customHeight="1">
      <c r="A41" s="78">
        <v>6</v>
      </c>
      <c r="B41" s="196" t="s">
        <v>55</v>
      </c>
      <c r="C41" s="196"/>
      <c r="D41" s="196"/>
      <c r="E41" s="196"/>
      <c r="F41" s="80"/>
      <c r="G41" s="65">
        <f t="shared" si="0"/>
        <v>0</v>
      </c>
      <c r="H41" s="194"/>
      <c r="I41" s="195"/>
      <c r="J41" s="36"/>
    </row>
    <row r="42" spans="1:11" s="35" customFormat="1" ht="15.75" customHeight="1" thickBot="1">
      <c r="A42" s="74" t="s">
        <v>48</v>
      </c>
      <c r="B42" s="191" t="s">
        <v>56</v>
      </c>
      <c r="C42" s="191"/>
      <c r="D42" s="191"/>
      <c r="E42" s="191"/>
      <c r="F42" s="81">
        <f>SUM(F36:F41)</f>
        <v>0</v>
      </c>
      <c r="G42" s="69">
        <f t="shared" si="0"/>
        <v>0</v>
      </c>
      <c r="H42" s="216">
        <f>SUM(H36:H41)</f>
        <v>0</v>
      </c>
      <c r="I42" s="217"/>
      <c r="J42" s="37"/>
      <c r="K42" s="38"/>
    </row>
    <row r="43" spans="1:11" s="35" customFormat="1" ht="18.75" customHeight="1" thickBot="1">
      <c r="A43" s="82"/>
      <c r="B43" s="218" t="s">
        <v>57</v>
      </c>
      <c r="C43" s="218"/>
      <c r="D43" s="218"/>
      <c r="E43" s="218"/>
      <c r="F43" s="83"/>
      <c r="G43" s="83">
        <f>G42-G34+G22</f>
        <v>29775.4</v>
      </c>
      <c r="H43" s="219">
        <f>H22-H34+H42</f>
        <v>29775.4</v>
      </c>
      <c r="I43" s="220"/>
      <c r="J43" s="37"/>
      <c r="K43" s="38"/>
    </row>
    <row r="44" spans="1:11" s="35" customFormat="1" ht="18">
      <c r="A44" s="84"/>
      <c r="B44" s="199" t="s">
        <v>58</v>
      </c>
      <c r="C44" s="200"/>
      <c r="D44" s="200"/>
      <c r="E44" s="200"/>
      <c r="F44" s="200"/>
      <c r="G44" s="200"/>
      <c r="H44" s="200"/>
      <c r="I44" s="201"/>
    </row>
    <row r="45" spans="1:11" ht="12.75" customHeight="1">
      <c r="A45" s="59"/>
      <c r="B45" s="202" t="s">
        <v>59</v>
      </c>
      <c r="C45" s="203"/>
      <c r="D45" s="203"/>
      <c r="E45" s="204"/>
      <c r="F45" s="203"/>
      <c r="G45" s="203"/>
      <c r="H45" s="203"/>
      <c r="I45" s="205"/>
    </row>
    <row r="46" spans="1:11">
      <c r="A46" s="61"/>
      <c r="B46" s="152" t="s">
        <v>60</v>
      </c>
      <c r="C46" s="153"/>
      <c r="D46" s="153"/>
      <c r="E46" s="153"/>
      <c r="F46" s="153"/>
      <c r="G46" s="153"/>
      <c r="H46" s="153"/>
      <c r="I46" s="208"/>
    </row>
    <row r="47" spans="1:11">
      <c r="A47" s="85"/>
      <c r="B47" s="206"/>
      <c r="C47" s="207"/>
      <c r="D47" s="207"/>
      <c r="E47" s="207"/>
      <c r="F47" s="207"/>
      <c r="G47" s="207"/>
      <c r="H47" s="207"/>
      <c r="I47" s="209"/>
    </row>
    <row r="48" spans="1:11" ht="13.5" thickBot="1">
      <c r="A48" s="86"/>
      <c r="B48" s="87"/>
      <c r="C48" s="87"/>
      <c r="D48" s="87"/>
      <c r="E48" s="87"/>
      <c r="F48" s="88"/>
      <c r="G48" s="89"/>
      <c r="H48" s="90"/>
      <c r="I48" s="91"/>
    </row>
    <row r="49" spans="1:9">
      <c r="A49" s="210" t="s">
        <v>61</v>
      </c>
      <c r="B49" s="211"/>
      <c r="C49" s="210" t="s">
        <v>62</v>
      </c>
      <c r="D49" s="211"/>
      <c r="E49" s="212"/>
      <c r="F49" s="92" t="s">
        <v>63</v>
      </c>
      <c r="G49" s="213" t="s">
        <v>63</v>
      </c>
      <c r="H49" s="214"/>
      <c r="I49" s="215"/>
    </row>
    <row r="50" spans="1:9">
      <c r="A50" s="224"/>
      <c r="B50" s="225"/>
      <c r="C50" s="224"/>
      <c r="D50" s="230"/>
      <c r="E50" s="225"/>
      <c r="F50" s="225"/>
      <c r="G50" s="233"/>
      <c r="H50" s="234"/>
      <c r="I50" s="235"/>
    </row>
    <row r="51" spans="1:9">
      <c r="A51" s="226"/>
      <c r="B51" s="227"/>
      <c r="C51" s="226"/>
      <c r="D51" s="231"/>
      <c r="E51" s="227"/>
      <c r="F51" s="227"/>
      <c r="G51" s="236"/>
      <c r="H51" s="237"/>
      <c r="I51" s="238"/>
    </row>
    <row r="52" spans="1:9">
      <c r="A52" s="226"/>
      <c r="B52" s="227"/>
      <c r="C52" s="226"/>
      <c r="D52" s="231"/>
      <c r="E52" s="227"/>
      <c r="F52" s="227"/>
      <c r="G52" s="236"/>
      <c r="H52" s="237"/>
      <c r="I52" s="238"/>
    </row>
    <row r="53" spans="1:9">
      <c r="A53" s="226"/>
      <c r="B53" s="227"/>
      <c r="C53" s="226"/>
      <c r="D53" s="231"/>
      <c r="E53" s="227"/>
      <c r="F53" s="227"/>
      <c r="G53" s="236"/>
      <c r="H53" s="237"/>
      <c r="I53" s="238"/>
    </row>
    <row r="54" spans="1:9">
      <c r="A54" s="226"/>
      <c r="B54" s="227"/>
      <c r="C54" s="226"/>
      <c r="D54" s="231"/>
      <c r="E54" s="227"/>
      <c r="F54" s="227"/>
      <c r="G54" s="236"/>
      <c r="H54" s="237"/>
      <c r="I54" s="238"/>
    </row>
    <row r="55" spans="1:9">
      <c r="A55" s="226"/>
      <c r="B55" s="227"/>
      <c r="C55" s="226"/>
      <c r="D55" s="231"/>
      <c r="E55" s="227"/>
      <c r="F55" s="227"/>
      <c r="G55" s="236"/>
      <c r="H55" s="237"/>
      <c r="I55" s="238"/>
    </row>
    <row r="56" spans="1:9">
      <c r="A56" s="226"/>
      <c r="B56" s="227"/>
      <c r="C56" s="226"/>
      <c r="D56" s="231"/>
      <c r="E56" s="227"/>
      <c r="F56" s="227"/>
      <c r="G56" s="236"/>
      <c r="H56" s="237"/>
      <c r="I56" s="238"/>
    </row>
    <row r="57" spans="1:9">
      <c r="A57" s="228"/>
      <c r="B57" s="229"/>
      <c r="C57" s="228"/>
      <c r="D57" s="232"/>
      <c r="E57" s="229"/>
      <c r="F57" s="229"/>
      <c r="G57" s="239"/>
      <c r="H57" s="240"/>
      <c r="I57" s="241"/>
    </row>
    <row r="58" spans="1:9">
      <c r="A58" s="242"/>
      <c r="B58" s="243"/>
      <c r="C58" s="244"/>
      <c r="D58" s="245"/>
      <c r="E58" s="246"/>
      <c r="F58" s="93"/>
      <c r="G58" s="242"/>
      <c r="H58" s="247"/>
      <c r="I58" s="243"/>
    </row>
    <row r="59" spans="1:9" ht="15" thickBot="1">
      <c r="A59" s="221" t="s">
        <v>64</v>
      </c>
      <c r="B59" s="222"/>
      <c r="C59" s="221" t="s">
        <v>65</v>
      </c>
      <c r="D59" s="223"/>
      <c r="E59" s="222"/>
      <c r="F59" s="94" t="s">
        <v>66</v>
      </c>
      <c r="G59" s="221" t="s">
        <v>67</v>
      </c>
      <c r="H59" s="223"/>
      <c r="I59" s="222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2015-05-29T06:56:21Z</dcterms:modified>
</coreProperties>
</file>