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calcChain.xml" ContentType="application/vnd.openxmlformats-officedocument.spreadsheetml.calcChain+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mc:Choice Requires="x15">
      <x15ac:absPath xmlns:x15ac="http://schemas.microsoft.com/office/spreadsheetml/2010/11/ac" url="C:\Users\user\Desktop\"/>
    </mc:Choice>
  </mc:AlternateContent>
  <bookViews>
    <workbookView xWindow="0" yWindow="0" windowWidth="15330" windowHeight="4650" activeTab="2"/>
  </bookViews>
  <sheets>
    <sheet name="Order" sheetId="8" r:id="rId1"/>
    <sheet name="Certification" sheetId="9" r:id="rId2"/>
    <sheet name="COP Facesheet" sheetId="10" r:id="rId3"/>
  </sheets>
  <calcPr calcId="152511"/>
</workbook>
</file>

<file path=xl/calcChain.xml><?xml version="1.0" encoding="utf-8"?>
<calcChain xmlns="http://schemas.openxmlformats.org/spreadsheetml/2006/main">
  <c r="R128" i="8" l="1"/>
  <c r="Q128" i="8"/>
  <c r="R127" i="8"/>
  <c r="Q127" i="8"/>
  <c r="U127" i="8" s="1"/>
  <c r="V127" i="8" s="1"/>
  <c r="R126" i="8"/>
  <c r="Q126" i="8"/>
  <c r="R125" i="8"/>
  <c r="Q125" i="8"/>
  <c r="U125" i="8" s="1"/>
  <c r="V125" i="8" s="1"/>
  <c r="R124" i="8"/>
  <c r="Q124" i="8"/>
  <c r="R123" i="8"/>
  <c r="Q123" i="8"/>
  <c r="U123" i="8" s="1"/>
  <c r="V123" i="8" s="1"/>
  <c r="R122" i="8"/>
  <c r="Q122" i="8"/>
  <c r="R121" i="8"/>
  <c r="Q121" i="8"/>
  <c r="U121" i="8" s="1"/>
  <c r="V121" i="8" s="1"/>
  <c r="R120" i="8"/>
  <c r="Q120" i="8"/>
  <c r="R119" i="8"/>
  <c r="Q119" i="8"/>
  <c r="U119" i="8" s="1"/>
  <c r="V119" i="8" s="1"/>
  <c r="R118" i="8"/>
  <c r="Q118" i="8"/>
  <c r="R117" i="8"/>
  <c r="Q117" i="8"/>
  <c r="U117" i="8" s="1"/>
  <c r="V117" i="8" s="1"/>
  <c r="R116" i="8"/>
  <c r="Q116" i="8"/>
  <c r="R115" i="8"/>
  <c r="Q115" i="8"/>
  <c r="U115" i="8" s="1"/>
  <c r="V115" i="8" s="1"/>
  <c r="R114" i="8"/>
  <c r="Q114" i="8"/>
  <c r="R113" i="8"/>
  <c r="Q113" i="8"/>
  <c r="U113" i="8" s="1"/>
  <c r="V113" i="8" s="1"/>
  <c r="R112" i="8"/>
  <c r="Q112" i="8"/>
  <c r="R111" i="8"/>
  <c r="Q111" i="8"/>
  <c r="U111" i="8" s="1"/>
  <c r="V111" i="8" s="1"/>
  <c r="R110" i="8"/>
  <c r="Q110" i="8"/>
  <c r="R109" i="8"/>
  <c r="Q109" i="8"/>
  <c r="U109" i="8" s="1"/>
  <c r="V109" i="8" s="1"/>
  <c r="R108" i="8"/>
  <c r="Q108" i="8"/>
  <c r="R107" i="8"/>
  <c r="Q107" i="8"/>
  <c r="U107" i="8" s="1"/>
  <c r="V107" i="8" s="1"/>
  <c r="R106" i="8"/>
  <c r="Q106" i="8"/>
  <c r="R105" i="8"/>
  <c r="Q105" i="8"/>
  <c r="U105" i="8" s="1"/>
  <c r="V105" i="8" s="1"/>
  <c r="R104" i="8"/>
  <c r="Q104" i="8"/>
  <c r="R103" i="8"/>
  <c r="Q103" i="8"/>
  <c r="U103" i="8" s="1"/>
  <c r="V103" i="8" s="1"/>
  <c r="R102" i="8"/>
  <c r="Q102" i="8"/>
  <c r="R101" i="8"/>
  <c r="Q101" i="8"/>
  <c r="U101" i="8" s="1"/>
  <c r="V101" i="8" s="1"/>
  <c r="R100" i="8"/>
  <c r="Q100" i="8"/>
  <c r="R99" i="8"/>
  <c r="Q99" i="8"/>
  <c r="U99" i="8" s="1"/>
  <c r="V99" i="8" s="1"/>
  <c r="R98" i="8"/>
  <c r="Q98" i="8"/>
  <c r="R97" i="8"/>
  <c r="Q97" i="8"/>
  <c r="U97" i="8" s="1"/>
  <c r="V97" i="8" s="1"/>
  <c r="R96" i="8"/>
  <c r="Q96" i="8"/>
  <c r="R95" i="8"/>
  <c r="Q95" i="8"/>
  <c r="U95" i="8" s="1"/>
  <c r="V95" i="8" s="1"/>
  <c r="R94" i="8"/>
  <c r="Q94" i="8"/>
  <c r="R93" i="8"/>
  <c r="Q93" i="8"/>
  <c r="U93" i="8" s="1"/>
  <c r="V93" i="8" s="1"/>
  <c r="R92" i="8"/>
  <c r="Q92" i="8"/>
  <c r="R91" i="8"/>
  <c r="Q91" i="8"/>
  <c r="U91" i="8" s="1"/>
  <c r="V91" i="8" s="1"/>
  <c r="R90" i="8"/>
  <c r="Q90" i="8"/>
  <c r="R89" i="8"/>
  <c r="Q89" i="8"/>
  <c r="U89" i="8" s="1"/>
  <c r="V89" i="8" s="1"/>
  <c r="R88" i="8"/>
  <c r="Q88" i="8"/>
  <c r="R87" i="8"/>
  <c r="Q87" i="8"/>
  <c r="U87" i="8" s="1"/>
  <c r="V87" i="8" s="1"/>
  <c r="R86" i="8"/>
  <c r="Q86" i="8"/>
  <c r="R85" i="8"/>
  <c r="Q85" i="8"/>
  <c r="U85" i="8" s="1"/>
  <c r="V85" i="8" s="1"/>
  <c r="R84" i="8"/>
  <c r="Q84" i="8"/>
  <c r="R83" i="8"/>
  <c r="Q83" i="8"/>
  <c r="U83" i="8" s="1"/>
  <c r="V83" i="8" s="1"/>
  <c r="R82" i="8"/>
  <c r="Q82" i="8"/>
  <c r="R81" i="8"/>
  <c r="Q81" i="8"/>
  <c r="U81" i="8" s="1"/>
  <c r="V81" i="8" s="1"/>
  <c r="R80" i="8"/>
  <c r="Q80" i="8"/>
  <c r="R79" i="8"/>
  <c r="Q79" i="8"/>
  <c r="U79" i="8" s="1"/>
  <c r="V79" i="8" s="1"/>
  <c r="R78" i="8"/>
  <c r="Q78" i="8"/>
  <c r="R77" i="8"/>
  <c r="Q77" i="8"/>
  <c r="U77" i="8" s="1"/>
  <c r="V77" i="8" s="1"/>
  <c r="R76" i="8"/>
  <c r="Q76" i="8"/>
  <c r="R75" i="8"/>
  <c r="Q75" i="8"/>
  <c r="U75" i="8" s="1"/>
  <c r="V75" i="8" s="1"/>
  <c r="R74" i="8"/>
  <c r="Q74" i="8"/>
  <c r="R73" i="8"/>
  <c r="Q73" i="8"/>
  <c r="U73" i="8" s="1"/>
  <c r="V73" i="8" s="1"/>
  <c r="R72" i="8"/>
  <c r="Q72" i="8"/>
  <c r="R71" i="8"/>
  <c r="Q71" i="8"/>
  <c r="U71" i="8" s="1"/>
  <c r="V71" i="8" s="1"/>
  <c r="R70" i="8"/>
  <c r="Q70" i="8"/>
  <c r="R69" i="8"/>
  <c r="Q69" i="8"/>
  <c r="U69" i="8" s="1"/>
  <c r="V69" i="8" s="1"/>
  <c r="R68" i="8"/>
  <c r="Q68" i="8"/>
  <c r="R67" i="8"/>
  <c r="Q67" i="8"/>
  <c r="U67" i="8" s="1"/>
  <c r="V67" i="8" s="1"/>
  <c r="R66" i="8"/>
  <c r="Q66" i="8"/>
  <c r="R65" i="8"/>
  <c r="Q65" i="8"/>
  <c r="U65" i="8" s="1"/>
  <c r="V65" i="8" s="1"/>
  <c r="R64" i="8"/>
  <c r="Q64" i="8"/>
  <c r="R63" i="8"/>
  <c r="Q63" i="8"/>
  <c r="U63" i="8" s="1"/>
  <c r="V63" i="8" s="1"/>
  <c r="R62" i="8"/>
  <c r="Q62" i="8"/>
  <c r="R61" i="8"/>
  <c r="Q61" i="8"/>
  <c r="U61" i="8" s="1"/>
  <c r="V61" i="8" s="1"/>
  <c r="R60" i="8"/>
  <c r="Q60" i="8"/>
  <c r="R59" i="8"/>
  <c r="Q59" i="8"/>
  <c r="U59" i="8" s="1"/>
  <c r="V59" i="8" s="1"/>
  <c r="R58" i="8"/>
  <c r="Q58" i="8"/>
  <c r="P57" i="8"/>
  <c r="Q56" i="8"/>
  <c r="U56" i="8" s="1"/>
  <c r="V56" i="8" s="1"/>
  <c r="P56" i="8"/>
  <c r="R56" i="8" s="1"/>
  <c r="P55" i="8"/>
  <c r="Q54" i="8"/>
  <c r="U54" i="8" s="1"/>
  <c r="V54" i="8" s="1"/>
  <c r="P54" i="8"/>
  <c r="R54" i="8" s="1"/>
  <c r="R53" i="8"/>
  <c r="Q53" i="8"/>
  <c r="U53" i="8" s="1"/>
  <c r="V53" i="8" s="1"/>
  <c r="R52" i="8"/>
  <c r="Q52" i="8"/>
  <c r="R51" i="8"/>
  <c r="Q51" i="8"/>
  <c r="U51" i="8" s="1"/>
  <c r="V51" i="8" s="1"/>
  <c r="R50" i="8"/>
  <c r="Q50" i="8"/>
  <c r="P49" i="8"/>
  <c r="Q48" i="8"/>
  <c r="U48" i="8" s="1"/>
  <c r="V48" i="8" s="1"/>
  <c r="P48" i="8"/>
  <c r="R48" i="8" s="1"/>
  <c r="P47" i="8"/>
  <c r="Q46" i="8"/>
  <c r="P46" i="8"/>
  <c r="R46" i="8" s="1"/>
  <c r="R45" i="8"/>
  <c r="Q45" i="8"/>
  <c r="U45" i="8" s="1"/>
  <c r="V45" i="8" s="1"/>
  <c r="R44" i="8"/>
  <c r="Q44" i="8"/>
  <c r="U44" i="8" s="1"/>
  <c r="V44" i="8" s="1"/>
  <c r="R43" i="8"/>
  <c r="Q43" i="8"/>
  <c r="U43" i="8" s="1"/>
  <c r="V43" i="8" s="1"/>
  <c r="R42" i="8"/>
  <c r="Q42" i="8"/>
  <c r="U42" i="8" s="1"/>
  <c r="V42" i="8" s="1"/>
  <c r="R41" i="8"/>
  <c r="Q41" i="8"/>
  <c r="U41" i="8" s="1"/>
  <c r="V41" i="8" s="1"/>
  <c r="R40" i="8"/>
  <c r="Q40" i="8"/>
  <c r="U40" i="8" s="1"/>
  <c r="V40" i="8" s="1"/>
  <c r="R39" i="8"/>
  <c r="Q39" i="8"/>
  <c r="U39" i="8" s="1"/>
  <c r="V39" i="8" s="1"/>
  <c r="R38" i="8"/>
  <c r="Q38" i="8"/>
  <c r="U38" i="8" s="1"/>
  <c r="V38" i="8" s="1"/>
  <c r="R37" i="8"/>
  <c r="Q37" i="8"/>
  <c r="U37" i="8" s="1"/>
  <c r="V37" i="8" s="1"/>
  <c r="R36" i="8"/>
  <c r="Q36" i="8"/>
  <c r="U36" i="8" s="1"/>
  <c r="V36" i="8" s="1"/>
  <c r="R35" i="8"/>
  <c r="Q35" i="8"/>
  <c r="U35" i="8" s="1"/>
  <c r="V35" i="8" s="1"/>
  <c r="R34" i="8"/>
  <c r="Q34" i="8"/>
  <c r="U34" i="8" s="1"/>
  <c r="V34" i="8" s="1"/>
  <c r="R33" i="8"/>
  <c r="Q33" i="8"/>
  <c r="U33" i="8" s="1"/>
  <c r="V33" i="8" s="1"/>
  <c r="R32" i="8"/>
  <c r="Q32" i="8"/>
  <c r="U32" i="8" s="1"/>
  <c r="V32" i="8" s="1"/>
  <c r="R31" i="8"/>
  <c r="Q31" i="8"/>
  <c r="U31" i="8" s="1"/>
  <c r="V31" i="8" s="1"/>
  <c r="R30" i="8"/>
  <c r="Q30" i="8"/>
  <c r="U30" i="8" s="1"/>
  <c r="V30" i="8" s="1"/>
  <c r="R29" i="8"/>
  <c r="Q29" i="8"/>
  <c r="U29" i="8" s="1"/>
  <c r="V29" i="8" s="1"/>
  <c r="R28" i="8"/>
  <c r="Q28" i="8"/>
  <c r="U28" i="8" s="1"/>
  <c r="V28" i="8" s="1"/>
  <c r="R27" i="8"/>
  <c r="Q27" i="8"/>
  <c r="U27" i="8" s="1"/>
  <c r="V27" i="8" s="1"/>
  <c r="R26" i="8"/>
  <c r="Q26" i="8"/>
  <c r="U26" i="8" s="1"/>
  <c r="V26" i="8" s="1"/>
  <c r="R25" i="8"/>
  <c r="Q25" i="8"/>
  <c r="U25" i="8" s="1"/>
  <c r="V25" i="8" s="1"/>
  <c r="R24" i="8"/>
  <c r="Q24" i="8"/>
  <c r="U24" i="8" s="1"/>
  <c r="V24" i="8" s="1"/>
  <c r="R23" i="8"/>
  <c r="Q23" i="8"/>
  <c r="U23" i="8" s="1"/>
  <c r="V23" i="8" s="1"/>
  <c r="R22" i="8"/>
  <c r="Q22" i="8"/>
  <c r="U22" i="8" s="1"/>
  <c r="V22" i="8" s="1"/>
  <c r="R21" i="8"/>
  <c r="Q21" i="8"/>
  <c r="U21" i="8" s="1"/>
  <c r="V21" i="8" s="1"/>
  <c r="R20" i="8"/>
  <c r="Q20" i="8"/>
  <c r="U20" i="8" s="1"/>
  <c r="V20" i="8" s="1"/>
  <c r="R19" i="8"/>
  <c r="Q19" i="8"/>
  <c r="U19" i="8" s="1"/>
  <c r="V19" i="8" s="1"/>
  <c r="R18" i="8"/>
  <c r="Q18" i="8"/>
  <c r="U18" i="8" s="1"/>
  <c r="V18" i="8" s="1"/>
  <c r="R17" i="8"/>
  <c r="Q17" i="8"/>
  <c r="U17" i="8" s="1"/>
  <c r="V17" i="8" s="1"/>
  <c r="R16" i="8"/>
  <c r="Q16" i="8"/>
  <c r="U16" i="8" s="1"/>
  <c r="V16" i="8" s="1"/>
  <c r="R15" i="8"/>
  <c r="Q15" i="8"/>
  <c r="U15" i="8" s="1"/>
  <c r="V15" i="8" s="1"/>
  <c r="R14" i="8"/>
  <c r="Q14" i="8"/>
  <c r="U14" i="8" s="1"/>
  <c r="V14" i="8" s="1"/>
  <c r="R13" i="8"/>
  <c r="Q13" i="8"/>
  <c r="U13" i="8" s="1"/>
  <c r="V13" i="8" s="1"/>
  <c r="R12" i="8"/>
  <c r="Q12" i="8"/>
  <c r="U12" i="8" s="1"/>
  <c r="V12" i="8" s="1"/>
  <c r="R11" i="8"/>
  <c r="Q11" i="8"/>
  <c r="U11" i="8" s="1"/>
  <c r="V11" i="8" s="1"/>
  <c r="R10" i="8"/>
  <c r="Q10" i="8"/>
  <c r="U10" i="8" s="1"/>
  <c r="V10" i="8" s="1"/>
  <c r="R9" i="8"/>
  <c r="Q9" i="8"/>
  <c r="U9" i="8" s="1"/>
  <c r="V9" i="8" s="1"/>
  <c r="R8" i="8"/>
  <c r="Q8" i="8"/>
  <c r="U8" i="8" s="1"/>
  <c r="V8" i="8" s="1"/>
  <c r="Q88" i="9"/>
  <c r="R88" i="9"/>
  <c r="U88" i="9"/>
  <c r="V88" i="9" s="1"/>
  <c r="Z88" i="9"/>
  <c r="AA88" i="9"/>
  <c r="AB88" i="9"/>
  <c r="AC88" i="9"/>
  <c r="AD88" i="9"/>
  <c r="Q61" i="9"/>
  <c r="AA61" i="9" s="1"/>
  <c r="R61" i="9"/>
  <c r="U61" i="9"/>
  <c r="V61" i="9" s="1"/>
  <c r="Z61" i="9"/>
  <c r="AB61" i="9"/>
  <c r="AC61" i="9"/>
  <c r="AD61" i="9"/>
  <c r="P55" i="9"/>
  <c r="Q55" i="9" s="1"/>
  <c r="AA55" i="9" s="1"/>
  <c r="R55" i="9"/>
  <c r="AB55" i="9" s="1"/>
  <c r="AC55" i="9"/>
  <c r="AD55" i="9"/>
  <c r="P49" i="9"/>
  <c r="Q49" i="9" s="1"/>
  <c r="AA49" i="9" s="1"/>
  <c r="R49" i="9"/>
  <c r="AB49" i="9" s="1"/>
  <c r="AC49" i="9"/>
  <c r="AD49" i="9"/>
  <c r="P47" i="9"/>
  <c r="Q47" i="9"/>
  <c r="AA47" i="9" s="1"/>
  <c r="R47" i="9"/>
  <c r="U47" i="9"/>
  <c r="V47" i="9" s="1"/>
  <c r="Z47" i="9"/>
  <c r="AB47" i="9"/>
  <c r="AC47" i="9"/>
  <c r="AD47" i="9"/>
  <c r="Q36" i="9"/>
  <c r="R36" i="9"/>
  <c r="U36" i="9" s="1"/>
  <c r="V36" i="9" s="1"/>
  <c r="Z36" i="9"/>
  <c r="AA36" i="9"/>
  <c r="AC36" i="9"/>
  <c r="AD36" i="9"/>
  <c r="Q30" i="9"/>
  <c r="AA30" i="9" s="1"/>
  <c r="R30" i="9"/>
  <c r="U30" i="9"/>
  <c r="V30" i="9" s="1"/>
  <c r="Z30" i="9"/>
  <c r="AB30" i="9"/>
  <c r="AC30" i="9"/>
  <c r="AD30" i="9"/>
  <c r="Q28" i="9"/>
  <c r="AA28" i="9" s="1"/>
  <c r="R28" i="9"/>
  <c r="U28" i="9"/>
  <c r="V28" i="9" s="1"/>
  <c r="Z28" i="9"/>
  <c r="AB28" i="9"/>
  <c r="AC28" i="9"/>
  <c r="AD28" i="9"/>
  <c r="AE88" i="9" l="1"/>
  <c r="U46" i="8"/>
  <c r="V46" i="8" s="1"/>
  <c r="Q47" i="8"/>
  <c r="U47" i="8" s="1"/>
  <c r="V47" i="8" s="1"/>
  <c r="Q49" i="8"/>
  <c r="U49" i="8" s="1"/>
  <c r="V49" i="8" s="1"/>
  <c r="R49" i="8"/>
  <c r="Q55" i="8"/>
  <c r="U55" i="8" s="1"/>
  <c r="V55" i="8" s="1"/>
  <c r="R55" i="8"/>
  <c r="Q57" i="8"/>
  <c r="U57" i="8" s="1"/>
  <c r="V57" i="8" s="1"/>
  <c r="R57" i="8"/>
  <c r="R47" i="8"/>
  <c r="U50" i="8"/>
  <c r="V50" i="8" s="1"/>
  <c r="U52" i="8"/>
  <c r="V52" i="8" s="1"/>
  <c r="U58" i="8"/>
  <c r="V58" i="8" s="1"/>
  <c r="U60" i="8"/>
  <c r="V60" i="8" s="1"/>
  <c r="U62" i="8"/>
  <c r="V62" i="8" s="1"/>
  <c r="U64" i="8"/>
  <c r="V64" i="8" s="1"/>
  <c r="U66" i="8"/>
  <c r="V66" i="8" s="1"/>
  <c r="U68" i="8"/>
  <c r="V68" i="8" s="1"/>
  <c r="U70" i="8"/>
  <c r="V70" i="8" s="1"/>
  <c r="U72" i="8"/>
  <c r="V72" i="8" s="1"/>
  <c r="U74" i="8"/>
  <c r="V74" i="8" s="1"/>
  <c r="U76" i="8"/>
  <c r="V76" i="8" s="1"/>
  <c r="U78" i="8"/>
  <c r="V78" i="8" s="1"/>
  <c r="U80" i="8"/>
  <c r="V80" i="8" s="1"/>
  <c r="U82" i="8"/>
  <c r="V82" i="8" s="1"/>
  <c r="U84" i="8"/>
  <c r="V84" i="8" s="1"/>
  <c r="U86" i="8"/>
  <c r="V86" i="8" s="1"/>
  <c r="U88" i="8"/>
  <c r="V88" i="8" s="1"/>
  <c r="U90" i="8"/>
  <c r="V90" i="8" s="1"/>
  <c r="U92" i="8"/>
  <c r="V92" i="8" s="1"/>
  <c r="U94" i="8"/>
  <c r="V94" i="8" s="1"/>
  <c r="U96" i="8"/>
  <c r="V96" i="8" s="1"/>
  <c r="U98" i="8"/>
  <c r="V98" i="8" s="1"/>
  <c r="U100" i="8"/>
  <c r="V100" i="8" s="1"/>
  <c r="U102" i="8"/>
  <c r="V102" i="8" s="1"/>
  <c r="U104" i="8"/>
  <c r="V104" i="8" s="1"/>
  <c r="U106" i="8"/>
  <c r="V106" i="8" s="1"/>
  <c r="U108" i="8"/>
  <c r="V108" i="8" s="1"/>
  <c r="U110" i="8"/>
  <c r="V110" i="8" s="1"/>
  <c r="U112" i="8"/>
  <c r="V112" i="8" s="1"/>
  <c r="U114" i="8"/>
  <c r="V114" i="8" s="1"/>
  <c r="U116" i="8"/>
  <c r="V116" i="8" s="1"/>
  <c r="U118" i="8"/>
  <c r="V118" i="8" s="1"/>
  <c r="U120" i="8"/>
  <c r="V120" i="8" s="1"/>
  <c r="U122" i="8"/>
  <c r="V122" i="8" s="1"/>
  <c r="U124" i="8"/>
  <c r="V124" i="8" s="1"/>
  <c r="U126" i="8"/>
  <c r="V126" i="8" s="1"/>
  <c r="U128" i="8"/>
  <c r="V128" i="8" s="1"/>
  <c r="AE61" i="9"/>
  <c r="Z55" i="9"/>
  <c r="AE55" i="9" s="1"/>
  <c r="U55" i="9"/>
  <c r="V55" i="9" s="1"/>
  <c r="Z49" i="9"/>
  <c r="AE49" i="9" s="1"/>
  <c r="U49" i="9"/>
  <c r="V49" i="9" s="1"/>
  <c r="AE47" i="9"/>
  <c r="AB36" i="9"/>
  <c r="AE36" i="9" s="1"/>
  <c r="AE30" i="9"/>
  <c r="AE28" i="9"/>
  <c r="G15" i="10"/>
  <c r="G33" i="10"/>
  <c r="G31" i="10"/>
  <c r="G30" i="10"/>
  <c r="G29" i="10"/>
  <c r="G28" i="10"/>
  <c r="G27" i="10"/>
  <c r="G26" i="10"/>
  <c r="G25" i="10"/>
  <c r="G24" i="10"/>
  <c r="Z12" i="9" l="1"/>
  <c r="AC12" i="9"/>
  <c r="AD12" i="9"/>
  <c r="Z13" i="9"/>
  <c r="AC13" i="9"/>
  <c r="AD13" i="9"/>
  <c r="Z14" i="9"/>
  <c r="AC14" i="9"/>
  <c r="AD14" i="9"/>
  <c r="Z15" i="9"/>
  <c r="AC15" i="9"/>
  <c r="AD15" i="9"/>
  <c r="Z16" i="9"/>
  <c r="AC16" i="9"/>
  <c r="AD16" i="9"/>
  <c r="Z17" i="9"/>
  <c r="AC17" i="9"/>
  <c r="AD17" i="9"/>
  <c r="Z18" i="9"/>
  <c r="AC18" i="9"/>
  <c r="AD18" i="9"/>
  <c r="Z19" i="9"/>
  <c r="AC19" i="9"/>
  <c r="AD19" i="9"/>
  <c r="Z20" i="9"/>
  <c r="AC20" i="9"/>
  <c r="AD20" i="9"/>
  <c r="Z21" i="9"/>
  <c r="AC21" i="9"/>
  <c r="AD21" i="9"/>
  <c r="Z22" i="9"/>
  <c r="AC22" i="9"/>
  <c r="AD22" i="9"/>
  <c r="Z23" i="9"/>
  <c r="AC23" i="9"/>
  <c r="AD23" i="9"/>
  <c r="Z24" i="9"/>
  <c r="AC24" i="9"/>
  <c r="AD24" i="9"/>
  <c r="Z25" i="9"/>
  <c r="AC25" i="9"/>
  <c r="AD25" i="9"/>
  <c r="Z26" i="9"/>
  <c r="AC26" i="9"/>
  <c r="AD26" i="9"/>
  <c r="Z27" i="9"/>
  <c r="AC27" i="9"/>
  <c r="AD27" i="9"/>
  <c r="Z29" i="9"/>
  <c r="AC29" i="9"/>
  <c r="AD29" i="9"/>
  <c r="Z31" i="9"/>
  <c r="AC31" i="9"/>
  <c r="AD31" i="9"/>
  <c r="Z32" i="9"/>
  <c r="AC32" i="9"/>
  <c r="AD32" i="9"/>
  <c r="Z33" i="9"/>
  <c r="AC33" i="9"/>
  <c r="AD33" i="9"/>
  <c r="Z34" i="9"/>
  <c r="AC34" i="9"/>
  <c r="AD34" i="9"/>
  <c r="Z35" i="9"/>
  <c r="AC35" i="9"/>
  <c r="AD35" i="9"/>
  <c r="Z37" i="9"/>
  <c r="AC37" i="9"/>
  <c r="AD37" i="9"/>
  <c r="Z38" i="9"/>
  <c r="AC38" i="9"/>
  <c r="AD38" i="9"/>
  <c r="Z39" i="9"/>
  <c r="AC39" i="9"/>
  <c r="AD39" i="9"/>
  <c r="Z40" i="9"/>
  <c r="AC40" i="9"/>
  <c r="AD40" i="9"/>
  <c r="Z41" i="9"/>
  <c r="AC41" i="9"/>
  <c r="AD41" i="9"/>
  <c r="Z42" i="9"/>
  <c r="AC42" i="9"/>
  <c r="AD42" i="9"/>
  <c r="Z43" i="9"/>
  <c r="AC43" i="9"/>
  <c r="AD43" i="9"/>
  <c r="Z44" i="9"/>
  <c r="AC44" i="9"/>
  <c r="AD44" i="9"/>
  <c r="Z45" i="9"/>
  <c r="AC45" i="9"/>
  <c r="AD45" i="9"/>
  <c r="AC46" i="9"/>
  <c r="AD46" i="9"/>
  <c r="AC48" i="9"/>
  <c r="AD48" i="9"/>
  <c r="Z50" i="9"/>
  <c r="AC50" i="9"/>
  <c r="AD50" i="9"/>
  <c r="Z51" i="9"/>
  <c r="AC51" i="9"/>
  <c r="AD51" i="9"/>
  <c r="Z52" i="9"/>
  <c r="AC52" i="9"/>
  <c r="AD52" i="9"/>
  <c r="Z53" i="9"/>
  <c r="AC53" i="9"/>
  <c r="AD53" i="9"/>
  <c r="AC54" i="9"/>
  <c r="AD54" i="9"/>
  <c r="AC56" i="9"/>
  <c r="AD56" i="9"/>
  <c r="AC57" i="9"/>
  <c r="AD57" i="9"/>
  <c r="Z58" i="9"/>
  <c r="AC58" i="9"/>
  <c r="AD58" i="9"/>
  <c r="Z59" i="9"/>
  <c r="AC59" i="9"/>
  <c r="AD59" i="9"/>
  <c r="Z60" i="9"/>
  <c r="AC60" i="9"/>
  <c r="AD60" i="9"/>
  <c r="Z62" i="9"/>
  <c r="AC62" i="9"/>
  <c r="AD62" i="9"/>
  <c r="Z63" i="9"/>
  <c r="AC63" i="9"/>
  <c r="AD63" i="9"/>
  <c r="Z64" i="9"/>
  <c r="AC64" i="9"/>
  <c r="AD64" i="9"/>
  <c r="Z65" i="9"/>
  <c r="AC65" i="9"/>
  <c r="AD65" i="9"/>
  <c r="Z66" i="9"/>
  <c r="AC66" i="9"/>
  <c r="AD66" i="9"/>
  <c r="Z67" i="9"/>
  <c r="AC67" i="9"/>
  <c r="AD67" i="9"/>
  <c r="Z68" i="9"/>
  <c r="AC68" i="9"/>
  <c r="AD68" i="9"/>
  <c r="Z69" i="9"/>
  <c r="AC69" i="9"/>
  <c r="AD69" i="9"/>
  <c r="Z70" i="9"/>
  <c r="AC70" i="9"/>
  <c r="AD70" i="9"/>
  <c r="Z71" i="9"/>
  <c r="AC71" i="9"/>
  <c r="AD71" i="9"/>
  <c r="Z72" i="9"/>
  <c r="AC72" i="9"/>
  <c r="AD72" i="9"/>
  <c r="Z73" i="9"/>
  <c r="AC73" i="9"/>
  <c r="AD73" i="9"/>
  <c r="Z74" i="9"/>
  <c r="AC74" i="9"/>
  <c r="AD74" i="9"/>
  <c r="Z75" i="9"/>
  <c r="AC75" i="9"/>
  <c r="AD75" i="9"/>
  <c r="Z76" i="9"/>
  <c r="AC76" i="9"/>
  <c r="AD76" i="9"/>
  <c r="Z77" i="9"/>
  <c r="AC77" i="9"/>
  <c r="AD77" i="9"/>
  <c r="Z78" i="9"/>
  <c r="AC78" i="9"/>
  <c r="AD78" i="9"/>
  <c r="Z79" i="9"/>
  <c r="AC79" i="9"/>
  <c r="AD79" i="9"/>
  <c r="Z80" i="9"/>
  <c r="AC80" i="9"/>
  <c r="AD80" i="9"/>
  <c r="Z81" i="9"/>
  <c r="AC81" i="9"/>
  <c r="AD81" i="9"/>
  <c r="Z82" i="9"/>
  <c r="AC82" i="9"/>
  <c r="AD82" i="9"/>
  <c r="Z83" i="9"/>
  <c r="AC83" i="9"/>
  <c r="AD83" i="9"/>
  <c r="Z84" i="9"/>
  <c r="AC84" i="9"/>
  <c r="AD84" i="9"/>
  <c r="Z85" i="9"/>
  <c r="AC85" i="9"/>
  <c r="AD85" i="9"/>
  <c r="Z86" i="9"/>
  <c r="AC86" i="9"/>
  <c r="AD86" i="9"/>
  <c r="Z87" i="9"/>
  <c r="AC87" i="9"/>
  <c r="AD87" i="9"/>
  <c r="Z89" i="9"/>
  <c r="AC89" i="9"/>
  <c r="AD89" i="9"/>
  <c r="Z90" i="9"/>
  <c r="AC90" i="9"/>
  <c r="AD90" i="9"/>
  <c r="Z91" i="9"/>
  <c r="AC91" i="9"/>
  <c r="AD91" i="9"/>
  <c r="Z92" i="9"/>
  <c r="AC92" i="9"/>
  <c r="AD92" i="9"/>
  <c r="Z93" i="9"/>
  <c r="AC93" i="9"/>
  <c r="AD93" i="9"/>
  <c r="Z94" i="9"/>
  <c r="AC94" i="9"/>
  <c r="AD94" i="9"/>
  <c r="Z95" i="9"/>
  <c r="AC95" i="9"/>
  <c r="AD95" i="9"/>
  <c r="Z96" i="9"/>
  <c r="AC96" i="9"/>
  <c r="AD96" i="9"/>
  <c r="Z97" i="9"/>
  <c r="AC97" i="9"/>
  <c r="AD97" i="9"/>
  <c r="Z98" i="9"/>
  <c r="AC98" i="9"/>
  <c r="AD98" i="9"/>
  <c r="Z99" i="9"/>
  <c r="AC99" i="9"/>
  <c r="AD99" i="9"/>
  <c r="Z100" i="9"/>
  <c r="AC100" i="9"/>
  <c r="AD100" i="9"/>
  <c r="Z101" i="9"/>
  <c r="AC101" i="9"/>
  <c r="AD101" i="9"/>
  <c r="Z102" i="9"/>
  <c r="AC102" i="9"/>
  <c r="AD102" i="9"/>
  <c r="Z103" i="9"/>
  <c r="AC103" i="9"/>
  <c r="AD103" i="9"/>
  <c r="Z104" i="9"/>
  <c r="AC104" i="9"/>
  <c r="AD104" i="9"/>
  <c r="Z105" i="9"/>
  <c r="AC105" i="9"/>
  <c r="AD105" i="9"/>
  <c r="Z106" i="9"/>
  <c r="AC106" i="9"/>
  <c r="AD106" i="9"/>
  <c r="Z107" i="9"/>
  <c r="AC107" i="9"/>
  <c r="AD107" i="9"/>
  <c r="Z108" i="9"/>
  <c r="AC108" i="9"/>
  <c r="AD108" i="9"/>
  <c r="Z109" i="9"/>
  <c r="AC109" i="9"/>
  <c r="AD109" i="9"/>
  <c r="Z110" i="9"/>
  <c r="AC110" i="9"/>
  <c r="AD110" i="9"/>
  <c r="Z111" i="9"/>
  <c r="AC111" i="9"/>
  <c r="AD111" i="9"/>
  <c r="Z112" i="9"/>
  <c r="AC112" i="9"/>
  <c r="AD112" i="9"/>
  <c r="Z113" i="9"/>
  <c r="AC113" i="9"/>
  <c r="AD113" i="9"/>
  <c r="Z114" i="9"/>
  <c r="AC114" i="9"/>
  <c r="AD114" i="9"/>
  <c r="Z115" i="9"/>
  <c r="AC115" i="9"/>
  <c r="AD115" i="9"/>
  <c r="Z116" i="9"/>
  <c r="AC116" i="9"/>
  <c r="AD116" i="9"/>
  <c r="Z117" i="9"/>
  <c r="AC117" i="9"/>
  <c r="AD117" i="9"/>
  <c r="Z118" i="9"/>
  <c r="AC118" i="9"/>
  <c r="AD118" i="9"/>
  <c r="Z119" i="9"/>
  <c r="AC119" i="9"/>
  <c r="AD119" i="9"/>
  <c r="Z120" i="9"/>
  <c r="AC120" i="9"/>
  <c r="AD120" i="9"/>
  <c r="Z121" i="9"/>
  <c r="AC121" i="9"/>
  <c r="AD121" i="9"/>
  <c r="Z122" i="9"/>
  <c r="AC122" i="9"/>
  <c r="AD122" i="9"/>
  <c r="Z123" i="9"/>
  <c r="AC123" i="9"/>
  <c r="AD123" i="9"/>
  <c r="Z124" i="9"/>
  <c r="AC124" i="9"/>
  <c r="AD124" i="9"/>
  <c r="Z125" i="9"/>
  <c r="AC125" i="9"/>
  <c r="AD125" i="9"/>
  <c r="Z126" i="9"/>
  <c r="AC126" i="9"/>
  <c r="AD126" i="9"/>
  <c r="Z127" i="9"/>
  <c r="AC127" i="9"/>
  <c r="AD127" i="9"/>
  <c r="Z128" i="9"/>
  <c r="AC128" i="9"/>
  <c r="AD128" i="9"/>
  <c r="R128" i="9"/>
  <c r="AB128" i="9" s="1"/>
  <c r="Q128" i="9"/>
  <c r="R127" i="9"/>
  <c r="AB127" i="9" s="1"/>
  <c r="Q127" i="9"/>
  <c r="R126" i="9"/>
  <c r="AB126" i="9" s="1"/>
  <c r="Q126" i="9"/>
  <c r="R125" i="9"/>
  <c r="AB125" i="9" s="1"/>
  <c r="Q125" i="9"/>
  <c r="R124" i="9"/>
  <c r="AB124" i="9" s="1"/>
  <c r="Q124" i="9"/>
  <c r="R123" i="9"/>
  <c r="AB123" i="9" s="1"/>
  <c r="Q123" i="9"/>
  <c r="R122" i="9"/>
  <c r="AB122" i="9" s="1"/>
  <c r="Q122" i="9"/>
  <c r="R121" i="9"/>
  <c r="AB121" i="9" s="1"/>
  <c r="Q121" i="9"/>
  <c r="R120" i="9"/>
  <c r="AB120" i="9" s="1"/>
  <c r="Q120" i="9"/>
  <c r="R119" i="9"/>
  <c r="AB119" i="9" s="1"/>
  <c r="Q119" i="9"/>
  <c r="R118" i="9"/>
  <c r="AB118" i="9" s="1"/>
  <c r="Q118" i="9"/>
  <c r="R117" i="9"/>
  <c r="AB117" i="9" s="1"/>
  <c r="Q117" i="9"/>
  <c r="R116" i="9"/>
  <c r="AB116" i="9" s="1"/>
  <c r="Q116" i="9"/>
  <c r="R115" i="9"/>
  <c r="AB115" i="9" s="1"/>
  <c r="Q115" i="9"/>
  <c r="R114" i="9"/>
  <c r="AB114" i="9" s="1"/>
  <c r="Q114" i="9"/>
  <c r="R113" i="9"/>
  <c r="AB113" i="9" s="1"/>
  <c r="Q113" i="9"/>
  <c r="R112" i="9"/>
  <c r="AB112" i="9" s="1"/>
  <c r="Q112" i="9"/>
  <c r="R111" i="9"/>
  <c r="AB111" i="9" s="1"/>
  <c r="Q111" i="9"/>
  <c r="R110" i="9"/>
  <c r="AB110" i="9" s="1"/>
  <c r="Q110" i="9"/>
  <c r="R109" i="9"/>
  <c r="AB109" i="9" s="1"/>
  <c r="Q109" i="9"/>
  <c r="R108" i="9"/>
  <c r="AB108" i="9" s="1"/>
  <c r="Q108" i="9"/>
  <c r="R107" i="9"/>
  <c r="AB107" i="9" s="1"/>
  <c r="Q107" i="9"/>
  <c r="R106" i="9"/>
  <c r="AB106" i="9" s="1"/>
  <c r="Q106" i="9"/>
  <c r="R105" i="9"/>
  <c r="AB105" i="9" s="1"/>
  <c r="Q105" i="9"/>
  <c r="R104" i="9"/>
  <c r="AB104" i="9" s="1"/>
  <c r="Q104" i="9"/>
  <c r="R103" i="9"/>
  <c r="AB103" i="9" s="1"/>
  <c r="Q103" i="9"/>
  <c r="R102" i="9"/>
  <c r="AB102" i="9" s="1"/>
  <c r="Q102" i="9"/>
  <c r="R101" i="9"/>
  <c r="AB101" i="9" s="1"/>
  <c r="Q101" i="9"/>
  <c r="R100" i="9"/>
  <c r="AB100" i="9" s="1"/>
  <c r="Q100" i="9"/>
  <c r="R99" i="9"/>
  <c r="AB99" i="9" s="1"/>
  <c r="Q99" i="9"/>
  <c r="R98" i="9"/>
  <c r="AB98" i="9" s="1"/>
  <c r="Q98" i="9"/>
  <c r="R97" i="9"/>
  <c r="AB97" i="9" s="1"/>
  <c r="Q97" i="9"/>
  <c r="R96" i="9"/>
  <c r="AB96" i="9" s="1"/>
  <c r="Q96" i="9"/>
  <c r="R95" i="9"/>
  <c r="AB95" i="9" s="1"/>
  <c r="Q95" i="9"/>
  <c r="R94" i="9"/>
  <c r="AB94" i="9" s="1"/>
  <c r="Q94" i="9"/>
  <c r="R93" i="9"/>
  <c r="AB93" i="9" s="1"/>
  <c r="Q93" i="9"/>
  <c r="R92" i="9"/>
  <c r="AB92" i="9" s="1"/>
  <c r="Q92" i="9"/>
  <c r="R91" i="9"/>
  <c r="AB91" i="9" s="1"/>
  <c r="Q91" i="9"/>
  <c r="R90" i="9"/>
  <c r="AB90" i="9" s="1"/>
  <c r="Q90" i="9"/>
  <c r="R89" i="9"/>
  <c r="AB89" i="9" s="1"/>
  <c r="Q89" i="9"/>
  <c r="R87" i="9"/>
  <c r="AB87" i="9" s="1"/>
  <c r="Q87" i="9"/>
  <c r="R86" i="9"/>
  <c r="AB86" i="9" s="1"/>
  <c r="Q86" i="9"/>
  <c r="R85" i="9"/>
  <c r="AB85" i="9" s="1"/>
  <c r="Q85" i="9"/>
  <c r="R84" i="9"/>
  <c r="AB84" i="9" s="1"/>
  <c r="Q84" i="9"/>
  <c r="R83" i="9"/>
  <c r="AB83" i="9" s="1"/>
  <c r="Q83" i="9"/>
  <c r="R82" i="9"/>
  <c r="AB82" i="9" s="1"/>
  <c r="Q82" i="9"/>
  <c r="R81" i="9"/>
  <c r="AB81" i="9" s="1"/>
  <c r="Q81" i="9"/>
  <c r="R80" i="9"/>
  <c r="AB80" i="9" s="1"/>
  <c r="Q80" i="9"/>
  <c r="R79" i="9"/>
  <c r="AB79" i="9" s="1"/>
  <c r="Q79" i="9"/>
  <c r="R78" i="9"/>
  <c r="AB78" i="9" s="1"/>
  <c r="Q78" i="9"/>
  <c r="R77" i="9"/>
  <c r="AB77" i="9" s="1"/>
  <c r="Q77" i="9"/>
  <c r="R76" i="9"/>
  <c r="AB76" i="9" s="1"/>
  <c r="Q76" i="9"/>
  <c r="R75" i="9"/>
  <c r="AB75" i="9" s="1"/>
  <c r="Q75" i="9"/>
  <c r="R74" i="9"/>
  <c r="AB74" i="9" s="1"/>
  <c r="Q74" i="9"/>
  <c r="R73" i="9"/>
  <c r="AB73" i="9" s="1"/>
  <c r="Q73" i="9"/>
  <c r="R72" i="9"/>
  <c r="AB72" i="9" s="1"/>
  <c r="Q72" i="9"/>
  <c r="R71" i="9"/>
  <c r="AB71" i="9" s="1"/>
  <c r="Q71" i="9"/>
  <c r="R70" i="9"/>
  <c r="AB70" i="9" s="1"/>
  <c r="Q70" i="9"/>
  <c r="R69" i="9"/>
  <c r="AB69" i="9" s="1"/>
  <c r="Q69" i="9"/>
  <c r="R68" i="9"/>
  <c r="AB68" i="9" s="1"/>
  <c r="Q68" i="9"/>
  <c r="R67" i="9"/>
  <c r="AB67" i="9" s="1"/>
  <c r="Q67" i="9"/>
  <c r="R66" i="9"/>
  <c r="AB66" i="9" s="1"/>
  <c r="Q66" i="9"/>
  <c r="R65" i="9"/>
  <c r="AB65" i="9" s="1"/>
  <c r="Q65" i="9"/>
  <c r="R64" i="9"/>
  <c r="AB64" i="9" s="1"/>
  <c r="Q64" i="9"/>
  <c r="R63" i="9"/>
  <c r="AB63" i="9" s="1"/>
  <c r="Q63" i="9"/>
  <c r="R62" i="9"/>
  <c r="AB62" i="9" s="1"/>
  <c r="Q62" i="9"/>
  <c r="R60" i="9"/>
  <c r="AB60" i="9" s="1"/>
  <c r="Q60" i="9"/>
  <c r="R59" i="9"/>
  <c r="AB59" i="9" s="1"/>
  <c r="Q59" i="9"/>
  <c r="R58" i="9"/>
  <c r="AB58" i="9" s="1"/>
  <c r="Q58" i="9"/>
  <c r="P57" i="9"/>
  <c r="Q57" i="9" s="1"/>
  <c r="AA57" i="9" s="1"/>
  <c r="P56" i="9"/>
  <c r="Z56" i="9" s="1"/>
  <c r="P54" i="9"/>
  <c r="R53" i="9"/>
  <c r="AB53" i="9" s="1"/>
  <c r="Q53" i="9"/>
  <c r="AA53" i="9" s="1"/>
  <c r="R52" i="9"/>
  <c r="AB52" i="9" s="1"/>
  <c r="Q52" i="9"/>
  <c r="R51" i="9"/>
  <c r="AB51" i="9" s="1"/>
  <c r="Q51" i="9"/>
  <c r="AA51" i="9" s="1"/>
  <c r="R50" i="9"/>
  <c r="AB50" i="9" s="1"/>
  <c r="Q50" i="9"/>
  <c r="P48" i="9"/>
  <c r="Z48" i="9" s="1"/>
  <c r="Q46" i="9"/>
  <c r="AA46" i="9" s="1"/>
  <c r="P46" i="9"/>
  <c r="R45" i="9"/>
  <c r="AB45" i="9" s="1"/>
  <c r="Q45" i="9"/>
  <c r="AA45" i="9" s="1"/>
  <c r="R44" i="9"/>
  <c r="AB44" i="9" s="1"/>
  <c r="Q44" i="9"/>
  <c r="R43" i="9"/>
  <c r="AB43" i="9" s="1"/>
  <c r="Q43" i="9"/>
  <c r="R42" i="9"/>
  <c r="AB42" i="9" s="1"/>
  <c r="Q42" i="9"/>
  <c r="R41" i="9"/>
  <c r="AB41" i="9" s="1"/>
  <c r="Q41" i="9"/>
  <c r="R40" i="9"/>
  <c r="AB40" i="9" s="1"/>
  <c r="Q40" i="9"/>
  <c r="R39" i="9"/>
  <c r="AB39" i="9" s="1"/>
  <c r="Q39" i="9"/>
  <c r="R38" i="9"/>
  <c r="AB38" i="9" s="1"/>
  <c r="Q38" i="9"/>
  <c r="R37" i="9"/>
  <c r="AB37" i="9" s="1"/>
  <c r="Q37" i="9"/>
  <c r="R35" i="9"/>
  <c r="AB35" i="9" s="1"/>
  <c r="Q35" i="9"/>
  <c r="R34" i="9"/>
  <c r="AB34" i="9" s="1"/>
  <c r="Q34" i="9"/>
  <c r="R33" i="9"/>
  <c r="AB33" i="9" s="1"/>
  <c r="Q33" i="9"/>
  <c r="R32" i="9"/>
  <c r="AB32" i="9" s="1"/>
  <c r="Q32" i="9"/>
  <c r="R31" i="9"/>
  <c r="AB31" i="9" s="1"/>
  <c r="Q31" i="9"/>
  <c r="R29" i="9"/>
  <c r="AB29" i="9" s="1"/>
  <c r="Q29" i="9"/>
  <c r="R27" i="9"/>
  <c r="AB27" i="9" s="1"/>
  <c r="Q27" i="9"/>
  <c r="R26" i="9"/>
  <c r="AB26" i="9" s="1"/>
  <c r="Q26" i="9"/>
  <c r="R25" i="9"/>
  <c r="AB25" i="9" s="1"/>
  <c r="Q25" i="9"/>
  <c r="R24" i="9"/>
  <c r="AB24" i="9" s="1"/>
  <c r="Q24" i="9"/>
  <c r="R23" i="9"/>
  <c r="AB23" i="9" s="1"/>
  <c r="Q23" i="9"/>
  <c r="R22" i="9"/>
  <c r="AB22" i="9" s="1"/>
  <c r="Q22" i="9"/>
  <c r="R21" i="9"/>
  <c r="AB21" i="9" s="1"/>
  <c r="Q21" i="9"/>
  <c r="R20" i="9"/>
  <c r="AB20" i="9" s="1"/>
  <c r="Q20" i="9"/>
  <c r="R19" i="9"/>
  <c r="AB19" i="9" s="1"/>
  <c r="Q19" i="9"/>
  <c r="R18" i="9"/>
  <c r="AB18" i="9" s="1"/>
  <c r="Q18" i="9"/>
  <c r="R17" i="9"/>
  <c r="AB17" i="9" s="1"/>
  <c r="Q17" i="9"/>
  <c r="R16" i="9"/>
  <c r="AB16" i="9" s="1"/>
  <c r="Q16" i="9"/>
  <c r="R15" i="9"/>
  <c r="AB15" i="9" s="1"/>
  <c r="Q15" i="9"/>
  <c r="R14" i="9"/>
  <c r="AB14" i="9" s="1"/>
  <c r="Q14" i="9"/>
  <c r="R13" i="9"/>
  <c r="AB13" i="9" s="1"/>
  <c r="Q13" i="9"/>
  <c r="R12" i="9"/>
  <c r="AB12" i="9" s="1"/>
  <c r="Q12" i="9"/>
  <c r="R11" i="9"/>
  <c r="Q11" i="9"/>
  <c r="R10" i="9"/>
  <c r="Q10" i="9"/>
  <c r="R9" i="9"/>
  <c r="Q9" i="9"/>
  <c r="R8" i="9"/>
  <c r="Q8" i="9"/>
  <c r="AE51" i="9" l="1"/>
  <c r="AE53" i="9"/>
  <c r="U128" i="9"/>
  <c r="V128" i="9" s="1"/>
  <c r="U50" i="9"/>
  <c r="V50" i="9" s="1"/>
  <c r="AA50" i="9"/>
  <c r="AE50" i="9" s="1"/>
  <c r="U52" i="9"/>
  <c r="V52" i="9" s="1"/>
  <c r="AA52" i="9"/>
  <c r="AE52" i="9" s="1"/>
  <c r="R54" i="9"/>
  <c r="Z54" i="9"/>
  <c r="U8" i="9"/>
  <c r="V8" i="9" s="1"/>
  <c r="U9" i="9"/>
  <c r="V9" i="9" s="1"/>
  <c r="U10" i="9"/>
  <c r="V10" i="9" s="1"/>
  <c r="U11" i="9"/>
  <c r="V11" i="9" s="1"/>
  <c r="U12" i="9"/>
  <c r="V12" i="9" s="1"/>
  <c r="AA12" i="9"/>
  <c r="AE12" i="9" s="1"/>
  <c r="U13" i="9"/>
  <c r="V13" i="9" s="1"/>
  <c r="AA13" i="9"/>
  <c r="AE13" i="9" s="1"/>
  <c r="U14" i="9"/>
  <c r="V14" i="9" s="1"/>
  <c r="AA14" i="9"/>
  <c r="AE14" i="9" s="1"/>
  <c r="U15" i="9"/>
  <c r="V15" i="9" s="1"/>
  <c r="AA15" i="9"/>
  <c r="AE15" i="9" s="1"/>
  <c r="U16" i="9"/>
  <c r="V16" i="9" s="1"/>
  <c r="AA16" i="9"/>
  <c r="AE16" i="9" s="1"/>
  <c r="U17" i="9"/>
  <c r="V17" i="9" s="1"/>
  <c r="AA17" i="9"/>
  <c r="AE17" i="9" s="1"/>
  <c r="U18" i="9"/>
  <c r="V18" i="9" s="1"/>
  <c r="AA18" i="9"/>
  <c r="AE18" i="9" s="1"/>
  <c r="U19" i="9"/>
  <c r="V19" i="9" s="1"/>
  <c r="AA19" i="9"/>
  <c r="AE19" i="9" s="1"/>
  <c r="U20" i="9"/>
  <c r="V20" i="9" s="1"/>
  <c r="AA20" i="9"/>
  <c r="AE20" i="9" s="1"/>
  <c r="U21" i="9"/>
  <c r="V21" i="9" s="1"/>
  <c r="AA21" i="9"/>
  <c r="AE21" i="9" s="1"/>
  <c r="U22" i="9"/>
  <c r="V22" i="9" s="1"/>
  <c r="AA22" i="9"/>
  <c r="AE22" i="9" s="1"/>
  <c r="U23" i="9"/>
  <c r="V23" i="9" s="1"/>
  <c r="AA23" i="9"/>
  <c r="AE23" i="9" s="1"/>
  <c r="U24" i="9"/>
  <c r="V24" i="9" s="1"/>
  <c r="AA24" i="9"/>
  <c r="AE24" i="9" s="1"/>
  <c r="U25" i="9"/>
  <c r="V25" i="9" s="1"/>
  <c r="AA25" i="9"/>
  <c r="AE25" i="9" s="1"/>
  <c r="U26" i="9"/>
  <c r="V26" i="9" s="1"/>
  <c r="AA26" i="9"/>
  <c r="AE26" i="9" s="1"/>
  <c r="U27" i="9"/>
  <c r="V27" i="9" s="1"/>
  <c r="AA27" i="9"/>
  <c r="AE27" i="9" s="1"/>
  <c r="U29" i="9"/>
  <c r="V29" i="9" s="1"/>
  <c r="AA29" i="9"/>
  <c r="AE29" i="9" s="1"/>
  <c r="U31" i="9"/>
  <c r="V31" i="9" s="1"/>
  <c r="AA31" i="9"/>
  <c r="AE31" i="9" s="1"/>
  <c r="U32" i="9"/>
  <c r="V32" i="9" s="1"/>
  <c r="AA32" i="9"/>
  <c r="AE32" i="9" s="1"/>
  <c r="U33" i="9"/>
  <c r="V33" i="9" s="1"/>
  <c r="AA33" i="9"/>
  <c r="AE33" i="9" s="1"/>
  <c r="U34" i="9"/>
  <c r="V34" i="9" s="1"/>
  <c r="AA34" i="9"/>
  <c r="AE34" i="9" s="1"/>
  <c r="U35" i="9"/>
  <c r="V35" i="9" s="1"/>
  <c r="AA35" i="9"/>
  <c r="AE35" i="9" s="1"/>
  <c r="U37" i="9"/>
  <c r="V37" i="9" s="1"/>
  <c r="AA37" i="9"/>
  <c r="AE37" i="9" s="1"/>
  <c r="U38" i="9"/>
  <c r="V38" i="9" s="1"/>
  <c r="AA38" i="9"/>
  <c r="AE38" i="9" s="1"/>
  <c r="U39" i="9"/>
  <c r="V39" i="9" s="1"/>
  <c r="AA39" i="9"/>
  <c r="AE39" i="9" s="1"/>
  <c r="U40" i="9"/>
  <c r="V40" i="9" s="1"/>
  <c r="AA40" i="9"/>
  <c r="AE40" i="9" s="1"/>
  <c r="U41" i="9"/>
  <c r="V41" i="9" s="1"/>
  <c r="AA41" i="9"/>
  <c r="AE41" i="9" s="1"/>
  <c r="U42" i="9"/>
  <c r="V42" i="9" s="1"/>
  <c r="AA42" i="9"/>
  <c r="AE42" i="9" s="1"/>
  <c r="U43" i="9"/>
  <c r="V43" i="9" s="1"/>
  <c r="AA43" i="9"/>
  <c r="AE43" i="9" s="1"/>
  <c r="U44" i="9"/>
  <c r="V44" i="9" s="1"/>
  <c r="AA44" i="9"/>
  <c r="AE44" i="9" s="1"/>
  <c r="AE45" i="9"/>
  <c r="R46" i="9"/>
  <c r="AB46" i="9" s="1"/>
  <c r="Z46" i="9"/>
  <c r="U46" i="9"/>
  <c r="V46" i="9" s="1"/>
  <c r="R48" i="9"/>
  <c r="AB48" i="9" s="1"/>
  <c r="Q54" i="9"/>
  <c r="AA54" i="9" s="1"/>
  <c r="R57" i="9"/>
  <c r="AB57" i="9" s="1"/>
  <c r="Z57" i="9"/>
  <c r="U58" i="9"/>
  <c r="V58" i="9" s="1"/>
  <c r="AA58" i="9"/>
  <c r="AE58" i="9" s="1"/>
  <c r="U59" i="9"/>
  <c r="V59" i="9" s="1"/>
  <c r="AA59" i="9"/>
  <c r="AE59" i="9" s="1"/>
  <c r="U60" i="9"/>
  <c r="V60" i="9" s="1"/>
  <c r="AA60" i="9"/>
  <c r="AE60" i="9" s="1"/>
  <c r="U62" i="9"/>
  <c r="V62" i="9" s="1"/>
  <c r="AA62" i="9"/>
  <c r="AE62" i="9" s="1"/>
  <c r="U63" i="9"/>
  <c r="V63" i="9" s="1"/>
  <c r="AA63" i="9"/>
  <c r="AE63" i="9" s="1"/>
  <c r="U64" i="9"/>
  <c r="V64" i="9" s="1"/>
  <c r="AA64" i="9"/>
  <c r="AE64" i="9" s="1"/>
  <c r="U65" i="9"/>
  <c r="V65" i="9" s="1"/>
  <c r="AA65" i="9"/>
  <c r="AE65" i="9" s="1"/>
  <c r="U66" i="9"/>
  <c r="V66" i="9" s="1"/>
  <c r="AA66" i="9"/>
  <c r="AE66" i="9" s="1"/>
  <c r="U67" i="9"/>
  <c r="V67" i="9" s="1"/>
  <c r="AA67" i="9"/>
  <c r="AE67" i="9" s="1"/>
  <c r="U68" i="9"/>
  <c r="V68" i="9" s="1"/>
  <c r="AA68" i="9"/>
  <c r="AE68" i="9" s="1"/>
  <c r="U69" i="9"/>
  <c r="V69" i="9" s="1"/>
  <c r="AA69" i="9"/>
  <c r="AE69" i="9" s="1"/>
  <c r="U70" i="9"/>
  <c r="V70" i="9" s="1"/>
  <c r="AA70" i="9"/>
  <c r="AE70" i="9" s="1"/>
  <c r="U71" i="9"/>
  <c r="V71" i="9" s="1"/>
  <c r="AA71" i="9"/>
  <c r="AE71" i="9" s="1"/>
  <c r="U72" i="9"/>
  <c r="V72" i="9" s="1"/>
  <c r="AA72" i="9"/>
  <c r="AE72" i="9" s="1"/>
  <c r="U73" i="9"/>
  <c r="V73" i="9" s="1"/>
  <c r="AA73" i="9"/>
  <c r="AE73" i="9" s="1"/>
  <c r="U74" i="9"/>
  <c r="V74" i="9" s="1"/>
  <c r="AA74" i="9"/>
  <c r="AE74" i="9" s="1"/>
  <c r="U75" i="9"/>
  <c r="V75" i="9" s="1"/>
  <c r="AA75" i="9"/>
  <c r="AE75" i="9" s="1"/>
  <c r="U76" i="9"/>
  <c r="V76" i="9" s="1"/>
  <c r="AA76" i="9"/>
  <c r="AE76" i="9" s="1"/>
  <c r="U77" i="9"/>
  <c r="V77" i="9" s="1"/>
  <c r="AA77" i="9"/>
  <c r="AE77" i="9" s="1"/>
  <c r="U78" i="9"/>
  <c r="V78" i="9" s="1"/>
  <c r="AA78" i="9"/>
  <c r="AE78" i="9" s="1"/>
  <c r="U79" i="9"/>
  <c r="V79" i="9" s="1"/>
  <c r="AA79" i="9"/>
  <c r="AE79" i="9" s="1"/>
  <c r="U80" i="9"/>
  <c r="V80" i="9" s="1"/>
  <c r="AA80" i="9"/>
  <c r="U81" i="9"/>
  <c r="V81" i="9" s="1"/>
  <c r="AA81" i="9"/>
  <c r="AE81" i="9" s="1"/>
  <c r="U82" i="9"/>
  <c r="V82" i="9" s="1"/>
  <c r="AA82" i="9"/>
  <c r="AE82" i="9" s="1"/>
  <c r="U83" i="9"/>
  <c r="V83" i="9" s="1"/>
  <c r="AA83" i="9"/>
  <c r="AE83" i="9" s="1"/>
  <c r="U84" i="9"/>
  <c r="V84" i="9" s="1"/>
  <c r="AA84" i="9"/>
  <c r="AE84" i="9" s="1"/>
  <c r="U85" i="9"/>
  <c r="V85" i="9" s="1"/>
  <c r="AA85" i="9"/>
  <c r="AE85" i="9" s="1"/>
  <c r="U86" i="9"/>
  <c r="V86" i="9" s="1"/>
  <c r="AA86" i="9"/>
  <c r="AE86" i="9" s="1"/>
  <c r="U87" i="9"/>
  <c r="V87" i="9" s="1"/>
  <c r="AA87" i="9"/>
  <c r="AE87" i="9" s="1"/>
  <c r="U89" i="9"/>
  <c r="V89" i="9" s="1"/>
  <c r="AA89" i="9"/>
  <c r="U90" i="9"/>
  <c r="V90" i="9" s="1"/>
  <c r="AA90" i="9"/>
  <c r="AE90" i="9" s="1"/>
  <c r="U91" i="9"/>
  <c r="V91" i="9" s="1"/>
  <c r="AA91" i="9"/>
  <c r="AE91" i="9" s="1"/>
  <c r="U92" i="9"/>
  <c r="V92" i="9" s="1"/>
  <c r="AA92" i="9"/>
  <c r="AE92" i="9" s="1"/>
  <c r="U93" i="9"/>
  <c r="V93" i="9" s="1"/>
  <c r="AA93" i="9"/>
  <c r="AE93" i="9" s="1"/>
  <c r="U94" i="9"/>
  <c r="V94" i="9" s="1"/>
  <c r="AA94" i="9"/>
  <c r="AE94" i="9" s="1"/>
  <c r="U95" i="9"/>
  <c r="V95" i="9" s="1"/>
  <c r="AA95" i="9"/>
  <c r="AE95" i="9" s="1"/>
  <c r="U96" i="9"/>
  <c r="V96" i="9" s="1"/>
  <c r="AA96" i="9"/>
  <c r="AE96" i="9" s="1"/>
  <c r="U97" i="9"/>
  <c r="V97" i="9" s="1"/>
  <c r="AA97" i="9"/>
  <c r="AE97" i="9" s="1"/>
  <c r="U98" i="9"/>
  <c r="V98" i="9" s="1"/>
  <c r="AA98" i="9"/>
  <c r="AE98" i="9" s="1"/>
  <c r="U99" i="9"/>
  <c r="V99" i="9" s="1"/>
  <c r="AA99" i="9"/>
  <c r="AE99" i="9" s="1"/>
  <c r="U100" i="9"/>
  <c r="V100" i="9" s="1"/>
  <c r="AA100" i="9"/>
  <c r="AE100" i="9" s="1"/>
  <c r="U101" i="9"/>
  <c r="V101" i="9" s="1"/>
  <c r="AA101" i="9"/>
  <c r="AE101" i="9" s="1"/>
  <c r="U102" i="9"/>
  <c r="V102" i="9" s="1"/>
  <c r="AA102" i="9"/>
  <c r="U103" i="9"/>
  <c r="V103" i="9" s="1"/>
  <c r="AA103" i="9"/>
  <c r="AE103" i="9" s="1"/>
  <c r="U104" i="9"/>
  <c r="V104" i="9" s="1"/>
  <c r="AA104" i="9"/>
  <c r="AE104" i="9" s="1"/>
  <c r="U105" i="9"/>
  <c r="V105" i="9" s="1"/>
  <c r="AA105" i="9"/>
  <c r="AE105" i="9" s="1"/>
  <c r="U106" i="9"/>
  <c r="V106" i="9" s="1"/>
  <c r="AA106" i="9"/>
  <c r="AE106" i="9" s="1"/>
  <c r="U107" i="9"/>
  <c r="V107" i="9" s="1"/>
  <c r="AA107" i="9"/>
  <c r="AE107" i="9" s="1"/>
  <c r="U108" i="9"/>
  <c r="V108" i="9" s="1"/>
  <c r="AA108" i="9"/>
  <c r="AE108" i="9" s="1"/>
  <c r="U109" i="9"/>
  <c r="V109" i="9" s="1"/>
  <c r="AA109" i="9"/>
  <c r="AE109" i="9" s="1"/>
  <c r="U110" i="9"/>
  <c r="V110" i="9" s="1"/>
  <c r="AA110" i="9"/>
  <c r="AE110" i="9" s="1"/>
  <c r="U111" i="9"/>
  <c r="V111" i="9" s="1"/>
  <c r="AA111" i="9"/>
  <c r="AE111" i="9" s="1"/>
  <c r="U112" i="9"/>
  <c r="V112" i="9" s="1"/>
  <c r="AA112" i="9"/>
  <c r="AE112" i="9" s="1"/>
  <c r="U113" i="9"/>
  <c r="V113" i="9" s="1"/>
  <c r="AA113" i="9"/>
  <c r="AE113" i="9" s="1"/>
  <c r="U114" i="9"/>
  <c r="V114" i="9" s="1"/>
  <c r="AA114" i="9"/>
  <c r="AE114" i="9" s="1"/>
  <c r="U115" i="9"/>
  <c r="V115" i="9" s="1"/>
  <c r="AA115" i="9"/>
  <c r="AE115" i="9" s="1"/>
  <c r="U116" i="9"/>
  <c r="V116" i="9" s="1"/>
  <c r="AA116" i="9"/>
  <c r="AE116" i="9" s="1"/>
  <c r="U117" i="9"/>
  <c r="V117" i="9" s="1"/>
  <c r="AA117" i="9"/>
  <c r="AE117" i="9" s="1"/>
  <c r="U118" i="9"/>
  <c r="V118" i="9" s="1"/>
  <c r="AA118" i="9"/>
  <c r="AE118" i="9" s="1"/>
  <c r="U119" i="9"/>
  <c r="V119" i="9" s="1"/>
  <c r="AA119" i="9"/>
  <c r="AE119" i="9" s="1"/>
  <c r="U120" i="9"/>
  <c r="V120" i="9" s="1"/>
  <c r="AA120" i="9"/>
  <c r="AE120" i="9" s="1"/>
  <c r="U121" i="9"/>
  <c r="V121" i="9" s="1"/>
  <c r="AA121" i="9"/>
  <c r="AE121" i="9" s="1"/>
  <c r="U122" i="9"/>
  <c r="V122" i="9" s="1"/>
  <c r="AA122" i="9"/>
  <c r="AE122" i="9" s="1"/>
  <c r="U123" i="9"/>
  <c r="V123" i="9" s="1"/>
  <c r="AA123" i="9"/>
  <c r="AE123" i="9" s="1"/>
  <c r="U124" i="9"/>
  <c r="V124" i="9" s="1"/>
  <c r="AA124" i="9"/>
  <c r="U125" i="9"/>
  <c r="V125" i="9" s="1"/>
  <c r="AA125" i="9"/>
  <c r="AE125" i="9" s="1"/>
  <c r="U126" i="9"/>
  <c r="V126" i="9" s="1"/>
  <c r="AA126" i="9"/>
  <c r="AE126" i="9" s="1"/>
  <c r="U127" i="9"/>
  <c r="V127" i="9" s="1"/>
  <c r="AA127" i="9"/>
  <c r="AE127" i="9" s="1"/>
  <c r="AA128" i="9"/>
  <c r="AE128" i="9" s="1"/>
  <c r="AE124" i="9"/>
  <c r="AE89" i="9"/>
  <c r="AE102" i="9"/>
  <c r="AE80" i="9"/>
  <c r="U45" i="9"/>
  <c r="V45" i="9" s="1"/>
  <c r="Q48" i="9"/>
  <c r="U51" i="9"/>
  <c r="V51" i="9" s="1"/>
  <c r="U53" i="9"/>
  <c r="V53" i="9" s="1"/>
  <c r="Q56" i="9"/>
  <c r="R56" i="9"/>
  <c r="AB56" i="9" s="1"/>
  <c r="U57" i="9"/>
  <c r="V57" i="9" s="1"/>
  <c r="G39" i="10"/>
  <c r="AE57" i="9" l="1"/>
  <c r="U48" i="9"/>
  <c r="V48" i="9" s="1"/>
  <c r="V4" i="9" s="1"/>
  <c r="D12" i="10" s="1"/>
  <c r="AA48" i="9"/>
  <c r="AE48" i="9" s="1"/>
  <c r="U54" i="9"/>
  <c r="V54" i="9" s="1"/>
  <c r="AB54" i="9"/>
  <c r="U56" i="9"/>
  <c r="V56" i="9" s="1"/>
  <c r="AA56" i="9"/>
  <c r="AE56" i="9" s="1"/>
  <c r="AE46" i="9"/>
  <c r="AE54" i="9"/>
  <c r="AD9" i="9"/>
  <c r="AD10" i="9"/>
  <c r="AD11" i="9"/>
  <c r="AD8" i="9"/>
  <c r="AC9" i="9"/>
  <c r="AC10" i="9"/>
  <c r="AC11" i="9"/>
  <c r="AC8" i="9"/>
  <c r="AB9" i="9"/>
  <c r="AB10" i="9"/>
  <c r="AB11" i="9"/>
  <c r="AB8" i="9"/>
  <c r="AA9" i="9"/>
  <c r="AA10" i="9"/>
  <c r="AA11" i="9"/>
  <c r="AA8" i="9"/>
  <c r="Z9" i="9"/>
  <c r="AE9" i="9" s="1"/>
  <c r="Z10" i="9"/>
  <c r="AE10" i="9" s="1"/>
  <c r="Z11" i="9"/>
  <c r="Z8" i="9"/>
  <c r="H42" i="10"/>
  <c r="G42" i="10" s="1"/>
  <c r="F42" i="10"/>
  <c r="G41" i="10"/>
  <c r="G40" i="10"/>
  <c r="G38" i="10"/>
  <c r="G37" i="10"/>
  <c r="G36" i="10"/>
  <c r="G35" i="10"/>
  <c r="H34" i="10"/>
  <c r="F34" i="10"/>
  <c r="G32" i="10"/>
  <c r="F22" i="10"/>
  <c r="A17" i="10"/>
  <c r="A18" i="10" s="1"/>
  <c r="AE4" i="9" l="1"/>
  <c r="AA4" i="9"/>
  <c r="H18" i="10" s="1"/>
  <c r="G18" i="10" s="1"/>
  <c r="AC4" i="9"/>
  <c r="H20" i="10" s="1"/>
  <c r="G20" i="10" s="1"/>
  <c r="AD4" i="9"/>
  <c r="H21" i="10" s="1"/>
  <c r="G21" i="10" s="1"/>
  <c r="AB4" i="9"/>
  <c r="H19" i="10" s="1"/>
  <c r="G19" i="10" s="1"/>
  <c r="AE8" i="9"/>
  <c r="Z4" i="9"/>
  <c r="H17" i="10" s="1"/>
  <c r="G17" i="10" s="1"/>
  <c r="G34" i="10"/>
  <c r="AE11" i="9"/>
  <c r="H22" i="10" l="1"/>
  <c r="G22" i="10" s="1"/>
  <c r="G43" i="10" s="1"/>
  <c r="H43" i="10" l="1"/>
</calcChain>
</file>

<file path=xl/sharedStrings.xml><?xml version="1.0" encoding="utf-8"?>
<sst xmlns="http://schemas.openxmlformats.org/spreadsheetml/2006/main" count="884" uniqueCount="235">
  <si>
    <t>Sr. No.</t>
  </si>
  <si>
    <t>Description</t>
  </si>
  <si>
    <t>UOM</t>
  </si>
  <si>
    <t>Make</t>
  </si>
  <si>
    <t>Item Range Code</t>
  </si>
  <si>
    <t>UNIQUE IDENTIFIERS</t>
  </si>
  <si>
    <t>Basic Rate</t>
  </si>
  <si>
    <t>Other</t>
  </si>
  <si>
    <t>QTY</t>
  </si>
  <si>
    <t>Model No./
Product Code</t>
  </si>
  <si>
    <t>Tag/
Item No.</t>
  </si>
  <si>
    <t>ITC HS
 Code</t>
  </si>
  <si>
    <t>Country of 
Origin</t>
  </si>
  <si>
    <t>Port of 
Loading</t>
  </si>
  <si>
    <t>User defined column</t>
  </si>
  <si>
    <t>Nos</t>
  </si>
  <si>
    <t>Area</t>
  </si>
  <si>
    <t>VAT</t>
  </si>
  <si>
    <t xml:space="preserve">Service </t>
  </si>
  <si>
    <t>CESS</t>
  </si>
  <si>
    <t>Amount</t>
  </si>
  <si>
    <t>Supply + Installation Rate</t>
  </si>
  <si>
    <t>Scenario 4</t>
  </si>
  <si>
    <t>Single rate for supply + install</t>
  </si>
  <si>
    <t>supply + Installation total</t>
  </si>
  <si>
    <t>CHARTERED HOTELS PVT. LTD.</t>
  </si>
  <si>
    <t>CERTIFICATE OF PAYMENT</t>
  </si>
  <si>
    <t>Project Code:-</t>
  </si>
  <si>
    <t>Not For Payment</t>
  </si>
  <si>
    <t>Project:-</t>
  </si>
  <si>
    <t>Work:</t>
  </si>
  <si>
    <t>Budget Code:-</t>
  </si>
  <si>
    <t>W.O. / P.O. No. &amp; Date:-</t>
  </si>
  <si>
    <t>Original W.O. Value:-</t>
  </si>
  <si>
    <t>WO Amendment No.:-</t>
  </si>
  <si>
    <t>Amended WO/PO Value:-</t>
  </si>
  <si>
    <t>Description of Work</t>
  </si>
  <si>
    <t>Previous Certified Amount             
 INR</t>
  </si>
  <si>
    <t>Current Certified Amount        
 INR</t>
  </si>
  <si>
    <t>Cumulative Certified Amount   
 INR</t>
  </si>
  <si>
    <t>Certificate Type:-</t>
  </si>
  <si>
    <t>I</t>
  </si>
  <si>
    <t>Certificate No.:-</t>
  </si>
  <si>
    <t>A</t>
  </si>
  <si>
    <t>Work Done Amount</t>
  </si>
  <si>
    <t>Service Tax.</t>
  </si>
  <si>
    <t>Gross Amount for Work Done As per this Bill</t>
  </si>
  <si>
    <t xml:space="preserve">B </t>
  </si>
  <si>
    <t>Recoveries:-</t>
  </si>
  <si>
    <t>Recovery of  Advance (@13.333%)</t>
  </si>
  <si>
    <t xml:space="preserve">Recovery of water Charges for Water Consumed </t>
  </si>
  <si>
    <t>Recovery of Power ( For Electricity Consumed)</t>
  </si>
  <si>
    <t>Recovery of Monthly Advance ( if any)</t>
  </si>
  <si>
    <t>Recovery of unsecured Advance( Including Expired Bank Guarantee</t>
  </si>
  <si>
    <t>Recovery of Insurance Premium</t>
  </si>
  <si>
    <t>Debit for Non removing of debris</t>
  </si>
  <si>
    <t>Retention Amount (as per Contract Conditions 5%)</t>
  </si>
  <si>
    <t>Non Conformity of Concrete</t>
  </si>
  <si>
    <t>Miscellaneous</t>
  </si>
  <si>
    <t>B</t>
  </si>
  <si>
    <t>Total Gross Recoveries:-</t>
  </si>
  <si>
    <t>C</t>
  </si>
  <si>
    <t>Other Payments</t>
  </si>
  <si>
    <t xml:space="preserve">Mobilisation Advance </t>
  </si>
  <si>
    <t>Ad-Hoc Certification</t>
  </si>
  <si>
    <t>Secured Advance</t>
  </si>
  <si>
    <t>Travel Reimbursement</t>
  </si>
  <si>
    <t>Net Amount of Other Payments</t>
  </si>
  <si>
    <t>Service Tax ON Other Payments, if any.</t>
  </si>
  <si>
    <t>Gross Amount for Other Payments</t>
  </si>
  <si>
    <t>Gross Certified as Per This Bill 
A-B+C</t>
  </si>
  <si>
    <t xml:space="preserve">Rs. (In Words): </t>
  </si>
  <si>
    <t xml:space="preserve">Mode of Payment:- </t>
  </si>
  <si>
    <t>Remarks:-</t>
  </si>
  <si>
    <t>Prepared By</t>
  </si>
  <si>
    <t>Checked By</t>
  </si>
  <si>
    <t>Approved By</t>
  </si>
  <si>
    <t>QS and Contracts</t>
  </si>
  <si>
    <t>Asst.GM - Contracts</t>
  </si>
  <si>
    <t>GM -Project</t>
  </si>
  <si>
    <t>GM -Contracts</t>
  </si>
  <si>
    <t>CERTIFICATION</t>
  </si>
  <si>
    <t>COP Percentage</t>
  </si>
  <si>
    <t>COP Quantity</t>
  </si>
  <si>
    <t>COP Basic</t>
  </si>
  <si>
    <t>COP VAT</t>
  </si>
  <si>
    <t>COP SERVICE</t>
  </si>
  <si>
    <t>COP CESS</t>
  </si>
  <si>
    <t>COP Others</t>
  </si>
  <si>
    <t>COP TOTAL</t>
  </si>
  <si>
    <t>Net Supply and Installation Amount</t>
  </si>
  <si>
    <t>Others</t>
  </si>
  <si>
    <t>INTERIOR FINISHES (WET &amp; FIXED MILL WORKS)</t>
  </si>
  <si>
    <t>PARTITIONS &amp; PANELING</t>
  </si>
  <si>
    <t>General Notes :</t>
  </si>
  <si>
    <t>1. It is the responsibility of the contractor to ensure that all partitions should have adequate structural stability for taking the loads of the partitions and the cladding, wall units etc.</t>
  </si>
  <si>
    <t>2. The framework shall be adequately strengthened wherever necessary, by providing full height MS box sections vertically as directed without extra cost.  All vertical members of the partitions, wherever structurally required and as directed, shall be taken through the false ceiling to the structural slab/ beams etc. and shall be properly anchored at top &amp; bottom.</t>
  </si>
  <si>
    <t>3. The junction of the false ceiling &amp; partitions shall be properly treated to present a well finished appearance at no extra cost.</t>
  </si>
  <si>
    <t>4. All veneers shall be 4mm thick and book-matching.</t>
  </si>
  <si>
    <t>5. All laminates shall be 1mm thick and book-matching.</t>
  </si>
  <si>
    <t>6. All plywood shall be Garjan commercial ply conforming to the latest IS standards</t>
  </si>
  <si>
    <t>7. For height, clear height from finished floor level to bottom of false ceiling will be considered for measurement. However the contractor shall extend the partitions for around 60/ 70 mm above the false ceiling if so directed.</t>
  </si>
  <si>
    <t>8. No additional payment shall be made for providing trap door openings, cut outs for electrical fixtures, A.C. grills, speakers, sensors, all detectors, cameras, providing grooves etc. The contractor shall co-ordinate with the other service agencies appointed by the Employer.</t>
  </si>
  <si>
    <t>9. Wherever toughened glass is specified, the contractor shall take onsite measurements for cutouts for fixtures before toughening process. If required, a forma  made out of plywood shall be made to the exact dimensions and got approved before procurement of toughened glass.</t>
  </si>
  <si>
    <t>10. Basic Rate of Recon Veneer shall be Rs. 50 per Sft.</t>
  </si>
  <si>
    <t>Note : Vinyl wall coverings shall be supplied by CHPL</t>
  </si>
  <si>
    <t>INTERNAL PAINTING</t>
  </si>
  <si>
    <t xml:space="preserve">the surface free from foreign matter, sandpapering smooth, filling in all holes and cracks, applying lambi / palti and rubbing down the surface, lambi/palti sandwiched with two coats of approved  primer, rate to include all tools, labour, scaffolding, primer  as required, complete as directed by the Engineer. </t>
  </si>
  <si>
    <t xml:space="preserve">Note:    Flat area (Not Girthed) in horizontal / vertical plane will be measured for payment and no multiplying factor will be applicable for payment. No additional payment will be made for grooves, cornices, vatta, mouldings etc. </t>
  </si>
  <si>
    <t>FLOORING, SKIRTING &amp; CLADDING</t>
  </si>
  <si>
    <t>Note :</t>
  </si>
  <si>
    <t>All marble, granite and stone work to include Pre &amp; Post chemical sealant treatment on the back and sides, mirror polishing, pointing of joints with approved grout, moldings, grooves, pre and post treatment etc.</t>
  </si>
  <si>
    <t>The contractor shall include for all cut outs, wastage, polishing edges, finishing for switch boxes, sockets and the like in the items listed hereunder.</t>
  </si>
  <si>
    <t>Basic Rate of Oman Royal Beige Stone shall be Rs. 220 per Sft. &amp; Vitrified tiles shall be Rs. 75 per Sft.</t>
  </si>
  <si>
    <t>Vitrified Tiles shall be supplied by CHPL</t>
  </si>
  <si>
    <t>FALSE CEILING</t>
  </si>
  <si>
    <t xml:space="preserve">ceiling angle of width 25mmx10mm fixed to soffit with GI cleat and steel expansion fasteners(Mfg by Saint Gobain Gyproc). Then Gypsteel® ULTRA CRP surface ribbed Ceiling section of having web of 51.5mm and two flanges of 26mm each with lips of 10.5mm are then fixed to the Gypsteel® ULTRA intermediate channel with the help of connecting clip and in direction perpendicular to the Gypsteel® ULTRA intermediate channel at 457mm centers.   so as to have a flush look which includes filling and finishing with jointing compound, joint paper tape. </t>
  </si>
  <si>
    <t xml:space="preserve">The "T" section shall be suspended from the soffit with the help of soffit cleat, rawl plugs, GI wire rod of 4mm dia. with galvanized spring level clips at 1200mm centres. The item shall include for necessary scaffolding / staging, making provisions for  trap door openings, cut outs for light fixtures, sprinklers etc.complete all as per approved shop drawings and as directed by the Engineer </t>
  </si>
  <si>
    <t xml:space="preserve">Using 12.5mm thick "Gyproc" square edged Gypsum boards of required size </t>
  </si>
  <si>
    <t>In horizontal surfaces</t>
  </si>
  <si>
    <t>In vertical surfaces</t>
  </si>
  <si>
    <t>The suspension system shall be of hot dipped pre-coated galvanized steel sections which includes the following members :</t>
  </si>
  <si>
    <t>(i)   Main runner : Section of size 38mmx24mmx0.35mm and 3.6m long</t>
  </si>
  <si>
    <t>(ii) Cross Runner : Section of size 28mmx24mmx0.30mm and 1.2m long</t>
  </si>
  <si>
    <t>(iii) Cross Runner : Section of size 28mmx24mmx0.30mm and 0.6m long</t>
  </si>
  <si>
    <t>(iv)  Wall angle : Section of size 28mmx24mm and 3.05m long</t>
  </si>
  <si>
    <t>The section shall be suspended from the soffit with the help of soffit cleat, rawl plugs, GI wire rod of 4mm dia. with galvanized spring level clips at 1200mm centres.</t>
  </si>
  <si>
    <t>FURNISHINGS</t>
  </si>
  <si>
    <t xml:space="preserve">Note : </t>
  </si>
  <si>
    <t xml:space="preserve">1) The item shall include for fixing approved, fire resistant, moisture &amp; midlew proof 12mm thick jute or 6 to 10mm thick rubber underlay / pad (provided by the client) </t>
  </si>
  <si>
    <t>2) All sub floors shall be inspected to ensure that all cracks greater than 3mm wide and depressions or protrusions over 0.8mm shall be filled or leveled.</t>
  </si>
  <si>
    <t>3) Direct glue down installation of carpet &amp; underlay is specifically prohibited.</t>
  </si>
  <si>
    <t>4) Carpet &amp; underlay shall be supplied by the CHPL</t>
  </si>
  <si>
    <t>In enhanced graphic textured cut &amp; looped pile carpet .</t>
  </si>
  <si>
    <t>GLAZED PARTITIONS &amp; DOORS</t>
  </si>
  <si>
    <t xml:space="preserve">extension clamps, screws, anchors,nuts, bolts, base plates, silicone sealants, gaskets, and including machine polishing to all visible edges of glass, drilling holes for anchoring, necessary scaffolding / staging, protecting the shower enclosure bottom with a cardboard protector prior to installation, reinforcing the shower walls with wooden studs prior to shower door fixing,  etc. all as per approved shop drawings, technical specifications and as directed by the Engineer. </t>
  </si>
  <si>
    <t>Note : 1) The contractor shall verify the shower enclosure &amp; door dimensions prior to placing the order from the vendor</t>
  </si>
  <si>
    <t>2) The entire unit shall be dry fitted prior to any installation</t>
  </si>
  <si>
    <t>3) The installation shall be done by qualified &amp; licensed professionals</t>
  </si>
  <si>
    <t>4) Necessary approvals shall be obtained by the contractor from the Engineer prior to placement of order &amp; installation</t>
  </si>
  <si>
    <t>5) Elevation area of glass enclosure shall be measured for payment</t>
  </si>
  <si>
    <t>6)Hardware to be used shall be manufactured by Enox or approved equivalent</t>
  </si>
  <si>
    <t>MISCELLANEOUS ITEMS</t>
  </si>
  <si>
    <t xml:space="preserve">General Note : </t>
  </si>
  <si>
    <t>1.  Athough the tender drawings for the various furniture items etc. provide enough details, they are of indicative nature and meant to convey the design intent only. The Contractor has to develop his own fabrication details based on the best Trade / Engineering Practices in order to fully and faithfully realize the Design intent. These fabrication details have to be discussed with and got approved by the Architect. Mock-up for typical junctions shall be submitted wherever necessary and relevant. Sizes for furniture items mentioned in the BOQ are approximate and bidder shall ascertain actual accurate sizes from the drawings provided.</t>
  </si>
  <si>
    <t>2. All veneer &amp; laminate shall be factory made &amp; factory pressed and bookmatching</t>
  </si>
  <si>
    <t>3. All plywood shall be Garjan commercial or marine ply as mentioned in the respective items &amp; conforming to the latest IS norms and conform to FSC LEED rating..</t>
  </si>
  <si>
    <t xml:space="preserve">4. All visible edges of glass shall be machine polished. </t>
  </si>
  <si>
    <t>5. All solid wooden members in contact with masonry / concrete surfaces shall be treated with two coats of approved wood preservative</t>
  </si>
  <si>
    <t>6. All exposed surfaces of solid wooden members shall be finished with three coats of  melamine matt polish</t>
  </si>
  <si>
    <t>7. All exposed surfaces of veneered surfaces shall be finished with three coats of melamine matt polish</t>
  </si>
  <si>
    <t>8. The scope of works shall include designing, providing, fabricating, assembling and installing in position loose furniture items made out of approved materials, in size, shape, quality, design and finish etc. complete all as per approved shop drawings, technical specifications and as directed by the Engineer.</t>
  </si>
  <si>
    <t>9. Basic Rate of Recon Veneer shall be Rs. 50 per Sft.</t>
  </si>
  <si>
    <t>10. All Fabric, Leather material shall be supplied by CHPL</t>
  </si>
  <si>
    <t>The item shall include for providing melamine matt polished teak wood edge lippings,making cutouts for sanitary &amp; electrical fixtures / fittings as required, treating the wooden members in contact with masonry / concrete surfaces with two coats of approved wood preservative, necessary scaffolding / staging etc. complete.</t>
  </si>
  <si>
    <t>(a) Luggage Rack top made out of approved machine cut honed finished minimum 20mm thick Oman Royal Beige marble stone supported on 25mm thick Garjan commercial ply with Salwood framework of 1" x 1.5" size</t>
  </si>
  <si>
    <t>(b) Back panel shall be made out of 12mm thick commercial ply with salwood framework of 1" x 1.5" size</t>
  </si>
  <si>
    <t xml:space="preserve">(c) All exposed surfaces shall be finished in approved 4mm thick White Oak (Recon) veneer with three coats of melamine matt polish. </t>
  </si>
  <si>
    <t>(d) 10mm x 10mm thick stainless steel sections approximate 650mm long fixed to the wall and approximate 450mm long fixed to the top of the stone.</t>
  </si>
  <si>
    <t>Note : Twin Beds shall be supplied by the CHPL</t>
  </si>
  <si>
    <t>The side table shall include for all fixing accessories, hardware, consumables, adhesives, joinery details, additional supports to sustain the weight of the inbuilt drawer if required, stainless steel grommet, provision for LED lighting all complete as per approved shop drawings, technical specifications and as directed by the Engineer.</t>
  </si>
  <si>
    <t xml:space="preserve">from 1" x 1.5" Salwood fixed with 8mm thick Garjan commercial ply with backing, adhesive and finished with 6mm thick mirror with CNC polishing to all sides of glass, backing,  adhesive  etc. The Mini Bar shall be designed to accomodate one fridge unit of approximate size 550mm height x 724mm width x 535mm deep, mounted on the wall at a approximate height of 290mm from the finished floor level and the housing unit shall be made from 19mm thick Garjan commercial ply and finished with approved 4mm thick White Oak (Recon) Veneer from below and front with melamine matt polish and with 20mm thick polished Omani (Royal Beige) marble top and fascia. The bottom of the unit shall have slits for ventilation and the unit shall have a drawer mounted on telescopic channels /tracks to house the fridge, </t>
  </si>
  <si>
    <t xml:space="preserve">and a display unit of size 540mm width x 500mm height x 260mm deep mounted on the wall at an height of 1290mm made from 19mm thick Garjan commercial ply finished with 6mm thick clear toughened glass from all sides and the shutter shall be mounted to slide up using specilized fittings. The  unit shall have one glass shelf made out of 12mm thick clear toughened glass  in the centre and provision for hanging wine glasses as shown in the design drawings and detail , including side &amp; edge salwood lippings melamine matt polished, </t>
  </si>
  <si>
    <t xml:space="preserve">all fixing accessories, hardware, consumables, joinery details, additional supports if required, making cutouts for light fixtures &amp; fittings,  treating the wooden members in contact with masonry / concrete surfaces with two coats of approved wood preservative, necessary scaffolding / staging  etc. all complete as per approved shop drawings, technical specifications and as directed by the Engineer. All exposed Salwood surfaces shall be finished with three coats of melamine matt polish. </t>
  </si>
  <si>
    <t>II</t>
  </si>
  <si>
    <t>III</t>
  </si>
  <si>
    <t>IV</t>
  </si>
  <si>
    <t>1.1.1</t>
  </si>
  <si>
    <t>1.1.2</t>
  </si>
  <si>
    <t>V</t>
  </si>
  <si>
    <t>VII</t>
  </si>
  <si>
    <t>VIII</t>
  </si>
  <si>
    <t>Sqm.</t>
  </si>
  <si>
    <t>Rmt.</t>
  </si>
  <si>
    <t>Sqm</t>
  </si>
  <si>
    <t>Each</t>
  </si>
  <si>
    <t>Nil</t>
  </si>
  <si>
    <r>
      <t xml:space="preserve">Providing &amp; fixing </t>
    </r>
    <r>
      <rPr>
        <b/>
        <sz val="11"/>
        <rFont val="Calibri"/>
        <family val="2"/>
      </rPr>
      <t xml:space="preserve">wooden paneling </t>
    </r>
    <r>
      <rPr>
        <sz val="11"/>
        <rFont val="Calibri"/>
        <family val="2"/>
      </rPr>
      <t xml:space="preserve">made out of 8mm thick Garjan commercial ply with 4mm thick approved veneer finish, melamine polished, with approved Salwood framework of required sections having  approximate size of 38mm x 25mm at approximately 450 mm c/c both ways, as shown, treating the hardwood with one coat of approved wood preservative, top and side 25mm thick hardwood edge lipping, all complete as per approved shop drawings and as directed by the Engineer. All exposed wooden surfaces shall be applied with three coats of melamine matt polish. </t>
    </r>
  </si>
  <si>
    <r>
      <t xml:space="preserve">Wooden Paneling using 8mm thick Garjan commercial ply finished with 4mm thick approved White Oak veneer (Recon) with three coats of melamine matt polish. </t>
    </r>
    <r>
      <rPr>
        <b/>
        <sz val="11"/>
        <rFont val="Calibri"/>
        <family val="2"/>
      </rPr>
      <t xml:space="preserve">(For walls of Mock-up Room) </t>
    </r>
  </si>
  <si>
    <r>
      <t xml:space="preserve">Wooden Paneling using 8mm thick Garjan commercial ply finished with 6mm thick mirror panels of approved make including CNC polish to visible edges of glass, backing, adhesive, making grooves etc. </t>
    </r>
    <r>
      <rPr>
        <b/>
        <sz val="11"/>
        <rFont val="Calibri"/>
        <family val="2"/>
      </rPr>
      <t xml:space="preserve">(For wall cladded mirrors)  </t>
    </r>
  </si>
  <si>
    <r>
      <t xml:space="preserve">Providing and installing </t>
    </r>
    <r>
      <rPr>
        <b/>
        <sz val="11"/>
        <rFont val="Calibri"/>
        <family val="2"/>
      </rPr>
      <t>wooden skirting</t>
    </r>
    <r>
      <rPr>
        <sz val="11"/>
        <rFont val="Calibri"/>
        <family val="2"/>
      </rPr>
      <t xml:space="preserve"> with 12mm thick Garjan commercial ply (upto 100mm high) including fixing the skirting with screws to the wall / columns / partitions etc. finishing with approved veneer (as mentioned below) including acessories all complete all as per detailed drawings and as directed by the Engineer. </t>
    </r>
  </si>
  <si>
    <r>
      <t>Skirting finished in 4mm thick approved White Oak veneer (Recon) with three coats of melamine matt polish. (</t>
    </r>
    <r>
      <rPr>
        <b/>
        <sz val="11"/>
        <rFont val="Calibri"/>
        <family val="2"/>
      </rPr>
      <t xml:space="preserve">For walls of Mock-up Room) </t>
    </r>
  </si>
  <si>
    <r>
      <t xml:space="preserve">Designing, providing, fabricating, assembling &amp; installing Wooden Partition Wall overall thk 50mm with the vertical and horizontal frameworks of the partition to be erected using salwood and fixing with 12mm thk commercial plywood on both the faces of the framework. </t>
    </r>
    <r>
      <rPr>
        <b/>
        <sz val="11"/>
        <rFont val="Calibri"/>
        <family val="2"/>
      </rPr>
      <t>(For Pelmet)</t>
    </r>
  </si>
  <si>
    <r>
      <t xml:space="preserve">Providing and applying in </t>
    </r>
    <r>
      <rPr>
        <b/>
        <sz val="11"/>
        <rFont val="Calibri"/>
        <family val="2"/>
      </rPr>
      <t>two or more coats, Acrylic Emulsion Paint</t>
    </r>
    <r>
      <rPr>
        <sz val="11"/>
        <rFont val="Calibri"/>
        <family val="2"/>
      </rPr>
      <t xml:space="preserve"> (as specified below) of approved brand and shade to internal surfaces (walls/ partitions/ ceiling), to give an even shade to the approval of the Engineer, including thoroughly brushing</t>
    </r>
  </si>
  <si>
    <r>
      <t>First Quality water based Emulsion Paint (</t>
    </r>
    <r>
      <rPr>
        <b/>
        <sz val="11"/>
        <rFont val="Calibri"/>
        <family val="2"/>
      </rPr>
      <t>"Colour Code 30YY-74/121" manufactured by ICI Paints</t>
    </r>
    <r>
      <rPr>
        <sz val="11"/>
        <rFont val="Calibri"/>
        <family val="2"/>
      </rPr>
      <t xml:space="preserve"> or approved equivalent) </t>
    </r>
    <r>
      <rPr>
        <b/>
        <sz val="11"/>
        <rFont val="Calibri"/>
        <family val="2"/>
      </rPr>
      <t xml:space="preserve">(For walls of Mock-up Room) </t>
    </r>
  </si>
  <si>
    <r>
      <t>First Quality water based Emulsion Paint (</t>
    </r>
    <r>
      <rPr>
        <b/>
        <sz val="11"/>
        <rFont val="Calibri"/>
        <family val="2"/>
      </rPr>
      <t>"Colour Code 30YY-80/088" manufactured by ICI Paints</t>
    </r>
    <r>
      <rPr>
        <sz val="11"/>
        <rFont val="Calibri"/>
        <family val="2"/>
      </rPr>
      <t xml:space="preserve"> or approved equivalent) </t>
    </r>
    <r>
      <rPr>
        <b/>
        <sz val="11"/>
        <rFont val="Calibri"/>
        <family val="2"/>
      </rPr>
      <t xml:space="preserve">(For ceiling of Mock-up Room)  </t>
    </r>
  </si>
  <si>
    <r>
      <t xml:space="preserve">Providing and applying Plaster of Paris punning </t>
    </r>
    <r>
      <rPr>
        <b/>
        <sz val="11"/>
        <rFont val="Calibri"/>
        <family val="2"/>
      </rPr>
      <t>of 6mm average thickness over ceiling surfaces</t>
    </r>
    <r>
      <rPr>
        <sz val="11"/>
        <rFont val="Calibri"/>
        <family val="2"/>
      </rPr>
      <t xml:space="preserve"> or wherever specified to prepare the surface even and smooth and in proper plumb including all leads and lifts, surface preparation, with all incidentals, or as directed, pattas, sills, necessary scaffolding / staging etc. complete. as directed by the Engineer. The surface punned shall be kept ready to take on paint/wall paper. </t>
    </r>
    <r>
      <rPr>
        <b/>
        <sz val="11"/>
        <rFont val="Calibri"/>
        <family val="2"/>
      </rPr>
      <t xml:space="preserve">(For mock-up only for leveling purpose in Bison panel / calcium silicate false ceiling &amp; for areas of wall paper &amp; painting) </t>
    </r>
  </si>
  <si>
    <r>
      <t xml:space="preserve">Laying, in floors, </t>
    </r>
    <r>
      <rPr>
        <b/>
        <sz val="11"/>
        <rFont val="Calibri"/>
        <family val="2"/>
      </rPr>
      <t>vitrified</t>
    </r>
    <r>
      <rPr>
        <sz val="11"/>
        <rFont val="Calibri"/>
        <family val="2"/>
      </rPr>
      <t xml:space="preserve"> </t>
    </r>
    <r>
      <rPr>
        <b/>
        <sz val="11"/>
        <rFont val="Calibri"/>
        <family val="2"/>
      </rPr>
      <t xml:space="preserve">tiles </t>
    </r>
    <r>
      <rPr>
        <sz val="11"/>
        <rFont val="Calibri"/>
        <family val="2"/>
      </rPr>
      <t xml:space="preserve">of approved make, quality &amp; shade, in sizes and </t>
    </r>
    <r>
      <rPr>
        <b/>
        <sz val="11"/>
        <rFont val="Calibri"/>
        <family val="2"/>
      </rPr>
      <t>in pattern / combination</t>
    </r>
    <r>
      <rPr>
        <sz val="11"/>
        <rFont val="Calibri"/>
        <family val="2"/>
      </rPr>
      <t xml:space="preserve"> as shown in drawings of specified size (without warpage)</t>
    </r>
    <r>
      <rPr>
        <b/>
        <sz val="11"/>
        <rFont val="Calibri"/>
        <family val="2"/>
      </rPr>
      <t xml:space="preserve"> for flooring,</t>
    </r>
    <r>
      <rPr>
        <sz val="11"/>
        <rFont val="Calibri"/>
        <family val="2"/>
      </rPr>
      <t xml:space="preserve"> laid in required position &amp; slope with hairline joints, including average 50mm thick cement mortar bedding 1:4  (1 cement : 4 fine aggregate), neat cement float, filling joints with white/ coloured cement slurry, cleaning, curing etc. complete all as directed by the Engineer. Laser machines shall be used for cutting tiles for cut / corner tiles and the cut edges shall be grounded smooth to obtain straight and hairline joints.</t>
    </r>
  </si>
  <si>
    <r>
      <t xml:space="preserve">Flooring in </t>
    </r>
    <r>
      <rPr>
        <b/>
        <sz val="11"/>
        <rFont val="Calibri"/>
        <family val="2"/>
      </rPr>
      <t xml:space="preserve">vitrified tiles (Type-1) of 600mm x 600mm size </t>
    </r>
    <r>
      <rPr>
        <sz val="11"/>
        <rFont val="Calibri"/>
        <family val="2"/>
      </rPr>
      <t>in approved shade and pattern</t>
    </r>
    <r>
      <rPr>
        <b/>
        <sz val="11"/>
        <rFont val="Calibri"/>
        <family val="2"/>
      </rPr>
      <t xml:space="preserve"> </t>
    </r>
    <r>
      <rPr>
        <sz val="11"/>
        <rFont val="Calibri"/>
        <family val="2"/>
      </rPr>
      <t xml:space="preserve">as shown in the drawings. </t>
    </r>
    <r>
      <rPr>
        <b/>
        <sz val="11"/>
        <rFont val="Calibri"/>
        <family val="2"/>
      </rPr>
      <t xml:space="preserve">(For Toilet &amp; Shower Area Flooring) </t>
    </r>
  </si>
  <si>
    <r>
      <t xml:space="preserve">Flooring in </t>
    </r>
    <r>
      <rPr>
        <b/>
        <sz val="11"/>
        <rFont val="Calibri"/>
        <family val="2"/>
      </rPr>
      <t xml:space="preserve">vitrified tiles (Type-2) of 600mm x 600mm size </t>
    </r>
    <r>
      <rPr>
        <sz val="11"/>
        <rFont val="Calibri"/>
        <family val="2"/>
      </rPr>
      <t>in approved shade and pattern</t>
    </r>
    <r>
      <rPr>
        <b/>
        <sz val="11"/>
        <rFont val="Calibri"/>
        <family val="2"/>
      </rPr>
      <t xml:space="preserve"> </t>
    </r>
    <r>
      <rPr>
        <sz val="11"/>
        <rFont val="Calibri"/>
        <family val="2"/>
      </rPr>
      <t xml:space="preserve">as shown in the drawings. </t>
    </r>
    <r>
      <rPr>
        <b/>
        <sz val="11"/>
        <rFont val="Calibri"/>
        <family val="2"/>
      </rPr>
      <t xml:space="preserve">(For Vestibule Flooring) </t>
    </r>
  </si>
  <si>
    <r>
      <t xml:space="preserve">Skirting in </t>
    </r>
    <r>
      <rPr>
        <b/>
        <sz val="11"/>
        <rFont val="Calibri"/>
        <family val="2"/>
      </rPr>
      <t xml:space="preserve">vitrified tiles (Type-1) of 600mm x 100mm size </t>
    </r>
    <r>
      <rPr>
        <sz val="11"/>
        <rFont val="Calibri"/>
        <family val="2"/>
      </rPr>
      <t>in approved shade and pattern</t>
    </r>
    <r>
      <rPr>
        <b/>
        <sz val="11"/>
        <rFont val="Calibri"/>
        <family val="2"/>
      </rPr>
      <t xml:space="preserve"> </t>
    </r>
    <r>
      <rPr>
        <sz val="11"/>
        <rFont val="Calibri"/>
        <family val="2"/>
      </rPr>
      <t xml:space="preserve">as shown in the drawings. </t>
    </r>
    <r>
      <rPr>
        <b/>
        <sz val="11"/>
        <rFont val="Calibri"/>
        <family val="2"/>
      </rPr>
      <t>(For WC Area)</t>
    </r>
  </si>
  <si>
    <r>
      <t xml:space="preserve">Skirting in </t>
    </r>
    <r>
      <rPr>
        <b/>
        <sz val="11"/>
        <rFont val="Calibri"/>
        <family val="2"/>
      </rPr>
      <t xml:space="preserve">vitrified tiles (Type-2) of 600mm x 100mm size </t>
    </r>
    <r>
      <rPr>
        <sz val="11"/>
        <rFont val="Calibri"/>
        <family val="2"/>
      </rPr>
      <t>in approved shade and pattern</t>
    </r>
    <r>
      <rPr>
        <b/>
        <sz val="11"/>
        <rFont val="Calibri"/>
        <family val="2"/>
      </rPr>
      <t xml:space="preserve"> </t>
    </r>
    <r>
      <rPr>
        <sz val="11"/>
        <rFont val="Calibri"/>
        <family val="2"/>
      </rPr>
      <t xml:space="preserve">as shown in the drawings. </t>
    </r>
    <r>
      <rPr>
        <b/>
        <sz val="11"/>
        <rFont val="Calibri"/>
        <family val="2"/>
      </rPr>
      <t>(For Shower Area)</t>
    </r>
  </si>
  <si>
    <r>
      <t xml:space="preserve">Cladding in </t>
    </r>
    <r>
      <rPr>
        <b/>
        <sz val="11"/>
        <rFont val="Calibri"/>
        <family val="2"/>
      </rPr>
      <t xml:space="preserve">vitrified tiles (Type-1) of 600mm x 600mm size </t>
    </r>
    <r>
      <rPr>
        <sz val="11"/>
        <rFont val="Calibri"/>
        <family val="2"/>
      </rPr>
      <t>in approved shade and pattern</t>
    </r>
    <r>
      <rPr>
        <b/>
        <sz val="11"/>
        <rFont val="Calibri"/>
        <family val="2"/>
      </rPr>
      <t xml:space="preserve"> </t>
    </r>
    <r>
      <rPr>
        <sz val="11"/>
        <rFont val="Calibri"/>
        <family val="2"/>
      </rPr>
      <t xml:space="preserve">as shown in the drawings. </t>
    </r>
    <r>
      <rPr>
        <b/>
        <sz val="11"/>
        <rFont val="Calibri"/>
        <family val="2"/>
      </rPr>
      <t xml:space="preserve">(For WC Area)  </t>
    </r>
  </si>
  <si>
    <r>
      <t xml:space="preserve">Cladding in </t>
    </r>
    <r>
      <rPr>
        <b/>
        <sz val="11"/>
        <rFont val="Calibri"/>
        <family val="2"/>
      </rPr>
      <t xml:space="preserve">vitrified tiles (Type-2) of 600mm x 120mm size </t>
    </r>
    <r>
      <rPr>
        <sz val="11"/>
        <rFont val="Calibri"/>
        <family val="2"/>
      </rPr>
      <t>in approved shade and pattern</t>
    </r>
    <r>
      <rPr>
        <b/>
        <sz val="11"/>
        <rFont val="Calibri"/>
        <family val="2"/>
      </rPr>
      <t xml:space="preserve"> </t>
    </r>
    <r>
      <rPr>
        <sz val="11"/>
        <rFont val="Calibri"/>
        <family val="2"/>
      </rPr>
      <t xml:space="preserve">as shown in the drawings. </t>
    </r>
    <r>
      <rPr>
        <b/>
        <sz val="11"/>
        <rFont val="Calibri"/>
        <family val="2"/>
      </rPr>
      <t xml:space="preserve">(For Shower Area) </t>
    </r>
  </si>
  <si>
    <r>
      <t xml:space="preserve">Cladding in </t>
    </r>
    <r>
      <rPr>
        <b/>
        <sz val="11"/>
        <rFont val="Calibri"/>
        <family val="2"/>
      </rPr>
      <t xml:space="preserve">vitrified tiles (Type-3) of 600mm x 20mm size </t>
    </r>
    <r>
      <rPr>
        <sz val="11"/>
        <rFont val="Calibri"/>
        <family val="2"/>
      </rPr>
      <t>in approved shade and pattern</t>
    </r>
    <r>
      <rPr>
        <b/>
        <sz val="11"/>
        <rFont val="Calibri"/>
        <family val="2"/>
      </rPr>
      <t xml:space="preserve"> </t>
    </r>
    <r>
      <rPr>
        <sz val="11"/>
        <rFont val="Calibri"/>
        <family val="2"/>
      </rPr>
      <t xml:space="preserve">as shown in the drawings. </t>
    </r>
    <r>
      <rPr>
        <b/>
        <sz val="11"/>
        <rFont val="Calibri"/>
        <family val="2"/>
      </rPr>
      <t xml:space="preserve">(For Shower Area) </t>
    </r>
  </si>
  <si>
    <r>
      <t>Providing and fixing matt finished</t>
    </r>
    <r>
      <rPr>
        <b/>
        <sz val="11"/>
        <rFont val="Calibri"/>
        <family val="2"/>
      </rPr>
      <t xml:space="preserve"> Stainless Steel Inlay Work </t>
    </r>
    <r>
      <rPr>
        <sz val="11"/>
        <rFont val="Calibri"/>
        <family val="2"/>
      </rPr>
      <t>(conforming to SS 304 Grade)</t>
    </r>
    <r>
      <rPr>
        <b/>
        <sz val="11"/>
        <rFont val="Calibri"/>
        <family val="2"/>
      </rPr>
      <t xml:space="preserve"> </t>
    </r>
    <r>
      <rPr>
        <sz val="11"/>
        <rFont val="Calibri"/>
        <family val="2"/>
      </rPr>
      <t>made out of SS plate of 12mm x 30mm size, 6mm thick</t>
    </r>
    <r>
      <rPr>
        <b/>
        <sz val="11"/>
        <rFont val="Calibri"/>
        <family val="2"/>
      </rPr>
      <t xml:space="preserve"> </t>
    </r>
    <r>
      <rPr>
        <sz val="11"/>
        <rFont val="Calibri"/>
        <family val="2"/>
      </rPr>
      <t>in required shape in flooring at all indicated locations as per approved drawings &amp; technical specifications, including fixing the same with approved adhesive and sealing the joints etc. all as per detailed drawings, sketches and as directed by the Engineer.</t>
    </r>
    <r>
      <rPr>
        <b/>
        <sz val="11"/>
        <rFont val="Calibri"/>
        <family val="2"/>
      </rPr>
      <t xml:space="preserve"> (In Mock-up Room) </t>
    </r>
  </si>
  <si>
    <r>
      <t xml:space="preserve">Providing and laying </t>
    </r>
    <r>
      <rPr>
        <b/>
        <sz val="11"/>
        <rFont val="Calibri"/>
        <family val="2"/>
      </rPr>
      <t xml:space="preserve"> machine cut, mirror polished stone slab finishing in niches in toilet using Oman Royal Beige stone slab in required size</t>
    </r>
    <r>
      <rPr>
        <sz val="11"/>
        <rFont val="Calibri"/>
        <family val="2"/>
      </rPr>
      <t>, in pattern / in combination with other stone slabs,  as shown in drawings, including 20 mm thick cement mortar bedding 1:6 (1 cement : 6 coarse sand), fixed in white cement slurry</t>
    </r>
    <r>
      <rPr>
        <b/>
        <sz val="11"/>
        <rFont val="Calibri"/>
        <family val="2"/>
      </rPr>
      <t xml:space="preserve"> </t>
    </r>
    <r>
      <rPr>
        <sz val="11"/>
        <rFont val="Calibri"/>
        <family val="2"/>
      </rPr>
      <t>floated over bed mortar pigmented to match the shade of stone slab, joints to have hairline finish (unless otherwise specified) and finished with matching coloured pigment and grey cement, curing, rubbing, mirror polishing, washing, cleaning, making cut out for services, chamfering the edges etc., complete as per approved shop drawings and as directed by the Engineer. The item includes providing &amp; applying approved pre &amp; post chemical sealant (</t>
    </r>
    <r>
      <rPr>
        <b/>
        <sz val="11"/>
        <rFont val="Calibri"/>
        <family val="2"/>
      </rPr>
      <t>Aquaseal</t>
    </r>
    <r>
      <rPr>
        <sz val="11"/>
        <rFont val="Calibri"/>
        <family val="2"/>
      </rPr>
      <t xml:space="preserve"> or approved equivalent) treatment to the top surface of stone, necessary scaffolding / staging if required etc. complete </t>
    </r>
  </si>
  <si>
    <r>
      <t xml:space="preserve">Providing and laying </t>
    </r>
    <r>
      <rPr>
        <b/>
        <sz val="11"/>
        <rFont val="Calibri"/>
        <family val="2"/>
      </rPr>
      <t>40mm thick granolithic flooring</t>
    </r>
    <r>
      <rPr>
        <sz val="11"/>
        <rFont val="Calibri"/>
        <family val="2"/>
      </rPr>
      <t xml:space="preserve"> with 28mm thick base layer of cement concrete 1:2:4 (1 cement :2 coarse sand : 4 graded stone aggregate) laid first using graded hard broken stone aggregate of 20mm nominal size from approved quarry and 12mm topping comprising of one part of cement and two parts of graded hard broken stone aggregate of 6mm size by proportion obtained from approved quarry including providing 3mm thick Aluminium dividing strips to the full depth of flooring, laying in alternate panels of size 1.5m x 1.5m curing, polishing smooth to required levels and slopes etc. complete as per specifications.</t>
    </r>
  </si>
  <si>
    <r>
      <t xml:space="preserve">Providing and fixing </t>
    </r>
    <r>
      <rPr>
        <b/>
        <sz val="11"/>
        <rFont val="Calibri"/>
        <family val="2"/>
      </rPr>
      <t>Gypsum False Ceiling</t>
    </r>
    <r>
      <rPr>
        <sz val="11"/>
        <rFont val="Calibri"/>
        <family val="2"/>
      </rPr>
      <t xml:space="preserve">  (</t>
    </r>
    <r>
      <rPr>
        <b/>
        <sz val="11"/>
        <rFont val="Calibri"/>
        <family val="2"/>
      </rPr>
      <t>of Saint Gobain make</t>
    </r>
    <r>
      <rPr>
        <sz val="11"/>
        <rFont val="Calibri"/>
        <family val="2"/>
      </rPr>
      <t xml:space="preserve"> or approved equivalent) which includes Gypsteel® ULTRA CRP surface ribbed perimeter channels (having one flange of 20mm and another flange of 30mm and a web of 28mm) along the perimeter of ceiling, screw fixed to brick wall/partition with the help of nylon sleeves and screws, at 610mm centers.  Then suspending Gypsteel® ULTRA CRP surface ribbed intermediate channels of size 45mm (with two flanges of 15mm each) from the soffit at 1220mm centers with Gypsteel ULTRA CRP surface ribbed</t>
    </r>
  </si>
  <si>
    <r>
      <t xml:space="preserve">Providing and fixing approved </t>
    </r>
    <r>
      <rPr>
        <b/>
        <sz val="11"/>
        <rFont val="Calibri"/>
        <family val="2"/>
      </rPr>
      <t>Moisture Resistant Gypsum Board "Gyproc MR" suspended ceiling System</t>
    </r>
    <r>
      <rPr>
        <sz val="11"/>
        <rFont val="Calibri"/>
        <family val="2"/>
      </rPr>
      <t xml:space="preserve"> (</t>
    </r>
    <r>
      <rPr>
        <b/>
        <sz val="11"/>
        <rFont val="Calibri"/>
        <family val="2"/>
      </rPr>
      <t>manufactured by</t>
    </r>
    <r>
      <rPr>
        <sz val="11"/>
        <rFont val="Calibri"/>
        <family val="2"/>
      </rPr>
      <t xml:space="preserve"> </t>
    </r>
    <r>
      <rPr>
        <b/>
        <sz val="11"/>
        <rFont val="Calibri"/>
        <family val="2"/>
      </rPr>
      <t>Saint Gobain</t>
    </r>
    <r>
      <rPr>
        <sz val="11"/>
        <rFont val="Calibri"/>
        <family val="2"/>
      </rPr>
      <t xml:space="preserve"> or approved equivalent) using concealed galvanised steel section frame work of hot dipped galvanized steel pre-coated, which includes flush fitting 1200mm long cross tees to be interlocked between main runners at 600mm centres to form 1200mm x 600mm modules. Cut cross tees longer than 600mm to be supported independently. 600mm x 600mm modules to be formed by fitting 600mm long flush fitting cross tees centrally between the 1200mm cross tees. All GI framework of the false ceiling shall be concealed and all moisture resistant boards shall be laid flush with each other so as to give a straight &amp; uniform appearance unless mentioned otherwise in the drawings </t>
    </r>
  </si>
  <si>
    <r>
      <t xml:space="preserve">Using </t>
    </r>
    <r>
      <rPr>
        <b/>
        <sz val="11"/>
        <rFont val="Calibri"/>
        <family val="2"/>
      </rPr>
      <t xml:space="preserve">Moisture Resistant Gypsum "Gyproc MR" boards </t>
    </r>
    <r>
      <rPr>
        <sz val="11"/>
        <rFont val="Calibri"/>
        <family val="2"/>
      </rPr>
      <t xml:space="preserve">of size 595mm x 595mm </t>
    </r>
  </si>
  <si>
    <r>
      <t xml:space="preserve">Designing, supplying, fabricating, assembling &amp; installing </t>
    </r>
    <r>
      <rPr>
        <b/>
        <sz val="11"/>
        <rFont val="Calibri"/>
        <family val="2"/>
      </rPr>
      <t xml:space="preserve">Glazed Shower Enclosure  </t>
    </r>
    <r>
      <rPr>
        <sz val="11"/>
        <rFont val="Calibri"/>
        <family val="2"/>
      </rPr>
      <t xml:space="preserve">made out of glazed fixed panels, supporting framed steel assembly, sliding glass door shutter in shower partition wall / cubicle in required size madeout of 10mm thick toughened glass with frosting effect (by using 3M films or approved equivalent), ceramic frosted tempered glass, stainless steel hardware of approved make &amp; quality, wall mounted brackets, fixed panel holders, wall sockets for swift rod, sliding rollers, round sliding handle assembly, fixed panel bottom clamps, door bottom guide, door threshold, door stopper, structural rail, door &amp; fixed panel seal strips, </t>
    </r>
  </si>
  <si>
    <r>
      <t xml:space="preserve">Providing &amp; fixing brush finished </t>
    </r>
    <r>
      <rPr>
        <b/>
        <sz val="11"/>
        <rFont val="Calibri"/>
        <family val="2"/>
      </rPr>
      <t>16 SWG stainless steel pictograms / signages</t>
    </r>
    <r>
      <rPr>
        <sz val="11"/>
        <rFont val="Calibri"/>
        <family val="2"/>
      </rPr>
      <t xml:space="preserve"> of required size, make and quality at all indicated locations as per details and as directed by the Engineer . </t>
    </r>
  </si>
  <si>
    <t>Pictograms of 170mm x 170mm x 2mm size (manufactured by NEKI or approved equivalent) with necessary long stud, SS screws, all accessories etc. complete.</t>
  </si>
  <si>
    <r>
      <t>Pictograms of 300mm x 75mm x 2mm size (</t>
    </r>
    <r>
      <rPr>
        <b/>
        <sz val="11"/>
        <rFont val="Calibri"/>
        <family val="2"/>
      </rPr>
      <t>manufactured by NEKI</t>
    </r>
    <r>
      <rPr>
        <sz val="11"/>
        <rFont val="Calibri"/>
        <family val="2"/>
      </rPr>
      <t xml:space="preserve"> or approved equivalent) with necessary long stud, SS screws, all accessories etc. complete.</t>
    </r>
  </si>
  <si>
    <r>
      <t xml:space="preserve">Providing and fixing </t>
    </r>
    <r>
      <rPr>
        <b/>
        <sz val="11"/>
        <rFont val="Calibri"/>
        <family val="2"/>
      </rPr>
      <t>curtain tracks</t>
    </r>
    <r>
      <rPr>
        <sz val="11"/>
        <rFont val="Calibri"/>
        <family val="2"/>
      </rPr>
      <t xml:space="preserve"> made out of polyester powdercoated Aluminium pipe sections of 25 mm outer dia (heavy type) with chromium plated brackets, including fixing with 25x3 mm epoxy coated M.S. flats 10 mm long fixed to the wall / ceiling structure with hollock wood cleats, rawl plugs, other accessories etc. including necessary scaffolding / staging  all complete as directed by the Engineer.</t>
    </r>
  </si>
  <si>
    <r>
      <t xml:space="preserve">Providing and fixing in position </t>
    </r>
    <r>
      <rPr>
        <b/>
        <sz val="11"/>
        <rFont val="Calibri"/>
        <family val="2"/>
      </rPr>
      <t>Trap Door of size 950mm x 750mm in Vestibule</t>
    </r>
    <r>
      <rPr>
        <sz val="11"/>
        <rFont val="Calibri"/>
        <family val="2"/>
      </rPr>
      <t xml:space="preserve"> with approved outer Salwood frame work of size 2"x 2" size suspended from the roof by galvanised iron hangers &amp; fasteners, 18mm thick Garjan commercial ply panels screwed to the Salwood frame work and finished with approved synthetic enamel paint over water cut lambi / putty, salwood lippings melamine polished, providing grooves if required, including all accessories, SS 304 grade hardware,  necessary scaffolding / staging, treating the unexposed wooden surfaces with two coats of approved wood preservative etc. complete all as per approved shop drawings and as directed by the Engineer. </t>
    </r>
  </si>
  <si>
    <r>
      <t xml:space="preserve">Designing, providing, fabricating, assembling &amp; installing </t>
    </r>
    <r>
      <rPr>
        <b/>
        <sz val="11"/>
        <rFont val="Calibri"/>
        <family val="2"/>
      </rPr>
      <t>Vanity Counter</t>
    </r>
    <r>
      <rPr>
        <sz val="11"/>
        <rFont val="Calibri"/>
        <family val="2"/>
      </rPr>
      <t xml:space="preserve"> </t>
    </r>
    <r>
      <rPr>
        <b/>
        <sz val="11"/>
        <rFont val="Calibri"/>
        <family val="2"/>
      </rPr>
      <t>of size 1330mm x 500mm deep</t>
    </r>
    <r>
      <rPr>
        <sz val="11"/>
        <rFont val="Calibri"/>
        <family val="2"/>
      </rPr>
      <t xml:space="preserve"> in approved 19mm thick marine Ply  with top finished in approved </t>
    </r>
    <r>
      <rPr>
        <b/>
        <sz val="11"/>
        <rFont val="Calibri"/>
        <family val="2"/>
      </rPr>
      <t xml:space="preserve">20mm Royal Oman Beige Stone </t>
    </r>
    <r>
      <rPr>
        <sz val="11"/>
        <rFont val="Calibri"/>
        <family val="2"/>
      </rPr>
      <t xml:space="preserve">in desired finish as indicated in the drawings and front finished in white oak veneer (Recon) with melamine matt polish having one drawer  fixed on approved telescopic channels / tracks and one open niche with glass shelf made out of 10mm thick toughened glass.and maintainence shutter provided from side and providing vanity mirror of size 1015mm x 1380mm with SS framing and hung on the wall with SS supports including all joinery details, supporting framework, hardware, adhesives, sealants, gaskets etc. complete as per the approved shop drawings, technical specifications and as directed by the Engineer. </t>
    </r>
  </si>
  <si>
    <r>
      <t xml:space="preserve">Designing, providing, fabricating, assembling &amp; installing </t>
    </r>
    <r>
      <rPr>
        <b/>
        <sz val="11"/>
        <rFont val="Calibri"/>
        <family val="2"/>
      </rPr>
      <t>Wooden Partition Wall(For Vanity Counter)</t>
    </r>
    <r>
      <rPr>
        <sz val="11"/>
        <rFont val="Calibri"/>
        <family val="2"/>
      </rPr>
      <t xml:space="preserve"> 165mm thk of overall size 500mm(L) x 2450mm(H) with the vertical and horizontal frameworks of the partition to be erected using 2nd quality teakwood and fixing with 12mm marine plywood on both the faces of the framework. The vanity face of the partition is to be provided with niche of size 400mm(L) x 70mm(D) x 1450mm(H) and finished with white oak veneer and with melamine matt polish. The remaining vanity face of the partition wall is to be finished in 10mm thick Vitrified Tiles. 
</t>
    </r>
    <r>
      <rPr>
        <b/>
        <sz val="11"/>
        <rFont val="Calibri"/>
        <family val="2"/>
      </rPr>
      <t>For finish of the other face of the partition wall refer item no. B. 2.0.</t>
    </r>
  </si>
  <si>
    <r>
      <t xml:space="preserve">Taking delivery &amp; fixing </t>
    </r>
    <r>
      <rPr>
        <b/>
        <sz val="11"/>
        <rFont val="Calibri"/>
        <family val="2"/>
      </rPr>
      <t>approved vinyl wall coverings</t>
    </r>
    <r>
      <rPr>
        <sz val="11"/>
        <rFont val="Calibri"/>
        <family val="2"/>
      </rPr>
      <t xml:space="preserve"> in approved pattern, texture, shade and quality (</t>
    </r>
    <r>
      <rPr>
        <b/>
        <sz val="11"/>
        <rFont val="Calibri"/>
        <family val="2"/>
      </rPr>
      <t>Collection Series : Cirqa - Ikat, Code Colour Q22-505 Pearl Gray, manufactured by Waltex</t>
    </r>
    <r>
      <rPr>
        <sz val="11"/>
        <rFont val="Calibri"/>
        <family val="2"/>
      </rPr>
      <t xml:space="preserve"> or approved equivalent) of medium weight, Type II, Class A (ASTM E-84), approx. weight 20 oz / ly (452 gr / Sqm.), proper "Osnaburg" backing material, including surface preparation &amp; application of breathable primer prior to installation, including pasting to the wall using approved premium grade, full strength, heavy duty, clear, strippable, mildew resistant adhesive to the back of the wall paper using pasting machine or directly to the wall using paint roller, overlapping / trimming / cutting of seams as required, necessary scaffolding / staging etc. all complete as per manufacturers specifications and as approved by the Engineer. </t>
    </r>
  </si>
  <si>
    <r>
      <t xml:space="preserve">Fixing in position </t>
    </r>
    <r>
      <rPr>
        <b/>
        <sz val="11"/>
        <rFont val="Calibri"/>
        <family val="2"/>
      </rPr>
      <t>vitrified tiles</t>
    </r>
    <r>
      <rPr>
        <sz val="11"/>
        <rFont val="Calibri"/>
        <family val="2"/>
      </rPr>
      <t xml:space="preserve"> of approved make and colour </t>
    </r>
    <r>
      <rPr>
        <b/>
        <sz val="11"/>
        <rFont val="Calibri"/>
        <family val="2"/>
      </rPr>
      <t xml:space="preserve">in skirting </t>
    </r>
    <r>
      <rPr>
        <sz val="11"/>
        <rFont val="Calibri"/>
        <family val="2"/>
      </rPr>
      <t xml:space="preserve">including cutting to required shape, set in 15 mm thick cement mortar 1:3  backing coat or set in special tile adhesive paste as per manufacturers guide lines, finished to proper levels, slopes including neat cement float, pointed flush in white cement pigmented to match the shade of the tile, etc. complete all as directed by Engineer. </t>
    </r>
    <r>
      <rPr>
        <i/>
        <sz val="11"/>
        <rFont val="Calibri"/>
        <family val="2"/>
      </rPr>
      <t>(The edges shall be ground with laser cut to give smooth and straight edges such as to obtain hairline joints.)</t>
    </r>
  </si>
  <si>
    <r>
      <t xml:space="preserve">Fixing in position </t>
    </r>
    <r>
      <rPr>
        <b/>
        <sz val="11"/>
        <rFont val="Calibri"/>
        <family val="2"/>
      </rPr>
      <t>homogeneous</t>
    </r>
    <r>
      <rPr>
        <sz val="11"/>
        <rFont val="Calibri"/>
        <family val="2"/>
      </rPr>
      <t xml:space="preserve"> </t>
    </r>
    <r>
      <rPr>
        <b/>
        <sz val="11"/>
        <rFont val="Calibri"/>
        <family val="2"/>
      </rPr>
      <t>vitrified tiles</t>
    </r>
    <r>
      <rPr>
        <sz val="11"/>
        <rFont val="Calibri"/>
        <family val="2"/>
      </rPr>
      <t xml:space="preserve"> of approved make and colour </t>
    </r>
    <r>
      <rPr>
        <b/>
        <sz val="11"/>
        <rFont val="Calibri"/>
        <family val="2"/>
      </rPr>
      <t xml:space="preserve">in cladding/ dado </t>
    </r>
    <r>
      <rPr>
        <sz val="11"/>
        <rFont val="Calibri"/>
        <family val="2"/>
      </rPr>
      <t xml:space="preserve">including cutting to required shape, set in 15 mm thick cement mortar 1:4  backing coat or set in special tile adhesive paste as per manufacturers guide lines, finished to proper levels, slopes including neat cement float, pointed flush in white cement pigmented to match the shade of the tile, scaffolding / staging, for all heights, levels &amp; locations  etc. complete all as directed by the Engineer. </t>
    </r>
    <r>
      <rPr>
        <i/>
        <sz val="11"/>
        <rFont val="Calibri"/>
        <family val="2"/>
      </rPr>
      <t>(The edges shall be ground with laser cut to give smooth and straight edges such as to obtain hairline joints.)</t>
    </r>
  </si>
  <si>
    <t xml:space="preserve">Taking delivery &amp; laying approved Anti-static machine tufted cut &amp; looped pile carpet of approved brand, colour, texture, quality and of  required thickness installed strictly as per manufacturers recommendations &amp; approved methodology with approved adhesives, making cut outs for junction boxes etc. complete as directed by the Engineer. Location of joints to be decided with prior approval of the Engineer and actual net area of carpet laid shall be measured for payment. </t>
  </si>
  <si>
    <t>FIXED FURNITURE</t>
  </si>
  <si>
    <r>
      <t>Taking delivery &amp; installing in position,</t>
    </r>
    <r>
      <rPr>
        <sz val="8"/>
        <rFont val="Times New Roman"/>
        <family val="1"/>
      </rPr>
      <t xml:space="preserve"> </t>
    </r>
    <r>
      <rPr>
        <b/>
        <sz val="8"/>
        <rFont val="Times New Roman"/>
        <family val="1"/>
      </rPr>
      <t>Twin Bed</t>
    </r>
    <r>
      <rPr>
        <sz val="8"/>
        <rFont val="Times New Roman"/>
        <family val="1"/>
      </rPr>
      <t xml:space="preserve"> </t>
    </r>
    <r>
      <rPr>
        <b/>
        <sz val="8"/>
        <rFont val="Times New Roman"/>
        <family val="1"/>
      </rPr>
      <t>of 1150mm (W) x 2048mm (L) x 375mm (H) size</t>
    </r>
    <r>
      <rPr>
        <sz val="8"/>
        <rFont val="Times New Roman"/>
        <family val="1"/>
      </rPr>
      <t xml:space="preserve"> made out of approved materials and of approved make, design, finish &amp; quality etc. complete as per approved shop drawings, technical specifications, sketches / images and as directed by the Engineer.  </t>
    </r>
  </si>
  <si>
    <r>
      <t xml:space="preserve">Designing, providing, fabricating, assembling &amp; installing </t>
    </r>
    <r>
      <rPr>
        <b/>
        <sz val="12"/>
        <rFont val="Calibri"/>
        <family val="2"/>
      </rPr>
      <t xml:space="preserve">Luggage Rack of 680mm x 480mm x 500mm size </t>
    </r>
    <r>
      <rPr>
        <sz val="12"/>
        <rFont val="Calibri"/>
        <family val="2"/>
      </rPr>
      <t>and</t>
    </r>
    <r>
      <rPr>
        <b/>
        <sz val="12"/>
        <rFont val="Calibri"/>
        <family val="2"/>
      </rPr>
      <t xml:space="preserve"> </t>
    </r>
    <r>
      <rPr>
        <sz val="12"/>
        <rFont val="Calibri"/>
        <family val="2"/>
      </rPr>
      <t>as per the approved shop drawings, techncial specifications and as directed by the Engineer comprising of and including the following :</t>
    </r>
  </si>
  <si>
    <r>
      <t xml:space="preserve">Designing, providing, fabricating, assembling &amp; installing </t>
    </r>
    <r>
      <rPr>
        <b/>
        <sz val="12"/>
        <rFont val="Times New Roman"/>
        <family val="1"/>
      </rPr>
      <t>Bed Side Table of 500 mm x 500mm x 450 mm size</t>
    </r>
    <r>
      <rPr>
        <sz val="12"/>
        <rFont val="Times New Roman"/>
        <family val="1"/>
      </rPr>
      <t xml:space="preserve"> fixed to head board and made from approved BTC frame &amp; 19mm thick Garjan commercial ply finished with approved 4mm thick White Oak (Recon)  Veneer from outside and inside the open shelf with melamine matt polish and one drawer fixed on approved telescopic channels / tracks and made out of approved 12mm thick marine ply finished with approved leatherette fascia and finger grips. The table top shall comprise of table top made out of 12mm thick clear toughened glass with machine (CNC) polishing to all edges of glass. The side pedestals shall be made out of approved 19mm thick Garjan commercial ply with melamine matt polished BTC framework.</t>
    </r>
  </si>
  <si>
    <t>NIl</t>
  </si>
  <si>
    <r>
      <t xml:space="preserve">Designing, fabricating, assembling &amp; installing </t>
    </r>
    <r>
      <rPr>
        <b/>
        <sz val="11"/>
        <rFont val="Times New Roman"/>
        <family val="1"/>
      </rPr>
      <t xml:space="preserve">Mini-Bar Cabinet System </t>
    </r>
    <r>
      <rPr>
        <sz val="11"/>
        <rFont val="Times New Roman"/>
        <family val="1"/>
      </rPr>
      <t xml:space="preserve">comprising of top confectionary storage &amp; bottom mini-bar cabinet in niche of approximate 800mm x 600mm size. The niche shall be fIxed with wooden paneling to two side walls with frame work made from 1" x 1.5" Salwood &amp; fixed with 8mm thick Garjan commercial ply and finished with approved 4mm thick White Oak (Recon) veneer in melamine matt polish including all other necessary allied works and the back panel shall be fixed with mirror paneling with required frame work made </t>
    </r>
  </si>
  <si>
    <t>M/s. INFINITY INTERIORS PVT. LTD</t>
  </si>
  <si>
    <t>A-44A, 2nd Floor, Sector-16, Behind Mcdonald, Noida-201301</t>
  </si>
  <si>
    <t>PAN No.:- AAACN7891F</t>
  </si>
  <si>
    <r>
      <rPr>
        <b/>
        <sz val="10"/>
        <rFont val="Tahoma"/>
        <family val="2"/>
      </rPr>
      <t>VAT No</t>
    </r>
    <r>
      <rPr>
        <sz val="10"/>
        <rFont val="Tahoma"/>
        <family val="2"/>
      </rPr>
      <t xml:space="preserve">.:-                        </t>
    </r>
    <r>
      <rPr>
        <b/>
        <sz val="10"/>
        <rFont val="Tahoma"/>
        <family val="2"/>
      </rPr>
      <t xml:space="preserve"> CST NO</t>
    </r>
    <r>
      <rPr>
        <sz val="10"/>
        <rFont val="Tahoma"/>
        <family val="2"/>
      </rPr>
      <t xml:space="preserve">-                   </t>
    </r>
    <r>
      <rPr>
        <b/>
        <sz val="10"/>
        <rFont val="Tahoma"/>
        <family val="2"/>
      </rPr>
      <t xml:space="preserve"> Service Tax No</t>
    </r>
    <r>
      <rPr>
        <sz val="10"/>
        <rFont val="Tahoma"/>
        <family val="2"/>
      </rPr>
      <t>:- AAACN7891FST001</t>
    </r>
  </si>
  <si>
    <t>006</t>
  </si>
  <si>
    <t>Proposed Five Star Hotel at Lucknow</t>
  </si>
  <si>
    <t>Carrying out Interiors works of Mockup Guest Room of Twin Room</t>
  </si>
  <si>
    <t>CHPL/006/WO/14-15/0569</t>
  </si>
  <si>
    <t>3.1-v</t>
  </si>
  <si>
    <r>
      <t>Skirting finished in 4mm thick approved White Oak veneer (Recon) with three coats of melamine matt polish. (</t>
    </r>
    <r>
      <rPr>
        <b/>
        <sz val="11"/>
        <rFont val="Calibri"/>
        <family val="2"/>
      </rPr>
      <t>For walls of Mock-up Room)-variation</t>
    </r>
  </si>
  <si>
    <t>COP-R003</t>
  </si>
  <si>
    <t>601030000</t>
  </si>
  <si>
    <t>COP No.:- HRL/COP/Infinty/175 RA Bill-03</t>
  </si>
  <si>
    <t>Date.:- 18/03/2015</t>
  </si>
  <si>
    <t>Invoice No.83 dated 17th March 2015</t>
  </si>
  <si>
    <t>Rs. (In Words): seventy two thousand one hundred forty seven only</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</si>
</sst>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44" formatCode="_(&quot;$&quot;* #,##0.00_);_(&quot;$&quot;* \(#,##0.00\);_(&quot;$&quot;* &quot;-&quot;??_);_(@_)"/>
    <numFmt numFmtId="43" formatCode="_(* #,##0.00_);_(* \(#,##0.00\);_(* &quot;-&quot;??_);_(@_)"/>
    <numFmt numFmtId="164" formatCode="0;[Red]0"/>
    <numFmt numFmtId="165" formatCode="0.00;[Red]0.00"/>
    <numFmt numFmtId="166" formatCode="_(* #,##0_);_(* \(#,##0\);_(* &quot;-&quot;??_);_(@_)"/>
    <numFmt numFmtId="167" formatCode="_([$INR]\ * #,##0.00_);_([$INR]\ * \(#,##0.00\);_([$INR]\ * &quot;-&quot;??_);_(@_)"/>
    <numFmt numFmtId="168" formatCode="_([$INR]\ * #,##0_);_([$INR]\ * \(#,##0\);_([$INR]\ * &quot;-&quot;??_);_(@_)"/>
    <numFmt numFmtId="169" formatCode="[$INR]\ #,##0.00_);\([$INR]\ #,##0.00\)"/>
    <numFmt numFmtId="170" formatCode="0.0"/>
  </numFmts>
  <fonts count="28">
    <font>
      <sz val="11"/>
      <color theme="1"/>
      <name val="Calibri"/>
      <family val="2"/>
      <scheme val="minor"/>
    </font>
    <font>
      <b/>
      <sz val="11"/>
      <color theme="1" rgb="000000"/>
      <name val="Calibri"/>
      <family val="2"/>
      <scheme val="minor"/>
    </font>
    <font>
      <sz val="11"/>
      <color theme="1"/>
      <name val="Calibri"/>
      <family val="2"/>
      <scheme val="minor"/>
    </font>
    <font>
      <sz val="10"/>
      <name val="Arial"/>
      <family val="2"/>
    </font>
    <font>
      <sz val="10"/>
      <name val="Arial"/>
      <family val="2"/>
    </font>
    <font>
      <sz val="11"/>
      <color indexed="8"/>
      <name val="Calibri"/>
      <family val="2"/>
    </font>
    <font>
      <sz val="11"/>
      <color theme="1"/>
      <name val="Arial"/>
      <family val="2"/>
    </font>
    <font>
      <b/>
      <sz val="16"/>
      <name val="Times New Roman"/>
      <family val="1"/>
    </font>
    <font>
      <sz val="10"/>
      <name val="Tahoma"/>
      <family val="2"/>
    </font>
    <font>
      <b/>
      <sz val="12"/>
      <name val="Tahoma"/>
      <family val="2"/>
    </font>
    <font>
      <b/>
      <sz val="11"/>
      <name val="Tahoma"/>
      <family val="2"/>
    </font>
    <font>
      <sz val="11"/>
      <name val="Tahoma"/>
      <family val="2"/>
    </font>
    <font>
      <sz val="12"/>
      <name val="Tahoma"/>
      <family val="2"/>
    </font>
    <font>
      <b/>
      <sz val="16"/>
      <name val="Tahoma"/>
      <family val="2"/>
    </font>
    <font>
      <b/>
      <sz val="10"/>
      <name val="Tahoma"/>
      <family val="2"/>
    </font>
    <font>
      <b/>
      <sz val="14"/>
      <name val="Tahoma"/>
      <family val="2"/>
    </font>
    <font>
      <sz val="11"/>
      <name val="Calibri"/>
      <family val="2"/>
    </font>
    <font>
      <b/>
      <sz val="11"/>
      <color theme="1" rgb="000000"/>
      <name val="Calibri"/>
      <family val="2"/>
    </font>
    <font>
      <b/>
      <sz val="11"/>
      <name val="Calibri"/>
      <family val="2"/>
    </font>
    <font>
      <i/>
      <sz val="11"/>
      <name val="Calibri"/>
      <family val="2"/>
    </font>
    <font>
      <sz val="8"/>
      <name val="Times New Roman"/>
      <family val="1"/>
    </font>
    <font>
      <b/>
      <sz val="8"/>
      <name val="Times New Roman"/>
      <family val="1"/>
    </font>
    <font>
      <sz val="12"/>
      <name val="Calibri"/>
      <family val="2"/>
    </font>
    <font>
      <b/>
      <sz val="12"/>
      <name val="Calibri"/>
      <family val="2"/>
    </font>
    <font>
      <b/>
      <sz val="12"/>
      <name val="Times New Roman"/>
      <family val="1"/>
    </font>
    <font>
      <sz val="12"/>
      <name val="Times New Roman"/>
      <family val="1"/>
    </font>
    <font>
      <b/>
      <sz val="11"/>
      <name val="Times New Roman"/>
      <family val="1"/>
    </font>
    <font>
      <sz val="11"/>
      <name val="Times New Roman"/>
      <family val="1"/>
    </font>
  </fonts>
  <fills count="9">
    <fill>
      <patternFill patternType="none"/>
    </fill>
    <fill>
      <patternFill patternType="gray125"/>
    </fill>
    <fill>
      <patternFill patternType="solid">
        <fgColor theme="2" tint="-9.9978637043366805E-2" rgb="EEECE1"/>
        <bgColor indexed="64"/>
      </patternFill>
    </fill>
    <fill>
      <patternFill patternType="solid">
        <fgColor theme="0" rgb="FFFFFF"/>
        <bgColor indexed="64"/>
      </patternFill>
    </fill>
    <fill>
      <patternFill patternType="solid">
        <fgColor theme="3" tint="0.39994506668294322" rgb="1F497D"/>
        <bgColor indexed="64"/>
      </patternFill>
    </fill>
    <fill>
      <patternFill patternType="solid">
        <fgColor theme="3" tint="0.59996337778862885" rgb="1F497D"/>
        <bgColor indexed="64"/>
      </patternFill>
    </fill>
    <fill>
      <patternFill patternType="solid">
        <fgColor rgb="FF00B050"/>
        <bgColor indexed="64"/>
      </patternFill>
    </fill>
    <fill>
      <patternFill patternType="solid">
        <fgColor rgb="FF00B0F0"/>
        <bgColor indexed="64"/>
      </patternFill>
    </fill>
    <fill>
      <patternFill patternType="solid">
        <fgColor rgb="FFFFFF00"/>
        <bgColor indexed="64"/>
      </patternFill>
    </fill>
  </fills>
  <borders count="5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thin">
        <color indexed="64"/>
      </right>
      <top/>
      <bottom/>
      <diagonal/>
    </border>
    <border>
      <left style="thin">
        <color indexed="64"/>
      </left>
      <right/>
      <top/>
      <bottom/>
      <diagonal/>
    </border>
    <border>
      <left/>
      <right style="medium">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medium">
        <color indexed="64"/>
      </right>
      <top style="thin">
        <color indexed="64"/>
      </top>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medium">
        <color indexed="64"/>
      </top>
      <bottom style="medium">
        <color indexed="64"/>
      </bottom>
      <diagonal/>
    </border>
    <border>
      <left/>
      <right/>
      <top style="medium">
        <color indexed="64"/>
      </top>
      <bottom style="thin">
        <color indexed="64"/>
      </bottom>
      <diagonal/>
    </border>
    <border>
      <left style="medium">
        <color indexed="64"/>
      </left>
      <right/>
      <top style="thin">
        <color indexed="64"/>
      </top>
      <bottom/>
      <diagonal/>
    </border>
    <border>
      <left style="medium">
        <color indexed="64"/>
      </left>
      <right/>
      <top style="medium">
        <color indexed="64"/>
      </top>
      <bottom style="thin">
        <color indexed="64"/>
      </bottom>
      <diagonal/>
    </border>
    <border>
      <left style="medium">
        <color indexed="64"/>
      </left>
      <right/>
      <top/>
      <bottom style="thin">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right/>
      <top style="thin">
        <color indexed="64"/>
      </top>
      <bottom style="medium">
        <color indexed="64"/>
      </bottom>
      <diagonal/>
    </border>
  </borders>
  <cellStyleXfs count="41">
    <xf numFmtId="0" fontId="0" fillId="0" borderId="0"/>
    <xf numFmtId="0" fontId="3" fillId="0" borderId="0"/>
    <xf numFmtId="43" fontId="4"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4"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4" fillId="0" borderId="0"/>
    <xf numFmtId="0" fontId="4" fillId="0" borderId="0"/>
    <xf numFmtId="0" fontId="6" fillId="0" borderId="0"/>
    <xf numFmtId="0" fontId="2" fillId="0" borderId="0"/>
    <xf numFmtId="0" fontId="2" fillId="0" borderId="0"/>
    <xf numFmtId="0" fontId="2" fillId="0" borderId="0"/>
    <xf numFmtId="0" fontId="2" fillId="0" borderId="0"/>
    <xf numFmtId="0" fontId="4" fillId="0" borderId="0"/>
    <xf numFmtId="0" fontId="4" fillId="0" borderId="0"/>
    <xf numFmtId="0" fontId="2" fillId="0" borderId="0"/>
    <xf numFmtId="0" fontId="4" fillId="0" borderId="0"/>
    <xf numFmtId="0" fontId="2" fillId="0" borderId="0"/>
    <xf numFmtId="0" fontId="2" fillId="0" borderId="0"/>
    <xf numFmtId="0" fontId="2" fillId="0" borderId="0"/>
    <xf numFmtId="0" fontId="2" fillId="0" borderId="0"/>
    <xf numFmtId="0" fontId="5" fillId="0" borderId="0"/>
    <xf numFmtId="0" fontId="2" fillId="0" borderId="0"/>
    <xf numFmtId="0" fontId="2" fillId="0" borderId="0"/>
  </cellStyleXfs>
  <cellXfs count="289">
    <xf numFmtId="0" fontId="0" fillId="0" borderId="0" xfId="0"/>
    <xf numFmtId="0" fontId="1" fillId="0" borderId="0" xfId="0" applyFont="1"/>
    <xf numFmtId="0" fontId="1" fillId="0" borderId="1" xfId="0" applyFont="1" applyBorder="1" applyAlignment="1">
      <alignment vertical="center"/>
    </xf>
    <xf numFmtId="0" fontId="1" fillId="0" borderId="2" xfId="0" applyFont="1" applyFill="1" applyBorder="1" applyAlignment="1">
      <alignment horizontal="center" vertical="center"/>
    </xf>
    <xf numFmtId="0" fontId="1" fillId="0" borderId="0" xfId="0" applyFont="1" applyAlignment="1">
      <alignment vertical="center"/>
    </xf>
    <xf numFmtId="0" fontId="1" fillId="0" borderId="1" xfId="0" applyFont="1" applyBorder="1"/>
    <xf numFmtId="0" fontId="1" fillId="0" borderId="1" xfId="0" applyFont="1" applyBorder="1" applyAlignment="1">
      <alignment vertical="center" wrapText="1"/>
    </xf>
    <xf numFmtId="0" fontId="1" fillId="0" borderId="1" xfId="0" applyFont="1" applyFill="1" applyBorder="1" applyAlignment="1">
      <alignment vertical="center"/>
    </xf>
    <xf numFmtId="0" fontId="1" fillId="0" borderId="0" xfId="0" applyFont="1" applyBorder="1" applyAlignment="1">
      <alignment vertical="center"/>
    </xf>
    <xf numFmtId="0" fontId="1" fillId="0" borderId="0" xfId="0" applyFont="1" applyBorder="1" applyAlignment="1">
      <alignment vertical="center" wrapText="1"/>
    </xf>
    <xf numFmtId="0" fontId="1" fillId="0" borderId="0" xfId="0" applyFont="1" applyBorder="1"/>
    <xf numFmtId="0" fontId="1" fillId="2" borderId="0" xfId="0" applyFont="1" applyFill="1" applyBorder="1" applyAlignment="1">
      <alignment horizontal="center" vertical="center"/>
    </xf>
    <xf numFmtId="0" fontId="1" fillId="0" borderId="0" xfId="0" applyFont="1" applyBorder="1" applyAlignment="1">
      <alignment horizontal="center" vertical="center" wrapText="1"/>
    </xf>
    <xf numFmtId="0" fontId="1" fillId="2" borderId="0" xfId="0" applyFont="1" applyFill="1" applyBorder="1" applyAlignment="1">
      <alignment vertical="center"/>
    </xf>
    <xf numFmtId="0" fontId="1" fillId="2" borderId="0" xfId="0" applyFont="1" applyFill="1" applyBorder="1"/>
    <xf numFmtId="165" fontId="1" fillId="0" borderId="1" xfId="0" applyNumberFormat="1" applyFont="1" applyBorder="1" applyAlignment="1">
      <alignment vertical="center"/>
    </xf>
    <xf numFmtId="165" fontId="1" fillId="0" borderId="1" xfId="0" applyNumberFormat="1" applyFont="1" applyBorder="1"/>
    <xf numFmtId="165" fontId="1" fillId="0" borderId="1" xfId="0" applyNumberFormat="1" applyFont="1" applyBorder="1" applyAlignment="1">
      <alignment vertical="center" wrapText="1"/>
    </xf>
    <xf numFmtId="0" fontId="1" fillId="4" borderId="0" xfId="0" applyFont="1" applyFill="1"/>
    <xf numFmtId="0" fontId="1" fillId="4" borderId="1" xfId="0" applyFont="1" applyFill="1" applyBorder="1" applyAlignment="1">
      <alignment vertical="center" wrapText="1"/>
    </xf>
    <xf numFmtId="0" fontId="1" fillId="4" borderId="1" xfId="0" applyFont="1" applyFill="1" applyBorder="1" applyAlignment="1">
      <alignment vertical="center"/>
    </xf>
    <xf numFmtId="0" fontId="1" fillId="5" borderId="0" xfId="0" applyFont="1" applyFill="1"/>
    <xf numFmtId="0" fontId="1" fillId="5" borderId="2" xfId="0" applyFont="1" applyFill="1" applyBorder="1" applyAlignment="1">
      <alignment horizontal="center" vertical="center"/>
    </xf>
    <xf numFmtId="0" fontId="1" fillId="5" borderId="1" xfId="0" applyFont="1" applyFill="1" applyBorder="1" applyAlignment="1">
      <alignment vertical="center"/>
    </xf>
    <xf numFmtId="165" fontId="1" fillId="0" borderId="0" xfId="0" applyNumberFormat="1" applyFont="1"/>
    <xf numFmtId="0" fontId="1" fillId="0" borderId="1" xfId="0" applyFont="1" applyBorder="1" applyAlignment="1">
      <alignment horizontal="center" vertical="center"/>
    </xf>
    <xf numFmtId="0" fontId="1" fillId="0" borderId="0" xfId="0" applyFont="1" applyBorder="1" applyAlignment="1">
      <alignment horizontal="center" vertical="center"/>
    </xf>
    <xf numFmtId="0" fontId="8" fillId="0" borderId="0" xfId="23" applyFont="1"/>
    <xf numFmtId="0" fontId="8" fillId="0" borderId="0" xfId="23" applyFont="1" applyAlignment="1">
      <alignment vertical="center"/>
    </xf>
    <xf numFmtId="0" fontId="9" fillId="6" borderId="15" xfId="23" quotePrefix="1" applyFont="1" applyFill="1" applyBorder="1" applyAlignment="1">
      <alignment vertical="center"/>
    </xf>
    <xf numFmtId="0" fontId="12" fillId="6" borderId="15" xfId="23" applyFont="1" applyFill="1" applyBorder="1" applyAlignment="1">
      <alignment vertical="center"/>
    </xf>
    <xf numFmtId="0" fontId="12" fillId="6" borderId="15" xfId="23" applyFont="1" applyFill="1" applyBorder="1" applyAlignment="1">
      <alignment horizontal="center" vertical="center"/>
    </xf>
    <xf numFmtId="0" fontId="8" fillId="0" borderId="21" xfId="23" applyFont="1" applyBorder="1" applyAlignment="1">
      <alignment vertical="justify"/>
    </xf>
    <xf numFmtId="0" fontId="8" fillId="0" borderId="20" xfId="23" applyFont="1" applyBorder="1" applyAlignment="1">
      <alignment vertical="justify"/>
    </xf>
    <xf numFmtId="0" fontId="8" fillId="0" borderId="0" xfId="23" applyFont="1" applyBorder="1" applyAlignment="1">
      <alignment vertical="justify"/>
    </xf>
    <xf numFmtId="0" fontId="8" fillId="0" borderId="20" xfId="23" applyFont="1" applyBorder="1" applyAlignment="1">
      <alignment vertical="center"/>
    </xf>
    <xf numFmtId="0" fontId="8" fillId="0" borderId="0" xfId="23" applyFont="1" applyBorder="1" applyAlignment="1">
      <alignment vertical="center" wrapText="1"/>
    </xf>
    <xf numFmtId="0" fontId="8" fillId="0" borderId="1" xfId="23" applyFont="1" applyBorder="1" applyAlignment="1">
      <alignment horizontal="center" vertical="center"/>
    </xf>
    <xf numFmtId="0" fontId="14" fillId="0" borderId="30" xfId="23" applyFont="1" applyBorder="1" applyAlignment="1">
      <alignment vertical="center"/>
    </xf>
    <xf numFmtId="0" fontId="14" fillId="0" borderId="31" xfId="23" applyFont="1" applyBorder="1" applyAlignment="1">
      <alignment horizontal="center" vertical="center" wrapText="1"/>
    </xf>
    <xf numFmtId="166" fontId="14" fillId="0" borderId="31" xfId="2" applyNumberFormat="1" applyFont="1" applyBorder="1" applyAlignment="1">
      <alignment horizontal="center" vertical="center" wrapText="1"/>
    </xf>
    <xf numFmtId="0" fontId="8" fillId="0" borderId="34" xfId="23" applyFont="1" applyBorder="1" applyAlignment="1">
      <alignment horizontal="center" vertical="center"/>
    </xf>
    <xf numFmtId="166" fontId="8" fillId="0" borderId="1" xfId="2" applyNumberFormat="1" applyFont="1" applyBorder="1" applyAlignment="1">
      <alignment horizontal="center"/>
    </xf>
    <xf numFmtId="166" fontId="8" fillId="6" borderId="1" xfId="2" applyNumberFormat="1" applyFont="1" applyFill="1" applyBorder="1" applyAlignment="1">
      <alignment horizontal="center"/>
    </xf>
    <xf numFmtId="0" fontId="8" fillId="0" borderId="8" xfId="23" applyFont="1" applyBorder="1" applyAlignment="1">
      <alignment horizontal="center" vertical="center"/>
    </xf>
    <xf numFmtId="166" fontId="8" fillId="0" borderId="9" xfId="2" applyNumberFormat="1" applyFont="1" applyBorder="1" applyAlignment="1">
      <alignment horizontal="center" vertical="center"/>
    </xf>
    <xf numFmtId="166" fontId="8" fillId="6" borderId="9" xfId="2" applyNumberFormat="1" applyFont="1" applyFill="1" applyBorder="1" applyAlignment="1">
      <alignment horizontal="center" vertical="center"/>
    </xf>
    <xf numFmtId="0" fontId="9" fillId="0" borderId="5" xfId="23" applyFont="1" applyBorder="1" applyAlignment="1">
      <alignment horizontal="center" vertical="center"/>
    </xf>
    <xf numFmtId="166" fontId="8" fillId="0" borderId="6" xfId="2" applyNumberFormat="1" applyFont="1" applyBorder="1" applyAlignment="1">
      <alignment horizontal="center" vertical="center"/>
    </xf>
    <xf numFmtId="166" fontId="8" fillId="6" borderId="6" xfId="2" applyNumberFormat="1" applyFont="1" applyFill="1" applyBorder="1" applyAlignment="1">
      <alignment horizontal="center" vertical="center"/>
    </xf>
    <xf numFmtId="168" fontId="8" fillId="6" borderId="1" xfId="2" applyNumberFormat="1" applyFont="1" applyFill="1" applyBorder="1" applyAlignment="1">
      <alignment horizontal="center" vertical="center"/>
    </xf>
    <xf numFmtId="168" fontId="8" fillId="0" borderId="1" xfId="2" applyNumberFormat="1" applyFont="1" applyBorder="1" applyAlignment="1">
      <alignment horizontal="center" vertical="center"/>
    </xf>
    <xf numFmtId="168" fontId="14" fillId="8" borderId="1" xfId="2" applyNumberFormat="1" applyFont="1" applyFill="1" applyBorder="1" applyAlignment="1">
      <alignment horizontal="center" vertical="center"/>
    </xf>
    <xf numFmtId="167" fontId="8" fillId="6" borderId="1" xfId="2" applyNumberFormat="1" applyFont="1" applyFill="1" applyBorder="1" applyAlignment="1">
      <alignment horizontal="center" vertical="center"/>
    </xf>
    <xf numFmtId="0" fontId="9" fillId="0" borderId="11" xfId="23" applyFont="1" applyBorder="1" applyAlignment="1">
      <alignment horizontal="center" vertical="center"/>
    </xf>
    <xf numFmtId="167" fontId="9" fillId="6" borderId="12" xfId="2" applyNumberFormat="1" applyFont="1" applyFill="1" applyBorder="1" applyAlignment="1">
      <alignment horizontal="center" vertical="center"/>
    </xf>
    <xf numFmtId="168" fontId="9" fillId="8" borderId="12" xfId="2" applyNumberFormat="1" applyFont="1" applyFill="1" applyBorder="1" applyAlignment="1">
      <alignment horizontal="center" vertical="center"/>
    </xf>
    <xf numFmtId="0" fontId="9" fillId="0" borderId="42" xfId="23" applyFont="1" applyBorder="1" applyAlignment="1">
      <alignment horizontal="center" vertical="center"/>
    </xf>
    <xf numFmtId="168" fontId="14" fillId="6" borderId="43" xfId="23" applyNumberFormat="1" applyFont="1" applyFill="1" applyBorder="1" applyAlignment="1">
      <alignment horizontal="center" vertical="center" wrapText="1"/>
    </xf>
    <xf numFmtId="168" fontId="14" fillId="0" borderId="43" xfId="2" applyNumberFormat="1" applyFont="1" applyBorder="1" applyAlignment="1">
      <alignment horizontal="center" vertical="center" wrapText="1"/>
    </xf>
    <xf numFmtId="167" fontId="8" fillId="6" borderId="1" xfId="2" applyNumberFormat="1" applyFont="1" applyFill="1" applyBorder="1" applyAlignment="1">
      <alignment horizontal="center" vertical="center" wrapText="1"/>
    </xf>
    <xf numFmtId="168" fontId="8" fillId="6" borderId="1" xfId="2" applyNumberFormat="1" applyFont="1" applyFill="1" applyBorder="1" applyAlignment="1">
      <alignment horizontal="center" vertical="center" wrapText="1"/>
    </xf>
    <xf numFmtId="0" fontId="9" fillId="0" borderId="8" xfId="23" applyFont="1" applyBorder="1" applyAlignment="1">
      <alignment horizontal="center" vertical="center"/>
    </xf>
    <xf numFmtId="168" fontId="9" fillId="0" borderId="9" xfId="2" applyNumberFormat="1" applyFont="1" applyBorder="1" applyAlignment="1">
      <alignment horizontal="center" vertical="center"/>
    </xf>
    <xf numFmtId="167" fontId="14" fillId="6" borderId="6" xfId="2" applyNumberFormat="1" applyFont="1" applyFill="1" applyBorder="1" applyAlignment="1">
      <alignment horizontal="center" vertical="center" wrapText="1"/>
    </xf>
    <xf numFmtId="168" fontId="8" fillId="0" borderId="6" xfId="2" applyNumberFormat="1" applyFont="1" applyBorder="1" applyAlignment="1">
      <alignment horizontal="center" vertical="center"/>
    </xf>
    <xf numFmtId="0" fontId="14" fillId="0" borderId="34" xfId="23" applyFont="1" applyBorder="1" applyAlignment="1">
      <alignment horizontal="center" vertical="center"/>
    </xf>
    <xf numFmtId="167" fontId="14" fillId="6" borderId="1" xfId="2" applyNumberFormat="1" applyFont="1" applyFill="1" applyBorder="1" applyAlignment="1">
      <alignment horizontal="center" vertical="center" wrapText="1"/>
    </xf>
    <xf numFmtId="168" fontId="10" fillId="6" borderId="1" xfId="2" applyNumberFormat="1" applyFont="1" applyFill="1" applyBorder="1" applyAlignment="1">
      <alignment horizontal="center" vertical="center" wrapText="1"/>
    </xf>
    <xf numFmtId="168" fontId="10" fillId="0" borderId="1" xfId="2" applyNumberFormat="1" applyFont="1" applyBorder="1" applyAlignment="1">
      <alignment horizontal="center" vertical="center"/>
    </xf>
    <xf numFmtId="169" fontId="8" fillId="0" borderId="0" xfId="23" applyNumberFormat="1" applyFont="1"/>
    <xf numFmtId="167" fontId="9" fillId="0" borderId="9" xfId="2" applyNumberFormat="1" applyFont="1" applyBorder="1" applyAlignment="1">
      <alignment vertical="center"/>
    </xf>
    <xf numFmtId="169" fontId="8" fillId="0" borderId="0" xfId="23" applyNumberFormat="1" applyFont="1" applyAlignment="1">
      <alignment vertical="center"/>
    </xf>
    <xf numFmtId="168" fontId="8" fillId="0" borderId="0" xfId="23" applyNumberFormat="1" applyFont="1" applyAlignment="1">
      <alignment vertical="center"/>
    </xf>
    <xf numFmtId="0" fontId="15" fillId="0" borderId="30" xfId="23" applyFont="1" applyBorder="1" applyAlignment="1">
      <alignment horizontal="center" vertical="center"/>
    </xf>
    <xf numFmtId="167" fontId="15" fillId="6" borderId="31" xfId="2" applyNumberFormat="1" applyFont="1" applyFill="1" applyBorder="1" applyAlignment="1">
      <alignment vertical="center"/>
    </xf>
    <xf numFmtId="167" fontId="15" fillId="8" borderId="31" xfId="2" applyNumberFormat="1" applyFont="1" applyFill="1" applyBorder="1" applyAlignment="1">
      <alignment vertical="center"/>
    </xf>
    <xf numFmtId="0" fontId="8" fillId="0" borderId="42" xfId="23" applyFont="1" applyBorder="1" applyAlignment="1">
      <alignment horizontal="center" vertical="center"/>
    </xf>
    <xf numFmtId="0" fontId="8" fillId="0" borderId="42" xfId="23" applyFont="1" applyBorder="1"/>
    <xf numFmtId="0" fontId="8" fillId="0" borderId="47" xfId="23" applyFont="1" applyBorder="1"/>
    <xf numFmtId="0" fontId="8" fillId="0" borderId="36" xfId="23" applyFont="1" applyBorder="1"/>
    <xf numFmtId="0" fontId="8" fillId="0" borderId="36" xfId="23" applyFont="1" applyBorder="1" applyAlignment="1">
      <alignment horizontal="center"/>
    </xf>
    <xf numFmtId="43" fontId="8" fillId="0" borderId="36" xfId="2" applyNumberFormat="1" applyFont="1" applyBorder="1"/>
    <xf numFmtId="166" fontId="8" fillId="0" borderId="36" xfId="2" applyNumberFormat="1" applyFont="1" applyBorder="1"/>
    <xf numFmtId="166" fontId="8" fillId="0" borderId="38" xfId="2" applyNumberFormat="1" applyFont="1" applyBorder="1"/>
    <xf numFmtId="0" fontId="14" fillId="0" borderId="40" xfId="23" applyFont="1" applyBorder="1" applyAlignment="1">
      <alignment horizontal="center"/>
    </xf>
    <xf numFmtId="166" fontId="8" fillId="0" borderId="29" xfId="2" applyNumberFormat="1" applyFont="1" applyBorder="1" applyAlignment="1">
      <alignment horizontal="center"/>
    </xf>
    <xf numFmtId="166" fontId="10" fillId="0" borderId="51" xfId="2" applyNumberFormat="1" applyFont="1" applyBorder="1" applyAlignment="1">
      <alignment horizontal="center"/>
    </xf>
    <xf numFmtId="0" fontId="8" fillId="0" borderId="0" xfId="23" applyFont="1" applyAlignment="1">
      <alignment horizontal="center"/>
    </xf>
    <xf numFmtId="43" fontId="8" fillId="0" borderId="0" xfId="2" applyNumberFormat="1" applyFont="1"/>
    <xf numFmtId="166" fontId="8" fillId="0" borderId="0" xfId="2" applyNumberFormat="1" applyFont="1"/>
    <xf numFmtId="165" fontId="1" fillId="8" borderId="0" xfId="0" applyNumberFormat="1" applyFont="1" applyFill="1"/>
    <xf numFmtId="0" fontId="1" fillId="8" borderId="3" xfId="0" applyFont="1" applyFill="1" applyBorder="1" applyAlignment="1">
      <alignment horizontal="center" vertical="center"/>
    </xf>
    <xf numFmtId="165" fontId="1" fillId="8" borderId="1" xfId="0" applyNumberFormat="1" applyFont="1" applyFill="1" applyBorder="1" applyAlignment="1">
      <alignment vertical="center"/>
    </xf>
    <xf numFmtId="165" fontId="1" fillId="8" borderId="1" xfId="0" applyNumberFormat="1" applyFont="1" applyFill="1" applyBorder="1"/>
    <xf numFmtId="0" fontId="1" fillId="0" borderId="1" xfId="0" applyFont="1" applyBorder="1" applyAlignment="1">
      <alignment horizontal="center" vertical="center"/>
    </xf>
    <xf numFmtId="0" fontId="1" fillId="0" borderId="0" xfId="0" applyFont="1" applyBorder="1" applyAlignment="1">
      <alignment horizontal="center" vertical="center"/>
    </xf>
    <xf numFmtId="164" fontId="16" fillId="0" borderId="1" xfId="40" quotePrefix="1" applyNumberFormat="1" applyFont="1" applyFill="1" applyBorder="1" applyAlignment="1" applyProtection="1">
      <alignment horizontal="center" vertical="center"/>
    </xf>
    <xf numFmtId="164" fontId="16" fillId="0" borderId="1" xfId="40" quotePrefix="1" applyNumberFormat="1" applyFont="1" applyFill="1" applyBorder="1" applyAlignment="1" applyProtection="1">
      <alignment horizontal="left" vertical="center" wrapText="1"/>
    </xf>
    <xf numFmtId="0" fontId="16" fillId="0" borderId="1" xfId="40" applyFont="1" applyFill="1" applyBorder="1" applyAlignment="1" applyProtection="1">
      <alignment horizontal="center" vertical="center"/>
    </xf>
    <xf numFmtId="0" fontId="17" fillId="0" borderId="1" xfId="0" applyFont="1" applyBorder="1" applyAlignment="1">
      <alignment vertical="center"/>
    </xf>
    <xf numFmtId="0" fontId="16" fillId="3" borderId="1" xfId="40" applyFont="1" applyFill="1" applyBorder="1" applyAlignment="1" applyProtection="1">
      <alignment horizontal="left" vertical="center"/>
    </xf>
    <xf numFmtId="164" fontId="16" fillId="0" borderId="1" xfId="23" applyNumberFormat="1" applyFont="1" applyFill="1" applyBorder="1" applyAlignment="1">
      <alignment horizontal="right" vertical="center" wrapText="1"/>
    </xf>
    <xf numFmtId="0" fontId="16" fillId="0" borderId="1" xfId="23" applyFont="1" applyFill="1" applyBorder="1" applyAlignment="1">
      <alignment horizontal="center" vertical="center" wrapText="1"/>
    </xf>
    <xf numFmtId="0" fontId="16" fillId="0" borderId="1" xfId="23" applyFont="1" applyFill="1" applyBorder="1" applyAlignment="1">
      <alignment vertical="center" wrapText="1"/>
    </xf>
    <xf numFmtId="0" fontId="17" fillId="4" borderId="1" xfId="0" applyFont="1" applyFill="1" applyBorder="1" applyAlignment="1">
      <alignment vertical="center"/>
    </xf>
    <xf numFmtId="164" fontId="16" fillId="5" borderId="1" xfId="40" applyNumberFormat="1" applyFont="1" applyFill="1" applyBorder="1" applyAlignment="1" applyProtection="1">
      <alignment horizontal="center" vertical="center"/>
    </xf>
    <xf numFmtId="165" fontId="17" fillId="0" borderId="1" xfId="0" applyNumberFormat="1" applyFont="1" applyBorder="1" applyAlignment="1">
      <alignment vertical="center"/>
    </xf>
    <xf numFmtId="165" fontId="17" fillId="0" borderId="1" xfId="0" applyNumberFormat="1" applyFont="1" applyBorder="1" applyAlignment="1">
      <alignment vertical="center" wrapText="1"/>
    </xf>
    <xf numFmtId="0" fontId="17" fillId="0" borderId="1" xfId="0" applyFont="1" applyBorder="1"/>
    <xf numFmtId="0" fontId="17" fillId="4" borderId="1" xfId="0" applyFont="1" applyFill="1" applyBorder="1"/>
    <xf numFmtId="0" fontId="17" fillId="5" borderId="1" xfId="0" applyFont="1" applyFill="1" applyBorder="1"/>
    <xf numFmtId="170" fontId="18" fillId="0" borderId="1" xfId="0" applyNumberFormat="1" applyFont="1" applyFill="1" applyBorder="1" applyAlignment="1">
      <alignment horizontal="center" vertical="top" wrapText="1"/>
    </xf>
    <xf numFmtId="170" fontId="18" fillId="0" borderId="1" xfId="0" applyNumberFormat="1" applyFont="1" applyFill="1" applyBorder="1" applyAlignment="1">
      <alignment horizontal="right" vertical="top" wrapText="1"/>
    </xf>
    <xf numFmtId="170" fontId="16" fillId="0" borderId="1" xfId="0" applyNumberFormat="1" applyFont="1" applyFill="1" applyBorder="1" applyAlignment="1">
      <alignment horizontal="center" vertical="top" wrapText="1"/>
    </xf>
    <xf numFmtId="170" fontId="16" fillId="3" borderId="1" xfId="0" applyNumberFormat="1" applyFont="1" applyFill="1" applyBorder="1" applyAlignment="1">
      <alignment horizontal="center" vertical="top" wrapText="1"/>
    </xf>
    <xf numFmtId="0" fontId="16" fillId="3" borderId="1" xfId="0" applyFont="1" applyFill="1" applyBorder="1" applyAlignment="1">
      <alignment horizontal="right" wrapText="1"/>
    </xf>
    <xf numFmtId="170" fontId="16" fillId="3" borderId="1" xfId="0" applyNumberFormat="1" applyFont="1" applyFill="1" applyBorder="1" applyAlignment="1">
      <alignment horizontal="center" vertical="top"/>
    </xf>
    <xf numFmtId="0" fontId="18" fillId="3" borderId="1" xfId="0" applyFont="1" applyFill="1" applyBorder="1" applyAlignment="1">
      <alignment horizontal="center" vertical="top" wrapText="1"/>
    </xf>
    <xf numFmtId="0" fontId="16" fillId="3" borderId="1" xfId="0" applyFont="1" applyFill="1" applyBorder="1" applyAlignment="1">
      <alignment horizontal="center" vertical="top" wrapText="1"/>
    </xf>
    <xf numFmtId="170" fontId="18" fillId="3" borderId="1" xfId="0" applyNumberFormat="1" applyFont="1" applyFill="1" applyBorder="1" applyAlignment="1">
      <alignment horizontal="center" vertical="top" wrapText="1"/>
    </xf>
    <xf numFmtId="1" fontId="16" fillId="3" borderId="1" xfId="0" applyNumberFormat="1" applyFont="1" applyFill="1" applyBorder="1" applyAlignment="1">
      <alignment horizontal="right"/>
    </xf>
    <xf numFmtId="2" fontId="1" fillId="0" borderId="0" xfId="0" applyNumberFormat="1" applyFont="1"/>
    <xf numFmtId="164" fontId="22" fillId="0" borderId="1" xfId="40" quotePrefix="1" applyNumberFormat="1" applyFont="1" applyFill="1" applyBorder="1" applyAlignment="1" applyProtection="1">
      <alignment horizontal="left" vertical="center" wrapText="1"/>
    </xf>
    <xf numFmtId="0" fontId="1" fillId="0" borderId="0" xfId="0" applyFont="1" applyFill="1"/>
    <xf numFmtId="0" fontId="1" fillId="0" borderId="1" xfId="0" applyFont="1" applyFill="1" applyBorder="1"/>
    <xf numFmtId="2" fontId="1" fillId="0" borderId="1" xfId="0" applyNumberFormat="1" applyFont="1" applyBorder="1" applyAlignment="1">
      <alignment vertical="center"/>
    </xf>
    <xf numFmtId="2" fontId="18" fillId="0" borderId="1" xfId="0" applyNumberFormat="1" applyFont="1" applyFill="1" applyBorder="1" applyAlignment="1">
      <alignment horizontal="center" vertical="top" wrapText="1"/>
    </xf>
    <xf numFmtId="2" fontId="16" fillId="3" borderId="1" xfId="0" applyNumberFormat="1" applyFont="1" applyFill="1" applyBorder="1" applyAlignment="1">
      <alignment horizontal="right" wrapText="1"/>
    </xf>
    <xf numFmtId="2" fontId="16" fillId="3" borderId="1" xfId="0" applyNumberFormat="1" applyFont="1" applyFill="1" applyBorder="1" applyAlignment="1">
      <alignment horizontal="right"/>
    </xf>
    <xf numFmtId="0" fontId="1" fillId="0" borderId="1" xfId="0" applyFont="1" applyBorder="1" applyAlignment="1">
      <alignment horizontal="center" vertical="center"/>
    </xf>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1" fillId="0" borderId="4" xfId="0" applyFont="1" applyBorder="1" applyAlignment="1">
      <alignment horizontal="center" vertical="center"/>
    </xf>
    <xf numFmtId="0" fontId="1" fillId="0" borderId="0" xfId="0" applyFont="1" applyBorder="1" applyAlignment="1">
      <alignment horizontal="center" vertical="center"/>
    </xf>
    <xf numFmtId="166" fontId="10" fillId="0" borderId="50" xfId="2" applyNumberFormat="1" applyFont="1" applyBorder="1" applyAlignment="1">
      <alignment horizontal="center"/>
    </xf>
    <xf numFmtId="166" fontId="10" fillId="0" borderId="51" xfId="2" applyNumberFormat="1" applyFont="1" applyBorder="1" applyAlignment="1">
      <alignment horizontal="center"/>
    </xf>
    <xf numFmtId="166" fontId="10" fillId="0" borderId="52" xfId="2" applyNumberFormat="1" applyFont="1" applyBorder="1" applyAlignment="1">
      <alignment horizontal="center"/>
    </xf>
    <xf numFmtId="0" fontId="8" fillId="0" borderId="47" xfId="23" applyFont="1" applyBorder="1" applyAlignment="1">
      <alignment horizontal="center"/>
    </xf>
    <xf numFmtId="0" fontId="8" fillId="0" borderId="38" xfId="23" applyFont="1" applyBorder="1" applyAlignment="1">
      <alignment horizontal="center"/>
    </xf>
    <xf numFmtId="0" fontId="8" fillId="0" borderId="20" xfId="23" applyFont="1" applyBorder="1" applyAlignment="1">
      <alignment horizontal="center"/>
    </xf>
    <xf numFmtId="0" fontId="8" fillId="0" borderId="23" xfId="23" applyFont="1" applyBorder="1" applyAlignment="1">
      <alignment horizontal="center"/>
    </xf>
    <xf numFmtId="0" fontId="8" fillId="0" borderId="49" xfId="23" applyFont="1" applyBorder="1" applyAlignment="1">
      <alignment horizontal="center"/>
    </xf>
    <xf numFmtId="0" fontId="8" fillId="0" borderId="27" xfId="23" applyFont="1" applyBorder="1" applyAlignment="1">
      <alignment horizontal="center"/>
    </xf>
    <xf numFmtId="0" fontId="8" fillId="0" borderId="36" xfId="23" applyFont="1" applyBorder="1" applyAlignment="1">
      <alignment horizontal="center"/>
    </xf>
    <xf numFmtId="0" fontId="8" fillId="0" borderId="0" xfId="23" applyFont="1" applyBorder="1" applyAlignment="1">
      <alignment horizontal="center"/>
    </xf>
    <xf numFmtId="0" fontId="8" fillId="0" borderId="24" xfId="23" applyFont="1" applyBorder="1" applyAlignment="1">
      <alignment horizontal="center"/>
    </xf>
    <xf numFmtId="43" fontId="8" fillId="0" borderId="47" xfId="2" applyNumberFormat="1" applyFont="1" applyBorder="1" applyAlignment="1">
      <alignment horizontal="center"/>
    </xf>
    <xf numFmtId="43" fontId="8" fillId="0" borderId="36" xfId="2" applyNumberFormat="1" applyFont="1" applyBorder="1" applyAlignment="1">
      <alignment horizontal="center"/>
    </xf>
    <xf numFmtId="43" fontId="8" fillId="0" borderId="38" xfId="2" applyNumberFormat="1" applyFont="1" applyBorder="1" applyAlignment="1">
      <alignment horizontal="center"/>
    </xf>
    <xf numFmtId="43" fontId="8" fillId="0" borderId="20" xfId="2" applyNumberFormat="1" applyFont="1" applyBorder="1" applyAlignment="1">
      <alignment horizontal="center"/>
    </xf>
    <xf numFmtId="43" fontId="8" fillId="0" borderId="0" xfId="2" applyNumberFormat="1" applyFont="1" applyBorder="1" applyAlignment="1">
      <alignment horizontal="center"/>
    </xf>
    <xf numFmtId="43" fontId="8" fillId="0" borderId="23" xfId="2" applyNumberFormat="1" applyFont="1" applyBorder="1" applyAlignment="1">
      <alignment horizontal="center"/>
    </xf>
    <xf numFmtId="43" fontId="8" fillId="0" borderId="49" xfId="2" applyNumberFormat="1" applyFont="1" applyBorder="1" applyAlignment="1">
      <alignment horizontal="center"/>
    </xf>
    <xf numFmtId="43" fontId="8" fillId="0" borderId="24" xfId="2" applyNumberFormat="1" applyFont="1" applyBorder="1" applyAlignment="1">
      <alignment horizontal="center"/>
    </xf>
    <xf numFmtId="43" fontId="8" fillId="0" borderId="27" xfId="2" applyNumberFormat="1" applyFont="1" applyBorder="1" applyAlignment="1">
      <alignment horizontal="center"/>
    </xf>
    <xf numFmtId="0" fontId="8" fillId="0" borderId="28" xfId="23" applyFont="1" applyBorder="1" applyAlignment="1">
      <alignment horizontal="center"/>
    </xf>
    <xf numFmtId="0" fontId="8" fillId="0" borderId="29" xfId="23" applyFont="1" applyBorder="1" applyAlignment="1">
      <alignment horizontal="center"/>
    </xf>
    <xf numFmtId="166" fontId="8" fillId="0" borderId="28" xfId="2" applyNumberFormat="1" applyFont="1" applyBorder="1" applyAlignment="1">
      <alignment horizontal="center"/>
    </xf>
    <xf numFmtId="166" fontId="8" fillId="0" borderId="3" xfId="2" applyNumberFormat="1" applyFont="1" applyBorder="1" applyAlignment="1">
      <alignment horizontal="center"/>
    </xf>
    <xf numFmtId="166" fontId="8" fillId="0" borderId="29" xfId="2" applyNumberFormat="1" applyFont="1" applyBorder="1" applyAlignment="1">
      <alignment horizontal="center"/>
    </xf>
    <xf numFmtId="0" fontId="8" fillId="0" borderId="3" xfId="23" applyFont="1" applyBorder="1" applyAlignment="1">
      <alignment horizontal="center"/>
    </xf>
    <xf numFmtId="0" fontId="15" fillId="0" borderId="39" xfId="23" applyFont="1" applyBorder="1" applyAlignment="1">
      <alignment horizontal="left" vertical="center"/>
    </xf>
    <xf numFmtId="0" fontId="15" fillId="0" borderId="46" xfId="23" applyFont="1" applyBorder="1" applyAlignment="1">
      <alignment horizontal="left" vertical="center"/>
    </xf>
    <xf numFmtId="0" fontId="15" fillId="0" borderId="40" xfId="23" applyFont="1" applyBorder="1" applyAlignment="1">
      <alignment horizontal="left" vertical="center"/>
    </xf>
    <xf numFmtId="0" fontId="8" fillId="0" borderId="2" xfId="23" applyFont="1" applyBorder="1" applyAlignment="1">
      <alignment vertical="justify"/>
    </xf>
    <xf numFmtId="0" fontId="8" fillId="0" borderId="3" xfId="23" applyFont="1" applyBorder="1" applyAlignment="1">
      <alignment vertical="justify"/>
    </xf>
    <xf numFmtId="0" fontId="8" fillId="0" borderId="4" xfId="23" applyFont="1" applyBorder="1" applyAlignment="1">
      <alignment vertical="justify"/>
    </xf>
    <xf numFmtId="0" fontId="8" fillId="7" borderId="3" xfId="23" applyFont="1" applyFill="1" applyBorder="1" applyAlignment="1">
      <alignment vertical="justify"/>
    </xf>
    <xf numFmtId="0" fontId="8" fillId="7" borderId="29" xfId="23" applyFont="1" applyFill="1" applyBorder="1" applyAlignment="1">
      <alignment vertical="justify"/>
    </xf>
    <xf numFmtId="0" fontId="8" fillId="0" borderId="35" xfId="23" applyFont="1" applyBorder="1" applyAlignment="1">
      <alignment horizontal="left" vertical="center"/>
    </xf>
    <xf numFmtId="0" fontId="8" fillId="0" borderId="36" xfId="23" applyFont="1" applyBorder="1" applyAlignment="1">
      <alignment horizontal="left" vertical="center"/>
    </xf>
    <xf numFmtId="0" fontId="8" fillId="0" borderId="26" xfId="23" applyFont="1" applyBorder="1" applyAlignment="1">
      <alignment horizontal="left" vertical="center"/>
    </xf>
    <xf numFmtId="0" fontId="8" fillId="0" borderId="24" xfId="23" applyFont="1" applyBorder="1" applyAlignment="1">
      <alignment horizontal="left" vertical="center"/>
    </xf>
    <xf numFmtId="0" fontId="8" fillId="7" borderId="36" xfId="23" applyFont="1" applyFill="1" applyBorder="1" applyAlignment="1">
      <alignment horizontal="left" vertical="center"/>
    </xf>
    <xf numFmtId="0" fontId="8" fillId="7" borderId="38" xfId="23" applyFont="1" applyFill="1" applyBorder="1" applyAlignment="1">
      <alignment horizontal="left" vertical="center"/>
    </xf>
    <xf numFmtId="0" fontId="8" fillId="7" borderId="24" xfId="23" applyFont="1" applyFill="1" applyBorder="1" applyAlignment="1">
      <alignment horizontal="left" vertical="center"/>
    </xf>
    <xf numFmtId="0" fontId="8" fillId="7" borderId="27" xfId="23" applyFont="1" applyFill="1" applyBorder="1" applyAlignment="1">
      <alignment horizontal="left" vertical="center"/>
    </xf>
    <xf numFmtId="0" fontId="14" fillId="0" borderId="48" xfId="23" applyFont="1" applyBorder="1" applyAlignment="1">
      <alignment horizontal="center"/>
    </xf>
    <xf numFmtId="0" fontId="14" fillId="0" borderId="46" xfId="23" applyFont="1" applyBorder="1" applyAlignment="1">
      <alignment horizontal="center"/>
    </xf>
    <xf numFmtId="0" fontId="14" fillId="0" borderId="40" xfId="23" applyFont="1" applyBorder="1" applyAlignment="1">
      <alignment horizontal="center"/>
    </xf>
    <xf numFmtId="166" fontId="14" fillId="0" borderId="48" xfId="2" applyNumberFormat="1" applyFont="1" applyBorder="1" applyAlignment="1">
      <alignment horizontal="center"/>
    </xf>
    <xf numFmtId="166" fontId="14" fillId="0" borderId="46" xfId="2" applyNumberFormat="1" applyFont="1" applyBorder="1" applyAlignment="1">
      <alignment horizontal="center"/>
    </xf>
    <xf numFmtId="166" fontId="14" fillId="0" borderId="40" xfId="2" applyNumberFormat="1" applyFont="1" applyBorder="1" applyAlignment="1">
      <alignment horizontal="center"/>
    </xf>
    <xf numFmtId="0" fontId="10" fillId="7" borderId="1" xfId="23" applyFont="1" applyFill="1" applyBorder="1" applyAlignment="1">
      <alignment horizontal="left" vertical="center" wrapText="1"/>
    </xf>
    <xf numFmtId="0" fontId="8" fillId="7" borderId="1" xfId="23" applyFont="1" applyFill="1" applyBorder="1" applyAlignment="1">
      <alignment horizontal="center" vertical="center" wrapText="1"/>
    </xf>
    <xf numFmtId="0" fontId="8" fillId="7" borderId="41" xfId="23" applyFont="1" applyFill="1" applyBorder="1" applyAlignment="1">
      <alignment horizontal="center" vertical="center" wrapText="1"/>
    </xf>
    <xf numFmtId="0" fontId="9" fillId="0" borderId="9" xfId="23" applyFont="1" applyBorder="1" applyAlignment="1">
      <alignment horizontal="left" vertical="center" wrapText="1"/>
    </xf>
    <xf numFmtId="168" fontId="9" fillId="0" borderId="35" xfId="2" applyNumberFormat="1" applyFont="1" applyBorder="1" applyAlignment="1">
      <alignment vertical="center" wrapText="1"/>
    </xf>
    <xf numFmtId="168" fontId="9" fillId="0" borderId="38" xfId="2" applyNumberFormat="1" applyFont="1" applyBorder="1" applyAlignment="1">
      <alignment vertical="center" wrapText="1"/>
    </xf>
    <xf numFmtId="0" fontId="15" fillId="0" borderId="31" xfId="23" applyFont="1" applyBorder="1" applyAlignment="1">
      <alignment horizontal="left" vertical="center" wrapText="1"/>
    </xf>
    <xf numFmtId="168" fontId="15" fillId="0" borderId="31" xfId="2" applyNumberFormat="1" applyFont="1" applyBorder="1" applyAlignment="1">
      <alignment horizontal="center" vertical="center" wrapText="1"/>
    </xf>
    <xf numFmtId="168" fontId="15" fillId="0" borderId="45" xfId="2" applyNumberFormat="1" applyFont="1" applyBorder="1" applyAlignment="1">
      <alignment horizontal="center" vertical="center" wrapText="1"/>
    </xf>
    <xf numFmtId="0" fontId="8" fillId="7" borderId="1" xfId="23" applyFont="1" applyFill="1" applyBorder="1" applyAlignment="1">
      <alignment horizontal="left" vertical="center" wrapText="1"/>
    </xf>
    <xf numFmtId="0" fontId="8" fillId="7" borderId="1" xfId="23" applyFont="1" applyFill="1" applyBorder="1" applyAlignment="1">
      <alignment vertical="center" wrapText="1"/>
    </xf>
    <xf numFmtId="0" fontId="8" fillId="7" borderId="41" xfId="23" applyFont="1" applyFill="1" applyBorder="1" applyAlignment="1">
      <alignment vertical="center" wrapText="1"/>
    </xf>
    <xf numFmtId="167" fontId="10" fillId="0" borderId="1" xfId="2" applyNumberFormat="1" applyFont="1" applyBorder="1" applyAlignment="1">
      <alignment vertical="center" wrapText="1"/>
    </xf>
    <xf numFmtId="167" fontId="10" fillId="0" borderId="41" xfId="2" applyNumberFormat="1" applyFont="1" applyBorder="1" applyAlignment="1">
      <alignment vertical="center" wrapText="1"/>
    </xf>
    <xf numFmtId="0" fontId="9" fillId="0" borderId="6" xfId="23" applyFont="1" applyBorder="1" applyAlignment="1">
      <alignment horizontal="left" vertical="center" wrapText="1"/>
    </xf>
    <xf numFmtId="0" fontId="8" fillId="7" borderId="6" xfId="23" applyFont="1" applyFill="1" applyBorder="1" applyAlignment="1">
      <alignment vertical="center" wrapText="1"/>
    </xf>
    <xf numFmtId="0" fontId="8" fillId="7" borderId="7" xfId="23" applyFont="1" applyFill="1" applyBorder="1" applyAlignment="1">
      <alignment vertical="center" wrapText="1"/>
    </xf>
    <xf numFmtId="0" fontId="8" fillId="7" borderId="2" xfId="23" applyFont="1" applyFill="1" applyBorder="1" applyAlignment="1">
      <alignment horizontal="center" vertical="center" wrapText="1"/>
    </xf>
    <xf numFmtId="0" fontId="8" fillId="7" borderId="29" xfId="23" applyFont="1" applyFill="1" applyBorder="1" applyAlignment="1">
      <alignment horizontal="center" vertical="center" wrapText="1"/>
    </xf>
    <xf numFmtId="167" fontId="9" fillId="0" borderId="9" xfId="2" applyNumberFormat="1" applyFont="1" applyBorder="1" applyAlignment="1">
      <alignment vertical="center" wrapText="1"/>
    </xf>
    <xf numFmtId="167" fontId="9" fillId="0" borderId="10" xfId="2" applyNumberFormat="1" applyFont="1" applyBorder="1" applyAlignment="1">
      <alignment vertical="center" wrapText="1"/>
    </xf>
    <xf numFmtId="0" fontId="9" fillId="0" borderId="43" xfId="23" applyFont="1" applyBorder="1" applyAlignment="1">
      <alignment horizontal="left" vertical="center" wrapText="1"/>
    </xf>
    <xf numFmtId="0" fontId="8" fillId="7" borderId="43" xfId="23" applyFont="1" applyFill="1" applyBorder="1" applyAlignment="1">
      <alignment vertical="center" wrapText="1"/>
    </xf>
    <xf numFmtId="0" fontId="8" fillId="7" borderId="44" xfId="23" applyFont="1" applyFill="1" applyBorder="1" applyAlignment="1">
      <alignment vertical="center" wrapText="1"/>
    </xf>
    <xf numFmtId="0" fontId="8" fillId="0" borderId="1" xfId="23" applyFont="1" applyBorder="1" applyAlignment="1">
      <alignment horizontal="left" vertical="justify" wrapText="1"/>
    </xf>
    <xf numFmtId="168" fontId="8" fillId="0" borderId="1" xfId="2" applyNumberFormat="1" applyFont="1" applyBorder="1" applyAlignment="1">
      <alignment vertical="center"/>
    </xf>
    <xf numFmtId="168" fontId="8" fillId="0" borderId="41" xfId="2" applyNumberFormat="1" applyFont="1" applyBorder="1" applyAlignment="1">
      <alignment vertical="center"/>
    </xf>
    <xf numFmtId="0" fontId="9" fillId="0" borderId="12" xfId="23" applyFont="1" applyBorder="1" applyAlignment="1">
      <alignment horizontal="left" vertical="center" wrapText="1"/>
    </xf>
    <xf numFmtId="168" fontId="9" fillId="0" borderId="12" xfId="2" applyNumberFormat="1" applyFont="1" applyBorder="1" applyAlignment="1">
      <alignment vertical="center"/>
    </xf>
    <xf numFmtId="168" fontId="9" fillId="0" borderId="13" xfId="2" applyNumberFormat="1" applyFont="1" applyBorder="1" applyAlignment="1">
      <alignment vertical="center"/>
    </xf>
    <xf numFmtId="168" fontId="14" fillId="0" borderId="1" xfId="2" applyNumberFormat="1" applyFont="1" applyBorder="1" applyAlignment="1">
      <alignment vertical="center"/>
    </xf>
    <xf numFmtId="168" fontId="14" fillId="0" borderId="41" xfId="2" applyNumberFormat="1" applyFont="1" applyBorder="1" applyAlignment="1">
      <alignment vertical="center"/>
    </xf>
    <xf numFmtId="0" fontId="8" fillId="0" borderId="2" xfId="23" applyFont="1" applyBorder="1" applyAlignment="1">
      <alignment horizontal="left" vertical="center"/>
    </xf>
    <xf numFmtId="0" fontId="8" fillId="0" borderId="3" xfId="23" applyFont="1" applyBorder="1" applyAlignment="1">
      <alignment horizontal="left" vertical="center"/>
    </xf>
    <xf numFmtId="0" fontId="8" fillId="0" borderId="4" xfId="23" applyFont="1" applyBorder="1" applyAlignment="1">
      <alignment horizontal="left" vertical="center"/>
    </xf>
    <xf numFmtId="166" fontId="8" fillId="0" borderId="2" xfId="2" applyNumberFormat="1" applyFont="1" applyBorder="1" applyAlignment="1">
      <alignment horizontal="right"/>
    </xf>
    <xf numFmtId="166" fontId="8" fillId="0" borderId="29" xfId="2" applyNumberFormat="1" applyFont="1" applyBorder="1" applyAlignment="1">
      <alignment horizontal="right"/>
    </xf>
    <xf numFmtId="0" fontId="8" fillId="0" borderId="37" xfId="23" applyFont="1" applyBorder="1" applyAlignment="1">
      <alignment horizontal="left" vertical="center"/>
    </xf>
    <xf numFmtId="168" fontId="14" fillId="0" borderId="35" xfId="2" applyNumberFormat="1" applyFont="1" applyBorder="1" applyAlignment="1">
      <alignment horizontal="right" vertical="center"/>
    </xf>
    <xf numFmtId="168" fontId="8" fillId="0" borderId="38" xfId="2" applyNumberFormat="1" applyFont="1" applyBorder="1" applyAlignment="1">
      <alignment horizontal="right" vertical="center"/>
    </xf>
    <xf numFmtId="168" fontId="14" fillId="0" borderId="39" xfId="2" applyNumberFormat="1" applyFont="1" applyBorder="1" applyAlignment="1">
      <alignment horizontal="center" vertical="center"/>
    </xf>
    <xf numFmtId="168" fontId="14" fillId="0" borderId="40" xfId="2" applyNumberFormat="1" applyFont="1" applyBorder="1" applyAlignment="1">
      <alignment horizontal="center" vertical="center"/>
    </xf>
    <xf numFmtId="168" fontId="8" fillId="6" borderId="24" xfId="23" applyNumberFormat="1" applyFont="1" applyFill="1" applyBorder="1" applyAlignment="1">
      <alignment horizontal="center" vertical="center" wrapText="1"/>
    </xf>
    <xf numFmtId="168" fontId="8" fillId="6" borderId="25" xfId="23" applyNumberFormat="1" applyFont="1" applyFill="1" applyBorder="1" applyAlignment="1">
      <alignment horizontal="center" vertical="center" wrapText="1"/>
    </xf>
    <xf numFmtId="0" fontId="8" fillId="7" borderId="26" xfId="23" applyFont="1" applyFill="1" applyBorder="1" applyAlignment="1">
      <alignment vertical="center" wrapText="1"/>
    </xf>
    <xf numFmtId="0" fontId="8" fillId="7" borderId="24" xfId="23" applyFont="1" applyFill="1" applyBorder="1" applyAlignment="1">
      <alignment vertical="center" wrapText="1"/>
    </xf>
    <xf numFmtId="0" fontId="8" fillId="7" borderId="27" xfId="23" applyFont="1" applyFill="1" applyBorder="1" applyAlignment="1">
      <alignment vertical="center" wrapText="1"/>
    </xf>
    <xf numFmtId="0" fontId="8" fillId="0" borderId="28" xfId="23" applyFont="1" applyBorder="1" applyAlignment="1">
      <alignment horizontal="left" vertical="center" wrapText="1"/>
    </xf>
    <xf numFmtId="0" fontId="8" fillId="0" borderId="3" xfId="23" applyFont="1" applyBorder="1" applyAlignment="1">
      <alignment horizontal="left" vertical="center" wrapText="1"/>
    </xf>
    <xf numFmtId="168" fontId="8" fillId="6" borderId="3" xfId="23" applyNumberFormat="1" applyFont="1" applyFill="1" applyBorder="1" applyAlignment="1">
      <alignment horizontal="center" vertical="center"/>
    </xf>
    <xf numFmtId="168" fontId="8" fillId="6" borderId="4" xfId="23" applyNumberFormat="1" applyFont="1" applyFill="1" applyBorder="1" applyAlignment="1">
      <alignment horizontal="center" vertical="center"/>
    </xf>
    <xf numFmtId="43" fontId="8" fillId="0" borderId="2" xfId="2" applyNumberFormat="1" applyFont="1" applyBorder="1" applyAlignment="1">
      <alignment horizontal="right" vertical="center" indent="2"/>
    </xf>
    <xf numFmtId="43" fontId="8" fillId="0" borderId="3" xfId="2" applyNumberFormat="1" applyFont="1" applyBorder="1" applyAlignment="1">
      <alignment horizontal="right" vertical="center" indent="2"/>
    </xf>
    <xf numFmtId="43" fontId="8" fillId="0" borderId="29" xfId="2" applyNumberFormat="1" applyFont="1" applyBorder="1" applyAlignment="1">
      <alignment horizontal="right" vertical="center" indent="2"/>
    </xf>
    <xf numFmtId="0" fontId="14" fillId="0" borderId="31" xfId="23" applyFont="1" applyBorder="1" applyAlignment="1">
      <alignment horizontal="center" vertical="center"/>
    </xf>
    <xf numFmtId="166" fontId="14" fillId="0" borderId="32" xfId="2" applyNumberFormat="1" applyFont="1" applyBorder="1" applyAlignment="1">
      <alignment horizontal="center" vertical="center" wrapText="1"/>
    </xf>
    <xf numFmtId="166" fontId="14" fillId="0" borderId="33" xfId="2" applyNumberFormat="1" applyFont="1" applyBorder="1" applyAlignment="1">
      <alignment horizontal="center" vertical="center" wrapText="1"/>
    </xf>
    <xf numFmtId="0" fontId="8" fillId="0" borderId="20" xfId="23" applyFont="1" applyBorder="1" applyAlignment="1">
      <alignment horizontal="left" vertical="center" wrapText="1"/>
    </xf>
    <xf numFmtId="0" fontId="8" fillId="0" borderId="0" xfId="23" applyFont="1" applyBorder="1" applyAlignment="1">
      <alignment horizontal="left" vertical="center" wrapText="1"/>
    </xf>
    <xf numFmtId="167" fontId="8" fillId="6" borderId="0" xfId="2" applyNumberFormat="1" applyFont="1" applyFill="1" applyBorder="1" applyAlignment="1">
      <alignment horizontal="center" vertical="center"/>
    </xf>
    <xf numFmtId="167" fontId="8" fillId="6" borderId="21" xfId="2" applyNumberFormat="1" applyFont="1" applyFill="1" applyBorder="1" applyAlignment="1">
      <alignment horizontal="center" vertical="center"/>
    </xf>
    <xf numFmtId="0" fontId="8" fillId="6" borderId="22" xfId="23" applyFont="1" applyFill="1" applyBorder="1" applyAlignment="1">
      <alignment vertical="center" wrapText="1"/>
    </xf>
    <xf numFmtId="0" fontId="3" fillId="6" borderId="0" xfId="23" applyFont="1" applyFill="1" applyAlignment="1">
      <alignment wrapText="1"/>
    </xf>
    <xf numFmtId="0" fontId="3" fillId="6" borderId="23" xfId="23" applyFont="1" applyFill="1" applyBorder="1" applyAlignment="1">
      <alignment wrapText="1"/>
    </xf>
    <xf numFmtId="0" fontId="8" fillId="0" borderId="20" xfId="23" applyFont="1" applyBorder="1" applyAlignment="1">
      <alignment vertical="justify"/>
    </xf>
    <xf numFmtId="0" fontId="8" fillId="0" borderId="0" xfId="23" applyFont="1" applyBorder="1" applyAlignment="1">
      <alignment vertical="justify"/>
    </xf>
    <xf numFmtId="0" fontId="8" fillId="0" borderId="22" xfId="23" applyFont="1" applyBorder="1" applyAlignment="1">
      <alignment vertical="center"/>
    </xf>
    <xf numFmtId="0" fontId="8" fillId="0" borderId="0" xfId="23" applyFont="1" applyBorder="1" applyAlignment="1">
      <alignment vertical="center"/>
    </xf>
    <xf numFmtId="0" fontId="8" fillId="0" borderId="23" xfId="23" applyFont="1" applyBorder="1" applyAlignment="1">
      <alignment vertical="center"/>
    </xf>
    <xf numFmtId="0" fontId="8" fillId="6" borderId="0" xfId="23" applyFont="1" applyFill="1" applyBorder="1" applyAlignment="1">
      <alignment horizontal="left" vertical="justify"/>
    </xf>
    <xf numFmtId="0" fontId="8" fillId="6" borderId="21" xfId="23" applyFont="1" applyFill="1" applyBorder="1" applyAlignment="1">
      <alignment horizontal="left" vertical="justify"/>
    </xf>
    <xf numFmtId="0" fontId="14" fillId="6" borderId="22" xfId="23" applyFont="1" applyFill="1" applyBorder="1" applyAlignment="1">
      <alignment vertical="center"/>
    </xf>
    <xf numFmtId="0" fontId="14" fillId="6" borderId="0" xfId="23" applyFont="1" applyFill="1" applyBorder="1" applyAlignment="1">
      <alignment vertical="center"/>
    </xf>
    <xf numFmtId="0" fontId="14" fillId="6" borderId="23" xfId="23" applyFont="1" applyFill="1" applyBorder="1" applyAlignment="1">
      <alignment vertical="center"/>
    </xf>
    <xf numFmtId="0" fontId="8" fillId="0" borderId="20" xfId="23" applyFont="1" applyBorder="1" applyAlignment="1">
      <alignment vertical="center" wrapText="1"/>
    </xf>
    <xf numFmtId="0" fontId="8" fillId="0" borderId="0" xfId="23" applyFont="1" applyBorder="1" applyAlignment="1">
      <alignment vertical="center" wrapText="1"/>
    </xf>
    <xf numFmtId="0" fontId="8" fillId="6" borderId="0" xfId="23" applyFont="1" applyFill="1" applyBorder="1" applyAlignment="1">
      <alignment vertical="center" wrapText="1"/>
    </xf>
    <xf numFmtId="0" fontId="8" fillId="6" borderId="23" xfId="23" applyFont="1" applyFill="1" applyBorder="1" applyAlignment="1">
      <alignment vertical="center" wrapText="1"/>
    </xf>
    <xf numFmtId="0" fontId="7" fillId="0" borderId="5" xfId="23" applyFont="1" applyBorder="1" applyAlignment="1">
      <alignment horizontal="center" vertical="center"/>
    </xf>
    <xf numFmtId="0" fontId="7" fillId="0" borderId="6" xfId="23" applyFont="1" applyBorder="1" applyAlignment="1">
      <alignment horizontal="center" vertical="center"/>
    </xf>
    <xf numFmtId="0" fontId="7" fillId="0" borderId="7" xfId="23" applyFont="1" applyBorder="1" applyAlignment="1">
      <alignment horizontal="center" vertical="center"/>
    </xf>
    <xf numFmtId="0" fontId="7" fillId="0" borderId="8" xfId="23" applyFont="1" applyBorder="1" applyAlignment="1">
      <alignment horizontal="center" vertical="justify"/>
    </xf>
    <xf numFmtId="0" fontId="7" fillId="0" borderId="9" xfId="23" applyFont="1" applyBorder="1" applyAlignment="1">
      <alignment horizontal="center" vertical="justify"/>
    </xf>
    <xf numFmtId="0" fontId="7" fillId="0" borderId="10" xfId="23" applyFont="1" applyBorder="1" applyAlignment="1">
      <alignment horizontal="center" vertical="justify"/>
    </xf>
    <xf numFmtId="0" fontId="9" fillId="6" borderId="11" xfId="23" applyFont="1" applyFill="1" applyBorder="1" applyAlignment="1">
      <alignment horizontal="left" vertical="center"/>
    </xf>
    <xf numFmtId="0" fontId="9" fillId="6" borderId="12" xfId="23" applyFont="1" applyFill="1" applyBorder="1" applyAlignment="1">
      <alignment horizontal="left" vertical="center"/>
    </xf>
    <xf numFmtId="0" fontId="10" fillId="6" borderId="12" xfId="23" applyFont="1" applyFill="1" applyBorder="1" applyAlignment="1">
      <alignment horizontal="left" vertical="center"/>
    </xf>
    <xf numFmtId="0" fontId="11" fillId="6" borderId="12" xfId="23" applyFont="1" applyFill="1" applyBorder="1" applyAlignment="1">
      <alignment horizontal="left" vertical="center"/>
    </xf>
    <xf numFmtId="0" fontId="11" fillId="6" borderId="13" xfId="23" applyFont="1" applyFill="1" applyBorder="1" applyAlignment="1">
      <alignment horizontal="left" vertical="center"/>
    </xf>
    <xf numFmtId="0" fontId="9" fillId="0" borderId="14" xfId="23" applyFont="1" applyBorder="1" applyAlignment="1">
      <alignment vertical="center"/>
    </xf>
    <xf numFmtId="0" fontId="9" fillId="0" borderId="15" xfId="23" applyFont="1" applyBorder="1" applyAlignment="1">
      <alignment vertical="center"/>
    </xf>
    <xf numFmtId="166" fontId="13" fillId="6" borderId="14" xfId="2" applyNumberFormat="1" applyFont="1" applyFill="1" applyBorder="1" applyAlignment="1">
      <alignment horizontal="center" vertical="center"/>
    </xf>
    <xf numFmtId="166" fontId="13" fillId="6" borderId="15" xfId="2" applyNumberFormat="1" applyFont="1" applyFill="1" applyBorder="1" applyAlignment="1">
      <alignment horizontal="center" vertical="center"/>
    </xf>
    <xf numFmtId="166" fontId="13" fillId="6" borderId="16" xfId="2" applyNumberFormat="1" applyFont="1" applyFill="1" applyBorder="1" applyAlignment="1">
      <alignment horizontal="center" vertical="center"/>
    </xf>
    <xf numFmtId="166" fontId="13" fillId="6" borderId="17" xfId="2" applyNumberFormat="1" applyFont="1" applyFill="1" applyBorder="1" applyAlignment="1">
      <alignment horizontal="center" vertical="center"/>
    </xf>
    <xf numFmtId="166" fontId="13" fillId="6" borderId="18" xfId="2" applyNumberFormat="1" applyFont="1" applyFill="1" applyBorder="1" applyAlignment="1">
      <alignment horizontal="center" vertical="center"/>
    </xf>
    <xf numFmtId="166" fontId="13" fillId="6" borderId="19" xfId="2" applyNumberFormat="1" applyFont="1" applyFill="1" applyBorder="1" applyAlignment="1">
      <alignment horizontal="center" vertical="center"/>
    </xf>
    <xf numFmtId="0" fontId="9" fillId="0" borderId="17" xfId="23" applyFont="1" applyBorder="1" applyAlignment="1">
      <alignment horizontal="left" vertical="center"/>
    </xf>
    <xf numFmtId="0" fontId="9" fillId="0" borderId="18" xfId="23" applyFont="1" applyBorder="1" applyAlignment="1">
      <alignment horizontal="left" vertical="center"/>
    </xf>
    <xf numFmtId="0" fontId="9" fillId="6" borderId="18" xfId="23" applyFont="1" applyFill="1" applyBorder="1" applyAlignment="1">
      <alignment horizontal="left" vertical="center"/>
    </xf>
    <xf numFmtId="0" fontId="9" fillId="6" borderId="19" xfId="23" applyFont="1" applyFill="1" applyBorder="1" applyAlignment="1">
      <alignment horizontal="left" vertical="center"/>
    </xf>
    <xf numFmtId="0" fontId="8" fillId="6" borderId="0" xfId="23" applyFont="1" applyFill="1" applyBorder="1" applyAlignment="1">
      <alignment horizontal="left" vertical="center" wrapText="1"/>
    </xf>
    <xf numFmtId="0" fontId="8" fillId="6" borderId="21" xfId="23" applyFont="1" applyFill="1" applyBorder="1" applyAlignment="1">
      <alignment horizontal="left" vertical="center" wrapText="1"/>
    </xf>
    <xf numFmtId="0" fontId="8" fillId="6" borderId="0" xfId="23" applyFont="1" applyFill="1" applyBorder="1" applyAlignment="1">
      <alignment vertical="center"/>
    </xf>
    <xf numFmtId="0" fontId="8" fillId="6" borderId="23" xfId="23" applyFont="1" applyFill="1" applyBorder="1" applyAlignment="1">
      <alignment vertical="center"/>
    </xf>
  </cellXfs>
  <cellStyles count="41">
    <cellStyle name="Comma 2" xfId="2"/>
    <cellStyle name="Comma 3" xfId="3"/>
    <cellStyle name="Comma 4" xfId="4"/>
    <cellStyle name="Currency 2" xfId="5"/>
    <cellStyle name="Currency 2 2" xfId="6"/>
    <cellStyle name="Currency 2 2 2" xfId="7"/>
    <cellStyle name="Currency 2 2 2 2" xfId="8"/>
    <cellStyle name="Currency 2 2 3" xfId="9"/>
    <cellStyle name="Currency 2 3" xfId="10"/>
    <cellStyle name="Currency 2 4" xfId="11"/>
    <cellStyle name="Currency 3" xfId="12"/>
    <cellStyle name="Currency 3 2" xfId="13"/>
    <cellStyle name="Currency 4" xfId="14"/>
    <cellStyle name="Currency 4 2" xfId="15"/>
    <cellStyle name="Currency 5" xfId="16"/>
    <cellStyle name="Currency 5 2" xfId="17"/>
    <cellStyle name="Currency 6" xfId="18"/>
    <cellStyle name="Currency 6 2" xfId="19"/>
    <cellStyle name="Currency 7" xfId="20"/>
    <cellStyle name="Currency 8" xfId="21"/>
    <cellStyle name="Currency 9" xfId="22"/>
    <cellStyle name="Normal" xfId="0" builtinId="0"/>
    <cellStyle name="Normal 10" xfId="1"/>
    <cellStyle name="Normal 2" xfId="23"/>
    <cellStyle name="Normal 2 2" xfId="24"/>
    <cellStyle name="Normal 2 3" xfId="25"/>
    <cellStyle name="Normal 3" xfId="26"/>
    <cellStyle name="Normal 3 2" xfId="27"/>
    <cellStyle name="Normal 3 2 2" xfId="28"/>
    <cellStyle name="Normal 3 2 2 2" xfId="29"/>
    <cellStyle name="Normal 3 3" xfId="30"/>
    <cellStyle name="Normal 4" xfId="31"/>
    <cellStyle name="Normal 4 2" xfId="32"/>
    <cellStyle name="Normal 5" xfId="33"/>
    <cellStyle name="Normal 6" xfId="34"/>
    <cellStyle name="Normal 7" xfId="35"/>
    <cellStyle name="Normal 7 2" xfId="36"/>
    <cellStyle name="Normal 7 3" xfId="37"/>
    <cellStyle name="Normal 7_FORMAT" xfId="38"/>
    <cellStyle name="Normal 8" xfId="39"/>
    <cellStyle name="Normal 9" xfId="4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2" Type="http://schemas.openxmlformats.org/officeDocument/2006/relationships/worksheet" Target="worksheets/sheet2.xml"/>
  <Relationship Id="rId3" Type="http://schemas.openxmlformats.org/officeDocument/2006/relationships/worksheet" Target="worksheets/sheet3.xml"/>
  <Relationship Id="rId4" Type="http://schemas.openxmlformats.org/officeDocument/2006/relationships/theme" Target="theme/theme1.xml"/>
  <Relationship Id="rId5" Type="http://schemas.openxmlformats.org/officeDocument/2006/relationships/styles" Target="styles.xml"/>
  <Relationship Id="rId6" Type="http://schemas.openxmlformats.org/officeDocument/2006/relationships/sharedStrings" Target="sharedStrings.xml"/>
  <Relationship Id="rId7" Type="http://schemas.openxmlformats.org/officeDocument/2006/relationships/calcChain" Target="calcChain.xml"/>
</Relationships>

</file>

<file path=xl/drawings/drawing1.xml><?xml version="1.0" encoding="utf-8"?>
<xdr:wsDr xmlns:xdr="http://schemas.openxmlformats.org/drawingml/2006/spreadsheetDrawing" xmlns:a="http://schemas.openxmlformats.org/drawingml/2006/main">
  <xdr:twoCellAnchor>
    <xdr:from>
      <xdr:col>8</xdr:col>
      <xdr:colOff>76201</xdr:colOff>
      <xdr:row>0</xdr:row>
      <xdr:rowOff>0</xdr:rowOff>
    </xdr:from>
    <xdr:to>
      <xdr:col>8</xdr:col>
      <xdr:colOff>1333501</xdr:colOff>
      <xdr:row>2</xdr:row>
      <xdr:rowOff>19050</xdr:rowOff>
    </xdr:to>
    <xdr:sp macro="" textlink="">
      <xdr:nvSpPr>
        <xdr:cNvPr id="2" name="Text Box 1"/>
        <xdr:cNvSpPr txBox="1">
          <a:spLocks noChangeArrowheads="1"/>
        </xdr:cNvSpPr>
      </xdr:nvSpPr>
      <xdr:spPr bwMode="auto">
        <a:xfrm>
          <a:off x="8629651" y="0"/>
          <a:ext cx="1257300" cy="533400"/>
        </a:xfrm>
        <a:prstGeom prst="rect">
          <a:avLst/>
        </a:prstGeom>
        <a:gradFill rotWithShape="1">
          <a:gsLst>
            <a:gs pos="0">
              <a:srgbClr val="EAEAEA"/>
            </a:gs>
            <a:gs pos="100000">
              <a:srgbClr val="EAEAEA">
                <a:gamma/>
                <a:shade val="46275"/>
                <a:invGamma/>
              </a:srgbClr>
            </a:gs>
          </a:gsLst>
          <a:lin ang="5400000" scaled="1"/>
        </a:gradFill>
        <a:ln w="9525">
          <a:solidFill>
            <a:srgbClr val="000000"/>
          </a:solidFill>
          <a:miter lim="800000"/>
          <a:headEnd/>
          <a:tailEnd/>
        </a:ln>
      </xdr:spPr>
      <xdr:txBody>
        <a:bodyPr vertOverflow="clip" wrap="square" lIns="91440" tIns="45720" rIns="91440" bIns="45720" anchor="t" upright="1"/>
        <a:lstStyle/>
        <a:p>
          <a:pPr algn="ctr" rtl="1">
            <a:defRPr sz="1000"/>
          </a:pPr>
          <a:r>
            <a:rPr lang="en-US" sz="2600" b="0" i="0" strike="noStrike">
              <a:solidFill>
                <a:srgbClr val="000000"/>
              </a:solidFill>
              <a:latin typeface="Times New Roman"/>
              <a:cs typeface="Times New Roman"/>
            </a:rPr>
            <a:t>CHPL</a:t>
          </a:r>
          <a:endParaRPr lang="en-US" sz="1600" b="0" i="0" strike="noStrike">
            <a:solidFill>
              <a:srgbClr val="000000"/>
            </a:solidFill>
            <a:latin typeface="Tahoma"/>
            <a:cs typeface="Tahoma"/>
          </a:endParaRPr>
        </a:p>
        <a:p>
          <a:pPr algn="ctr" rtl="1">
            <a:defRPr sz="1000"/>
          </a:pPr>
          <a:endParaRPr lang="en-US" sz="1200" b="0" i="0" strike="noStrike">
            <a:solidFill>
              <a:srgbClr val="000000"/>
            </a:solidFill>
            <a:latin typeface="Times New Roman"/>
            <a:cs typeface="Times New Roman"/>
          </a:endParaRPr>
        </a:p>
        <a:p>
          <a:pPr algn="ctr" rtl="1">
            <a:defRPr sz="1000"/>
          </a:pPr>
          <a:endParaRPr lang="en-US" sz="1200" b="0" i="0" strike="noStrike">
            <a:solidFill>
              <a:srgbClr val="000000"/>
            </a:solidFill>
            <a:latin typeface="Times New Roman"/>
            <a:cs typeface="Times New Roman"/>
          </a:endParaRPr>
        </a:p>
      </xdr:txBody>
    </xdr:sp>
    <xdr:clientData/>
  </xdr:twoCellAnchor>
  <xdr:twoCellAnchor>
    <xdr:from>
      <xdr:col>8</xdr:col>
      <xdr:colOff>76201</xdr:colOff>
      <xdr:row>0</xdr:row>
      <xdr:rowOff>0</xdr:rowOff>
    </xdr:from>
    <xdr:to>
      <xdr:col>8</xdr:col>
      <xdr:colOff>1333501</xdr:colOff>
      <xdr:row>2</xdr:row>
      <xdr:rowOff>19050</xdr:rowOff>
    </xdr:to>
    <xdr:sp macro="" textlink="">
      <xdr:nvSpPr>
        <xdr:cNvPr id="3" name="Text Box 1"/>
        <xdr:cNvSpPr txBox="1">
          <a:spLocks noChangeArrowheads="1"/>
        </xdr:cNvSpPr>
      </xdr:nvSpPr>
      <xdr:spPr bwMode="auto">
        <a:xfrm>
          <a:off x="8629651" y="0"/>
          <a:ext cx="1257300" cy="533400"/>
        </a:xfrm>
        <a:prstGeom prst="rect">
          <a:avLst/>
        </a:prstGeom>
        <a:gradFill rotWithShape="1">
          <a:gsLst>
            <a:gs pos="0">
              <a:srgbClr val="EAEAEA"/>
            </a:gs>
            <a:gs pos="100000">
              <a:srgbClr val="EAEAEA">
                <a:gamma/>
                <a:shade val="46275"/>
                <a:invGamma/>
              </a:srgbClr>
            </a:gs>
          </a:gsLst>
          <a:lin ang="5400000" scaled="1"/>
        </a:gradFill>
        <a:ln w="9525">
          <a:solidFill>
            <a:srgbClr val="000000"/>
          </a:solidFill>
          <a:miter lim="800000"/>
          <a:headEnd/>
          <a:tailEnd/>
        </a:ln>
      </xdr:spPr>
      <xdr:txBody>
        <a:bodyPr vertOverflow="clip" wrap="square" lIns="91440" tIns="45720" rIns="91440" bIns="45720" anchor="t" upright="1"/>
        <a:lstStyle/>
        <a:p>
          <a:pPr algn="ctr" rtl="1">
            <a:defRPr sz="1000"/>
          </a:pPr>
          <a:r>
            <a:rPr lang="en-US" sz="2600" b="0" i="0" strike="noStrike">
              <a:solidFill>
                <a:srgbClr val="000000"/>
              </a:solidFill>
              <a:latin typeface="Times New Roman"/>
              <a:cs typeface="Times New Roman"/>
            </a:rPr>
            <a:t>CHPL</a:t>
          </a:r>
          <a:endParaRPr lang="en-US" sz="1600" b="0" i="0" strike="noStrike">
            <a:solidFill>
              <a:srgbClr val="000000"/>
            </a:solidFill>
            <a:latin typeface="Tahoma"/>
            <a:cs typeface="Tahoma"/>
          </a:endParaRPr>
        </a:p>
        <a:p>
          <a:pPr algn="ctr" rtl="1">
            <a:defRPr sz="1000"/>
          </a:pPr>
          <a:endParaRPr lang="en-US" sz="1200" b="0" i="0" strike="noStrike">
            <a:solidFill>
              <a:srgbClr val="000000"/>
            </a:solidFill>
            <a:latin typeface="Times New Roman"/>
            <a:cs typeface="Times New Roman"/>
          </a:endParaRPr>
        </a:p>
        <a:p>
          <a:pPr algn="ctr" rtl="1">
            <a:defRPr sz="1000"/>
          </a:pPr>
          <a:endParaRPr lang="en-US" sz="1200" b="0" i="0" strike="noStrike">
            <a:solidFill>
              <a:srgbClr val="000000"/>
            </a:solidFill>
            <a:latin typeface="Times New Roman"/>
            <a:cs typeface="Times New Roman"/>
          </a:endParaRPr>
        </a:p>
      </xdr:txBody>
    </xdr:sp>
    <xdr:clientData/>
  </xdr:twoCellAnchor>
  <xdr:twoCellAnchor>
    <xdr:from>
      <xdr:col>8</xdr:col>
      <xdr:colOff>76201</xdr:colOff>
      <xdr:row>0</xdr:row>
      <xdr:rowOff>0</xdr:rowOff>
    </xdr:from>
    <xdr:to>
      <xdr:col>8</xdr:col>
      <xdr:colOff>1333501</xdr:colOff>
      <xdr:row>2</xdr:row>
      <xdr:rowOff>19050</xdr:rowOff>
    </xdr:to>
    <xdr:sp macro="" textlink="">
      <xdr:nvSpPr>
        <xdr:cNvPr id="4" name="Text Box 1"/>
        <xdr:cNvSpPr txBox="1">
          <a:spLocks noChangeArrowheads="1"/>
        </xdr:cNvSpPr>
      </xdr:nvSpPr>
      <xdr:spPr bwMode="auto">
        <a:xfrm>
          <a:off x="8629651" y="0"/>
          <a:ext cx="1257300" cy="533400"/>
        </a:xfrm>
        <a:prstGeom prst="rect">
          <a:avLst/>
        </a:prstGeom>
        <a:gradFill rotWithShape="1">
          <a:gsLst>
            <a:gs pos="0">
              <a:srgbClr val="EAEAEA"/>
            </a:gs>
            <a:gs pos="100000">
              <a:srgbClr val="EAEAEA">
                <a:gamma/>
                <a:shade val="46275"/>
                <a:invGamma/>
              </a:srgbClr>
            </a:gs>
          </a:gsLst>
          <a:lin ang="5400000" scaled="1"/>
        </a:gradFill>
        <a:ln w="9525">
          <a:solidFill>
            <a:srgbClr val="000000"/>
          </a:solidFill>
          <a:miter lim="800000"/>
          <a:headEnd/>
          <a:tailEnd/>
        </a:ln>
      </xdr:spPr>
      <xdr:txBody>
        <a:bodyPr vertOverflow="clip" wrap="square" lIns="91440" tIns="45720" rIns="91440" bIns="45720" anchor="t" upright="1"/>
        <a:lstStyle/>
        <a:p>
          <a:pPr algn="ctr" rtl="1">
            <a:defRPr sz="1000"/>
          </a:pPr>
          <a:r>
            <a:rPr lang="en-US" sz="2600" b="0" i="0" strike="noStrike">
              <a:solidFill>
                <a:srgbClr val="000000"/>
              </a:solidFill>
              <a:latin typeface="Times New Roman"/>
              <a:cs typeface="Times New Roman"/>
            </a:rPr>
            <a:t>CHPL</a:t>
          </a:r>
          <a:endParaRPr lang="en-US" sz="1600" b="0" i="0" strike="noStrike">
            <a:solidFill>
              <a:srgbClr val="000000"/>
            </a:solidFill>
            <a:latin typeface="Tahoma"/>
            <a:cs typeface="Tahoma"/>
          </a:endParaRPr>
        </a:p>
        <a:p>
          <a:pPr algn="ctr" rtl="1">
            <a:defRPr sz="1000"/>
          </a:pPr>
          <a:endParaRPr lang="en-US" sz="1200" b="0" i="0" strike="noStrike">
            <a:solidFill>
              <a:srgbClr val="000000"/>
            </a:solidFill>
            <a:latin typeface="Times New Roman"/>
            <a:cs typeface="Times New Roman"/>
          </a:endParaRPr>
        </a:p>
        <a:p>
          <a:pPr algn="ctr" rtl="1">
            <a:defRPr sz="1000"/>
          </a:pPr>
          <a:endParaRPr lang="en-US" sz="1200" b="0" i="0" strike="noStrike">
            <a:solidFill>
              <a:srgbClr val="000000"/>
            </a:solidFill>
            <a:latin typeface="Times New Roman"/>
            <a:cs typeface="Times New Roman"/>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2.xml.rels><?xml version="1.0" encoding="UTF-8"?>

<Relationships xmlns="http://schemas.openxmlformats.org/package/2006/relationships">
  <Relationship Id="rId1" Type="http://schemas.openxmlformats.org/officeDocument/2006/relationships/printerSettings" Target="../printerSettings/printerSettings2.bin"/>
</Relationships>

</file>

<file path=xl/worksheets/_rels/sheet3.xml.rels><?xml version="1.0" encoding="UTF-8"?>

<Relationships xmlns="http://schemas.openxmlformats.org/package/2006/relationships">
  <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O128"/>
  <sheetViews>
    <sheetView workbookViewId="0">
      <pane xSplit="3" ySplit="8" topLeftCell="J126" activePane="bottomRight" state="frozen"/>
      <selection pane="topRight" activeCell="D1" sqref="D1"/>
      <selection pane="bottomLeft" activeCell="A9" sqref="A9"/>
      <selection pane="bottomRight" activeCell="B121" sqref="B121"/>
    </sheetView>
  </sheetViews>
  <sheetFormatPr defaultColWidth="9.140625" defaultRowHeight="15" x14ac:dyDescent="0.25"/>
  <cols>
    <col min="1" max="1" bestFit="true" customWidth="true" style="1" width="9.5703125" collapsed="true"/>
    <col min="2" max="2" customWidth="true" style="124" width="13.7109375" collapsed="true"/>
    <col min="3" max="3" customWidth="true" style="1" width="54.0" collapsed="true"/>
    <col min="4" max="4" customWidth="true" style="1" width="25.85546875" collapsed="true"/>
    <col min="5" max="5" bestFit="true" customWidth="true" style="1" width="7.7109375" collapsed="true"/>
    <col min="6" max="6" bestFit="true" customWidth="true" style="1" width="17.42578125" collapsed="true"/>
    <col min="7" max="7" customWidth="true" style="1" width="19.7109375" collapsed="true"/>
    <col min="8" max="8" customWidth="true" style="1" width="17.7109375" collapsed="true"/>
    <col min="9" max="9" bestFit="true" customWidth="true" style="1" width="13.42578125" collapsed="true"/>
    <col min="10" max="11" customWidth="true" style="1" width="13.42578125" collapsed="true"/>
    <col min="12" max="12" customWidth="true" style="18" width="4.140625" collapsed="true"/>
    <col min="13" max="13" bestFit="true" customWidth="true" style="1" width="7.140625" collapsed="true"/>
    <col min="14" max="14" bestFit="true" customWidth="true" style="1" width="6.7109375" collapsed="true"/>
    <col min="15" max="15" customWidth="true" style="21" width="4.42578125" collapsed="true"/>
    <col min="16" max="16" bestFit="true" customWidth="true" style="24" width="14.0" collapsed="true"/>
    <col min="17" max="17" bestFit="true" customWidth="true" style="24" width="13.0" collapsed="true"/>
    <col min="18" max="18" bestFit="true" customWidth="true" style="24" width="9.7109375" collapsed="true"/>
    <col min="19" max="19" customWidth="true" style="24" width="13.0" collapsed="true"/>
    <col min="20" max="20" customWidth="true" style="24" width="13.85546875" collapsed="true"/>
    <col min="21" max="21" customWidth="true" style="24" width="18.140625" collapsed="true"/>
    <col min="22" max="22" customWidth="true" style="24" width="13.85546875" collapsed="true"/>
    <col min="23" max="25" customWidth="true" style="1" width="13.85546875" collapsed="true"/>
    <col min="26" max="26" bestFit="true" customWidth="true" style="1" width="8.140625" collapsed="true"/>
    <col min="27" max="27" bestFit="true" customWidth="true" style="1" width="11.7109375" collapsed="true"/>
    <col min="28" max="28" customWidth="true" style="1" width="2.7109375" collapsed="true"/>
    <col min="29" max="29" bestFit="true" customWidth="true" style="1" width="14.0" collapsed="true"/>
    <col min="30" max="30" bestFit="true" customWidth="true" style="1" width="9.140625" collapsed="true"/>
    <col min="31" max="31" bestFit="true" customWidth="true" style="1" width="17.140625" collapsed="true"/>
    <col min="32" max="32" customWidth="true" style="1" width="8.85546875" collapsed="true"/>
    <col min="33" max="33" customWidth="true" style="1" width="7.85546875" collapsed="true"/>
    <col min="34" max="34" customWidth="true" style="1" width="9.140625" collapsed="true"/>
    <col min="35" max="35" customWidth="true" style="1" width="10.7109375" collapsed="true"/>
    <col min="36" max="37" customWidth="true" style="1" width="12.85546875" collapsed="true"/>
    <col min="38" max="38" customWidth="true" style="1" width="10.5703125" collapsed="true"/>
    <col min="39" max="39" bestFit="true" customWidth="true" style="1" width="8.140625" collapsed="true"/>
    <col min="40" max="40" customWidth="true" style="1" width="25.140625" collapsed="true"/>
    <col min="41" max="41" customWidth="true" style="1" width="2.7109375" collapsed="true"/>
    <col min="42" max="42" bestFit="true" customWidth="true" style="1" width="14.0" collapsed="true"/>
    <col min="43" max="43" bestFit="true" customWidth="true" style="1" width="15.0" collapsed="true"/>
    <col min="44" max="44" bestFit="true" customWidth="true" style="1" width="8.140625" collapsed="true"/>
    <col min="45" max="45" bestFit="true" customWidth="true" style="1" width="27.140625" collapsed="true"/>
    <col min="46" max="46" customWidth="true" style="1" width="2.7109375" collapsed="true"/>
    <col min="47" max="47" bestFit="true" customWidth="true" style="1" width="61.7109375" collapsed="true"/>
    <col min="48" max="48" customWidth="true" style="1" width="2.7109375" collapsed="true"/>
    <col min="49" max="49" bestFit="true" customWidth="true" style="1" width="13.85546875" collapsed="true"/>
    <col min="50" max="50" bestFit="true" customWidth="true" style="1" width="20.140625" collapsed="true"/>
    <col min="51" max="51" bestFit="true" customWidth="true" style="1" width="18.85546875" collapsed="true"/>
    <col min="52" max="52" bestFit="true" customWidth="true" style="1" width="36.85546875" collapsed="true"/>
    <col min="53" max="53" customWidth="true" style="1" width="2.7109375" collapsed="true"/>
    <col min="54" max="54" customWidth="true" style="1" width="23.5703125" collapsed="true"/>
    <col min="55" max="16384" style="1" width="9.140625" collapsed="true"/>
  </cols>
  <sheetData>
    <row r="3" spans="1:67" x14ac:dyDescent="0.25">
      <c r="A3" s="1" t="s">
        <v>22</v>
      </c>
    </row>
    <row r="4" spans="1:67" x14ac:dyDescent="0.25">
      <c r="A4" s="1" t="s">
        <v>23</v>
      </c>
      <c r="G4" s="122"/>
    </row>
    <row r="5" spans="1:67" s="4" customFormat="1" x14ac:dyDescent="0.25">
      <c r="A5" s="2"/>
      <c r="B5" s="7"/>
      <c r="C5" s="130" t="s">
        <v>5</v>
      </c>
      <c r="D5" s="130"/>
      <c r="E5" s="130"/>
      <c r="F5" s="130"/>
      <c r="G5" s="130"/>
      <c r="H5" s="130"/>
      <c r="I5" s="130"/>
      <c r="J5" s="130"/>
      <c r="K5" s="130"/>
      <c r="L5" s="130"/>
      <c r="M5" s="3" t="s">
        <v>2</v>
      </c>
      <c r="N5" s="3" t="s">
        <v>8</v>
      </c>
      <c r="O5" s="22"/>
      <c r="P5" s="131"/>
      <c r="Q5" s="132"/>
      <c r="R5" s="132"/>
      <c r="S5" s="132"/>
      <c r="T5" s="132"/>
      <c r="U5" s="132"/>
      <c r="V5" s="133"/>
      <c r="W5" s="8"/>
      <c r="X5" s="8"/>
      <c r="Y5" s="8"/>
      <c r="Z5" s="8"/>
      <c r="AA5" s="8"/>
      <c r="AB5" s="8"/>
      <c r="AC5" s="8"/>
      <c r="AD5" s="8"/>
      <c r="AE5" s="8"/>
      <c r="AF5" s="8"/>
      <c r="AG5" s="8"/>
      <c r="AH5" s="8"/>
      <c r="AI5" s="8"/>
      <c r="AJ5" s="8"/>
      <c r="AK5" s="8"/>
      <c r="AL5" s="8"/>
      <c r="AM5" s="8"/>
      <c r="AN5" s="8"/>
      <c r="AO5" s="8"/>
      <c r="AP5" s="8"/>
      <c r="AQ5" s="8"/>
      <c r="AR5" s="8"/>
      <c r="AS5" s="8"/>
      <c r="AT5" s="8"/>
      <c r="AU5" s="8"/>
      <c r="AV5" s="11"/>
      <c r="AW5" s="134"/>
      <c r="AX5" s="134"/>
      <c r="AY5" s="134"/>
      <c r="AZ5" s="134"/>
      <c r="BA5" s="11"/>
      <c r="BB5" s="96"/>
      <c r="BC5" s="8"/>
      <c r="BD5" s="8"/>
      <c r="BE5" s="8"/>
      <c r="BF5" s="8"/>
      <c r="BG5" s="8"/>
      <c r="BH5" s="8"/>
      <c r="BI5" s="8"/>
      <c r="BJ5" s="8"/>
      <c r="BK5" s="8"/>
      <c r="BL5" s="8"/>
      <c r="BM5" s="8"/>
      <c r="BN5" s="8"/>
      <c r="BO5" s="8"/>
    </row>
    <row r="6" spans="1:67" s="4" customFormat="1" ht="30.75" customHeight="1" x14ac:dyDescent="0.25">
      <c r="A6" s="2" t="s">
        <v>0</v>
      </c>
      <c r="B6" s="7" t="s">
        <v>4</v>
      </c>
      <c r="C6" s="2" t="s">
        <v>1</v>
      </c>
      <c r="D6" s="95" t="s">
        <v>16</v>
      </c>
      <c r="E6" s="2" t="s">
        <v>3</v>
      </c>
      <c r="F6" s="6" t="s">
        <v>9</v>
      </c>
      <c r="G6" s="6" t="s">
        <v>10</v>
      </c>
      <c r="H6" s="6" t="s">
        <v>11</v>
      </c>
      <c r="I6" s="6" t="s">
        <v>12</v>
      </c>
      <c r="J6" s="6" t="s">
        <v>13</v>
      </c>
      <c r="K6" s="6" t="s">
        <v>14</v>
      </c>
      <c r="L6" s="19"/>
      <c r="M6" s="3"/>
      <c r="N6" s="3"/>
      <c r="O6" s="22"/>
      <c r="P6" s="131" t="s">
        <v>21</v>
      </c>
      <c r="Q6" s="132"/>
      <c r="R6" s="132"/>
      <c r="S6" s="132"/>
      <c r="T6" s="132"/>
      <c r="U6" s="132"/>
      <c r="V6" s="133"/>
      <c r="W6" s="8"/>
      <c r="X6" s="8"/>
      <c r="Y6" s="8"/>
      <c r="Z6" s="8"/>
      <c r="AA6" s="8"/>
      <c r="AB6" s="11"/>
      <c r="AC6" s="134"/>
      <c r="AD6" s="134"/>
      <c r="AE6" s="134"/>
      <c r="AF6" s="134"/>
      <c r="AG6" s="134"/>
      <c r="AH6" s="134"/>
      <c r="AI6" s="134"/>
      <c r="AJ6" s="134"/>
      <c r="AK6" s="134"/>
      <c r="AL6" s="134"/>
      <c r="AM6" s="134"/>
      <c r="AN6" s="134"/>
      <c r="AO6" s="11"/>
      <c r="AP6" s="134"/>
      <c r="AQ6" s="134"/>
      <c r="AR6" s="134"/>
      <c r="AS6" s="134"/>
      <c r="AT6" s="11"/>
      <c r="AU6" s="8"/>
      <c r="AV6" s="11"/>
      <c r="AW6" s="12"/>
      <c r="AX6" s="12"/>
      <c r="AY6" s="12"/>
      <c r="AZ6" s="12"/>
      <c r="BA6" s="11"/>
      <c r="BB6" s="8"/>
      <c r="BC6" s="8"/>
      <c r="BD6" s="8"/>
      <c r="BE6" s="8"/>
      <c r="BF6" s="8"/>
      <c r="BG6" s="8"/>
      <c r="BH6" s="8"/>
      <c r="BI6" s="8"/>
      <c r="BJ6" s="8"/>
      <c r="BK6" s="8"/>
      <c r="BL6" s="8"/>
      <c r="BM6" s="8"/>
      <c r="BN6" s="8"/>
      <c r="BO6" s="8"/>
    </row>
    <row r="7" spans="1:67" s="4" customFormat="1" x14ac:dyDescent="0.25">
      <c r="A7" s="2"/>
      <c r="B7" s="125"/>
      <c r="D7" s="2"/>
      <c r="E7" s="5"/>
      <c r="G7" s="2"/>
      <c r="H7" s="2"/>
      <c r="I7" s="2"/>
      <c r="J7" s="2"/>
      <c r="K7" s="2"/>
      <c r="L7" s="20"/>
      <c r="M7" s="5"/>
      <c r="N7" s="7"/>
      <c r="O7" s="23"/>
      <c r="P7" s="15" t="s">
        <v>6</v>
      </c>
      <c r="Q7" s="15" t="s">
        <v>17</v>
      </c>
      <c r="R7" s="15" t="s">
        <v>18</v>
      </c>
      <c r="S7" s="17" t="s">
        <v>19</v>
      </c>
      <c r="T7" s="15" t="s">
        <v>7</v>
      </c>
      <c r="U7" s="15" t="s">
        <v>24</v>
      </c>
      <c r="V7" s="17" t="s">
        <v>20</v>
      </c>
      <c r="W7" s="9"/>
      <c r="X7" s="9"/>
      <c r="Y7" s="9"/>
      <c r="Z7" s="8"/>
      <c r="AA7" s="9"/>
      <c r="AB7" s="13"/>
      <c r="AC7" s="8"/>
      <c r="AD7" s="8"/>
      <c r="AE7" s="9"/>
      <c r="AF7" s="9"/>
      <c r="AG7" s="9"/>
      <c r="AH7" s="9"/>
      <c r="AI7" s="9"/>
      <c r="AJ7" s="9"/>
      <c r="AK7" s="9"/>
      <c r="AL7" s="9"/>
      <c r="AM7" s="8"/>
      <c r="AN7" s="9"/>
      <c r="AO7" s="13"/>
      <c r="AP7" s="8"/>
      <c r="AQ7" s="8"/>
      <c r="AR7" s="8"/>
      <c r="AS7" s="9"/>
      <c r="AT7" s="13"/>
      <c r="AU7" s="8"/>
      <c r="AV7" s="13"/>
      <c r="AW7" s="8"/>
      <c r="AX7" s="8"/>
      <c r="AY7" s="8"/>
      <c r="AZ7" s="8"/>
      <c r="BA7" s="13"/>
      <c r="BB7" s="8"/>
      <c r="BC7" s="8"/>
      <c r="BD7" s="8"/>
      <c r="BE7" s="8"/>
      <c r="BF7" s="8"/>
      <c r="BG7" s="8"/>
      <c r="BH7" s="8"/>
      <c r="BI7" s="8"/>
      <c r="BJ7" s="8"/>
      <c r="BK7" s="8"/>
      <c r="BL7" s="8"/>
      <c r="BM7" s="8"/>
      <c r="BN7" s="8"/>
      <c r="BO7" s="8"/>
    </row>
    <row r="8" spans="1:67" s="4" customFormat="1" ht="58.5" customHeight="1" x14ac:dyDescent="0.25">
      <c r="A8" s="112" t="s">
        <v>43</v>
      </c>
      <c r="B8" s="97" t="s">
        <v>230</v>
      </c>
      <c r="C8" s="98" t="s">
        <v>92</v>
      </c>
      <c r="D8" s="99"/>
      <c r="E8" s="100"/>
      <c r="F8" s="100"/>
      <c r="G8" s="101"/>
      <c r="H8" s="102"/>
      <c r="I8" s="103"/>
      <c r="J8" s="104"/>
      <c r="K8" s="104"/>
      <c r="L8" s="105"/>
      <c r="M8" s="113" t="s">
        <v>176</v>
      </c>
      <c r="N8" s="112">
        <v>0</v>
      </c>
      <c r="O8" s="106"/>
      <c r="P8" s="107">
        <v>0</v>
      </c>
      <c r="Q8" s="107" t="n">
        <f>P8*14%*70%</f>
        <v>0.0</v>
      </c>
      <c r="R8" s="107" t="n">
        <f>P8*7.416%</f>
        <v>0.0</v>
      </c>
      <c r="S8" s="108">
        <v>0</v>
      </c>
      <c r="T8" s="107">
        <v>0</v>
      </c>
      <c r="U8" s="107" t="n">
        <f>SUM(P8:T8)</f>
        <v>0.0</v>
      </c>
      <c r="V8" s="108" t="n">
        <f>U8*N8</f>
        <v>0.0</v>
      </c>
      <c r="W8" s="9"/>
      <c r="X8" s="9"/>
      <c r="Y8" s="9"/>
      <c r="Z8" s="8"/>
      <c r="AA8" s="9"/>
      <c r="AB8" s="13"/>
      <c r="AC8" s="8"/>
      <c r="AD8" s="8"/>
      <c r="AE8" s="9"/>
      <c r="AF8" s="9"/>
      <c r="AG8" s="9"/>
      <c r="AH8" s="9"/>
      <c r="AI8" s="9"/>
      <c r="AJ8" s="9"/>
      <c r="AK8" s="9"/>
      <c r="AL8" s="9"/>
      <c r="AM8" s="8"/>
      <c r="AN8" s="9"/>
      <c r="AO8" s="13"/>
      <c r="AP8" s="8"/>
      <c r="AQ8" s="8"/>
      <c r="AR8" s="8"/>
      <c r="AS8" s="9"/>
      <c r="AT8" s="13"/>
      <c r="AU8" s="8"/>
      <c r="AV8" s="13"/>
      <c r="AW8" s="8"/>
      <c r="AX8" s="8"/>
      <c r="AY8" s="8"/>
      <c r="AZ8" s="8"/>
      <c r="BA8" s="13"/>
      <c r="BB8" s="8"/>
      <c r="BC8" s="8"/>
      <c r="BD8" s="8"/>
      <c r="BE8" s="8"/>
      <c r="BF8" s="8"/>
      <c r="BG8" s="8"/>
      <c r="BH8" s="8"/>
      <c r="BI8" s="8"/>
      <c r="BJ8" s="8"/>
      <c r="BK8" s="8"/>
      <c r="BL8" s="8"/>
      <c r="BM8" s="8"/>
      <c r="BN8" s="8"/>
      <c r="BO8" s="8"/>
    </row>
    <row r="9" spans="1:67" s="4" customFormat="1" ht="58.5" customHeight="1" x14ac:dyDescent="0.25">
      <c r="A9" s="112" t="s">
        <v>41</v>
      </c>
      <c r="B9" s="97" t="s">
        <v>230</v>
      </c>
      <c r="C9" s="98" t="s">
        <v>93</v>
      </c>
      <c r="D9" s="99"/>
      <c r="E9" s="100"/>
      <c r="F9" s="100"/>
      <c r="G9" s="101"/>
      <c r="H9" s="102"/>
      <c r="I9" s="103"/>
      <c r="J9" s="104"/>
      <c r="K9" s="104"/>
      <c r="L9" s="105"/>
      <c r="M9" s="113" t="s">
        <v>176</v>
      </c>
      <c r="N9" s="112">
        <v>0</v>
      </c>
      <c r="O9" s="106"/>
      <c r="P9" s="107">
        <v>0</v>
      </c>
      <c r="Q9" s="107" t="n">
        <f t="shared" ref="Q9:Q79" si="0">P9*14%*70%</f>
        <v>0.0</v>
      </c>
      <c r="R9" s="107" t="n">
        <f t="shared" ref="R9:R79" si="1">P9*7.416%</f>
        <v>0.0</v>
      </c>
      <c r="S9" s="108">
        <v>0</v>
      </c>
      <c r="T9" s="107">
        <v>0</v>
      </c>
      <c r="U9" s="107" t="n">
        <f t="shared" ref="U9:U79" si="2">SUM(P9:T9)</f>
        <v>0.0</v>
      </c>
      <c r="V9" s="108" t="n">
        <f t="shared" ref="V9:V79" si="3">U9*N9</f>
        <v>0.0</v>
      </c>
      <c r="W9" s="9"/>
      <c r="X9" s="9"/>
      <c r="Y9" s="9"/>
      <c r="Z9" s="8"/>
      <c r="AA9" s="9"/>
      <c r="AB9" s="13"/>
      <c r="AC9" s="8"/>
      <c r="AD9" s="8"/>
      <c r="AE9" s="9"/>
      <c r="AF9" s="9"/>
      <c r="AG9" s="9"/>
      <c r="AH9" s="9"/>
      <c r="AI9" s="9"/>
      <c r="AJ9" s="9"/>
      <c r="AK9" s="9"/>
      <c r="AL9" s="9"/>
      <c r="AM9" s="8"/>
      <c r="AN9" s="9"/>
      <c r="AO9" s="13"/>
      <c r="AP9" s="8"/>
      <c r="AQ9" s="8"/>
      <c r="AR9" s="8"/>
      <c r="AS9" s="9"/>
      <c r="AT9" s="13"/>
      <c r="AU9" s="8"/>
      <c r="AV9" s="13"/>
      <c r="AW9" s="8"/>
      <c r="AX9" s="8"/>
      <c r="AY9" s="8"/>
      <c r="AZ9" s="8"/>
      <c r="BA9" s="13"/>
      <c r="BB9" s="8"/>
      <c r="BC9" s="8"/>
      <c r="BD9" s="8"/>
      <c r="BE9" s="8"/>
      <c r="BF9" s="8"/>
      <c r="BG9" s="8"/>
      <c r="BH9" s="8"/>
      <c r="BI9" s="8"/>
      <c r="BJ9" s="8"/>
      <c r="BK9" s="8"/>
      <c r="BL9" s="8"/>
      <c r="BM9" s="8"/>
      <c r="BN9" s="8"/>
      <c r="BO9" s="8"/>
    </row>
    <row r="10" spans="1:67" x14ac:dyDescent="0.25">
      <c r="A10" s="114"/>
      <c r="B10" s="97" t="s">
        <v>230</v>
      </c>
      <c r="C10" s="98" t="s">
        <v>94</v>
      </c>
      <c r="D10" s="109"/>
      <c r="E10" s="109"/>
      <c r="F10" s="109"/>
      <c r="G10" s="109"/>
      <c r="H10" s="109"/>
      <c r="I10" s="109"/>
      <c r="J10" s="109"/>
      <c r="K10" s="109"/>
      <c r="L10" s="110"/>
      <c r="M10" s="113" t="s">
        <v>176</v>
      </c>
      <c r="N10" s="112">
        <v>0</v>
      </c>
      <c r="O10" s="111"/>
      <c r="P10" s="107">
        <v>0</v>
      </c>
      <c r="Q10" s="107" t="n">
        <f t="shared" si="0"/>
        <v>0.0</v>
      </c>
      <c r="R10" s="107" t="n">
        <f t="shared" si="1"/>
        <v>0.0</v>
      </c>
      <c r="S10" s="108">
        <v>0</v>
      </c>
      <c r="T10" s="107">
        <v>0</v>
      </c>
      <c r="U10" s="107" t="n">
        <f t="shared" si="2"/>
        <v>0.0</v>
      </c>
      <c r="V10" s="108" t="n">
        <f t="shared" si="3"/>
        <v>0.0</v>
      </c>
    </row>
    <row r="11" spans="1:67" ht="60" x14ac:dyDescent="0.25">
      <c r="A11" s="115"/>
      <c r="B11" s="97" t="s">
        <v>230</v>
      </c>
      <c r="C11" s="98" t="s">
        <v>95</v>
      </c>
      <c r="D11" s="109"/>
      <c r="E11" s="109"/>
      <c r="F11" s="109"/>
      <c r="G11" s="109"/>
      <c r="H11" s="109"/>
      <c r="I11" s="109"/>
      <c r="J11" s="109"/>
      <c r="K11" s="109"/>
      <c r="L11" s="110"/>
      <c r="M11" s="113" t="s">
        <v>176</v>
      </c>
      <c r="N11" s="112">
        <v>0</v>
      </c>
      <c r="O11" s="111"/>
      <c r="P11" s="107">
        <v>0</v>
      </c>
      <c r="Q11" s="107" t="n">
        <f t="shared" si="0"/>
        <v>0.0</v>
      </c>
      <c r="R11" s="107" t="n">
        <f t="shared" si="1"/>
        <v>0.0</v>
      </c>
      <c r="S11" s="108">
        <v>0</v>
      </c>
      <c r="T11" s="107">
        <v>0</v>
      </c>
      <c r="U11" s="107" t="n">
        <f t="shared" si="2"/>
        <v>0.0</v>
      </c>
      <c r="V11" s="108" t="n">
        <f t="shared" si="3"/>
        <v>0.0</v>
      </c>
    </row>
    <row r="12" spans="1:67" ht="105" x14ac:dyDescent="0.25">
      <c r="A12" s="115"/>
      <c r="B12" s="97" t="s">
        <v>230</v>
      </c>
      <c r="C12" s="98" t="s">
        <v>96</v>
      </c>
      <c r="D12" s="109"/>
      <c r="E12" s="109"/>
      <c r="F12" s="109"/>
      <c r="G12" s="109"/>
      <c r="H12" s="109"/>
      <c r="I12" s="109"/>
      <c r="J12" s="109"/>
      <c r="K12" s="109"/>
      <c r="L12" s="110"/>
      <c r="M12" s="113" t="s">
        <v>176</v>
      </c>
      <c r="N12" s="112">
        <v>0</v>
      </c>
      <c r="O12" s="111"/>
      <c r="P12" s="107">
        <v>0</v>
      </c>
      <c r="Q12" s="107" t="n">
        <f t="shared" si="0"/>
        <v>0.0</v>
      </c>
      <c r="R12" s="107" t="n">
        <f t="shared" si="1"/>
        <v>0.0</v>
      </c>
      <c r="S12" s="108">
        <v>0</v>
      </c>
      <c r="T12" s="107">
        <v>0</v>
      </c>
      <c r="U12" s="107" t="n">
        <f t="shared" si="2"/>
        <v>0.0</v>
      </c>
      <c r="V12" s="108" t="n">
        <f t="shared" si="3"/>
        <v>0.0</v>
      </c>
    </row>
    <row r="13" spans="1:67" ht="45" x14ac:dyDescent="0.25">
      <c r="A13" s="115"/>
      <c r="B13" s="97" t="s">
        <v>230</v>
      </c>
      <c r="C13" s="98" t="s">
        <v>97</v>
      </c>
      <c r="D13" s="109"/>
      <c r="E13" s="109"/>
      <c r="F13" s="109"/>
      <c r="G13" s="109"/>
      <c r="H13" s="109"/>
      <c r="I13" s="109"/>
      <c r="J13" s="109"/>
      <c r="K13" s="109"/>
      <c r="L13" s="110"/>
      <c r="M13" s="113" t="s">
        <v>176</v>
      </c>
      <c r="N13" s="112">
        <v>0</v>
      </c>
      <c r="O13" s="111"/>
      <c r="P13" s="107">
        <v>0</v>
      </c>
      <c r="Q13" s="107" t="n">
        <f t="shared" si="0"/>
        <v>0.0</v>
      </c>
      <c r="R13" s="107" t="n">
        <f t="shared" si="1"/>
        <v>0.0</v>
      </c>
      <c r="S13" s="108">
        <v>0</v>
      </c>
      <c r="T13" s="107">
        <v>0</v>
      </c>
      <c r="U13" s="107" t="n">
        <f t="shared" si="2"/>
        <v>0.0</v>
      </c>
      <c r="V13" s="108" t="n">
        <f t="shared" si="3"/>
        <v>0.0</v>
      </c>
    </row>
    <row r="14" spans="1:67" x14ac:dyDescent="0.25">
      <c r="A14" s="115"/>
      <c r="B14" s="97" t="s">
        <v>230</v>
      </c>
      <c r="C14" s="98" t="s">
        <v>98</v>
      </c>
      <c r="D14" s="109"/>
      <c r="E14" s="109"/>
      <c r="F14" s="109"/>
      <c r="G14" s="109"/>
      <c r="H14" s="109"/>
      <c r="I14" s="109"/>
      <c r="J14" s="109"/>
      <c r="K14" s="109"/>
      <c r="L14" s="110"/>
      <c r="M14" s="113" t="s">
        <v>176</v>
      </c>
      <c r="N14" s="112">
        <v>0</v>
      </c>
      <c r="O14" s="111"/>
      <c r="P14" s="107">
        <v>0</v>
      </c>
      <c r="Q14" s="107" t="n">
        <f t="shared" si="0"/>
        <v>0.0</v>
      </c>
      <c r="R14" s="107" t="n">
        <f t="shared" si="1"/>
        <v>0.0</v>
      </c>
      <c r="S14" s="108">
        <v>0</v>
      </c>
      <c r="T14" s="107">
        <v>0</v>
      </c>
      <c r="U14" s="107" t="n">
        <f t="shared" si="2"/>
        <v>0.0</v>
      </c>
      <c r="V14" s="108" t="n">
        <f t="shared" si="3"/>
        <v>0.0</v>
      </c>
    </row>
    <row r="15" spans="1:67" x14ac:dyDescent="0.25">
      <c r="A15" s="115"/>
      <c r="B15" s="97" t="s">
        <v>230</v>
      </c>
      <c r="C15" s="98" t="s">
        <v>99</v>
      </c>
      <c r="D15" s="109"/>
      <c r="E15" s="109"/>
      <c r="F15" s="109"/>
      <c r="G15" s="109"/>
      <c r="H15" s="109"/>
      <c r="I15" s="109"/>
      <c r="J15" s="109"/>
      <c r="K15" s="109"/>
      <c r="L15" s="110"/>
      <c r="M15" s="113" t="s">
        <v>176</v>
      </c>
      <c r="N15" s="112">
        <v>0</v>
      </c>
      <c r="O15" s="111"/>
      <c r="P15" s="107">
        <v>0</v>
      </c>
      <c r="Q15" s="107" t="n">
        <f t="shared" si="0"/>
        <v>0.0</v>
      </c>
      <c r="R15" s="107" t="n">
        <f t="shared" si="1"/>
        <v>0.0</v>
      </c>
      <c r="S15" s="108">
        <v>0</v>
      </c>
      <c r="T15" s="107">
        <v>0</v>
      </c>
      <c r="U15" s="107" t="n">
        <f t="shared" si="2"/>
        <v>0.0</v>
      </c>
      <c r="V15" s="108" t="n">
        <f t="shared" si="3"/>
        <v>0.0</v>
      </c>
    </row>
    <row r="16" spans="1:67" ht="30" x14ac:dyDescent="0.25">
      <c r="A16" s="115"/>
      <c r="B16" s="97" t="s">
        <v>230</v>
      </c>
      <c r="C16" s="98" t="s">
        <v>100</v>
      </c>
      <c r="D16" s="109"/>
      <c r="E16" s="109"/>
      <c r="F16" s="109"/>
      <c r="G16" s="109"/>
      <c r="H16" s="109"/>
      <c r="I16" s="109"/>
      <c r="J16" s="109"/>
      <c r="K16" s="109"/>
      <c r="L16" s="110"/>
      <c r="M16" s="113" t="s">
        <v>176</v>
      </c>
      <c r="N16" s="112">
        <v>0</v>
      </c>
      <c r="O16" s="111"/>
      <c r="P16" s="107">
        <v>0</v>
      </c>
      <c r="Q16" s="107" t="n">
        <f t="shared" si="0"/>
        <v>0.0</v>
      </c>
      <c r="R16" s="107" t="n">
        <f t="shared" si="1"/>
        <v>0.0</v>
      </c>
      <c r="S16" s="108">
        <v>0</v>
      </c>
      <c r="T16" s="107">
        <v>0</v>
      </c>
      <c r="U16" s="107" t="n">
        <f t="shared" si="2"/>
        <v>0.0</v>
      </c>
      <c r="V16" s="108" t="n">
        <f t="shared" si="3"/>
        <v>0.0</v>
      </c>
    </row>
    <row r="17" spans="1:22" ht="75" x14ac:dyDescent="0.25">
      <c r="A17" s="115"/>
      <c r="B17" s="97" t="s">
        <v>230</v>
      </c>
      <c r="C17" s="98" t="s">
        <v>101</v>
      </c>
      <c r="D17" s="109"/>
      <c r="E17" s="109"/>
      <c r="F17" s="109"/>
      <c r="G17" s="109"/>
      <c r="H17" s="109"/>
      <c r="I17" s="109"/>
      <c r="J17" s="109"/>
      <c r="K17" s="109"/>
      <c r="L17" s="110"/>
      <c r="M17" s="113" t="s">
        <v>176</v>
      </c>
      <c r="N17" s="112">
        <v>0</v>
      </c>
      <c r="O17" s="111"/>
      <c r="P17" s="107">
        <v>0</v>
      </c>
      <c r="Q17" s="107" t="n">
        <f t="shared" si="0"/>
        <v>0.0</v>
      </c>
      <c r="R17" s="107" t="n">
        <f t="shared" si="1"/>
        <v>0.0</v>
      </c>
      <c r="S17" s="108">
        <v>0</v>
      </c>
      <c r="T17" s="107">
        <v>0</v>
      </c>
      <c r="U17" s="107" t="n">
        <f t="shared" si="2"/>
        <v>0.0</v>
      </c>
      <c r="V17" s="108" t="n">
        <f t="shared" si="3"/>
        <v>0.0</v>
      </c>
    </row>
    <row r="18" spans="1:22" ht="75" x14ac:dyDescent="0.25">
      <c r="A18" s="115"/>
      <c r="B18" s="97" t="s">
        <v>230</v>
      </c>
      <c r="C18" s="98" t="s">
        <v>102</v>
      </c>
      <c r="D18" s="109"/>
      <c r="E18" s="109"/>
      <c r="F18" s="109"/>
      <c r="G18" s="109"/>
      <c r="H18" s="109"/>
      <c r="I18" s="109"/>
      <c r="J18" s="109"/>
      <c r="K18" s="109"/>
      <c r="L18" s="110"/>
      <c r="M18" s="113" t="s">
        <v>176</v>
      </c>
      <c r="N18" s="112">
        <v>0</v>
      </c>
      <c r="O18" s="111"/>
      <c r="P18" s="107">
        <v>0</v>
      </c>
      <c r="Q18" s="107" t="n">
        <f t="shared" si="0"/>
        <v>0.0</v>
      </c>
      <c r="R18" s="107" t="n">
        <f t="shared" si="1"/>
        <v>0.0</v>
      </c>
      <c r="S18" s="108">
        <v>0</v>
      </c>
      <c r="T18" s="107">
        <v>0</v>
      </c>
      <c r="U18" s="107" t="n">
        <f t="shared" si="2"/>
        <v>0.0</v>
      </c>
      <c r="V18" s="108" t="n">
        <f t="shared" si="3"/>
        <v>0.0</v>
      </c>
    </row>
    <row r="19" spans="1:22" ht="75" x14ac:dyDescent="0.25">
      <c r="A19" s="115"/>
      <c r="B19" s="97" t="s">
        <v>230</v>
      </c>
      <c r="C19" s="98" t="s">
        <v>103</v>
      </c>
      <c r="D19" s="109"/>
      <c r="E19" s="109"/>
      <c r="F19" s="109"/>
      <c r="G19" s="109"/>
      <c r="H19" s="109"/>
      <c r="I19" s="109"/>
      <c r="J19" s="109"/>
      <c r="K19" s="109"/>
      <c r="L19" s="110"/>
      <c r="M19" s="113" t="s">
        <v>176</v>
      </c>
      <c r="N19" s="112">
        <v>0</v>
      </c>
      <c r="O19" s="111"/>
      <c r="P19" s="107">
        <v>0</v>
      </c>
      <c r="Q19" s="107" t="n">
        <f t="shared" si="0"/>
        <v>0.0</v>
      </c>
      <c r="R19" s="107" t="n">
        <f t="shared" si="1"/>
        <v>0.0</v>
      </c>
      <c r="S19" s="108">
        <v>0</v>
      </c>
      <c r="T19" s="107">
        <v>0</v>
      </c>
      <c r="U19" s="107" t="n">
        <f t="shared" si="2"/>
        <v>0.0</v>
      </c>
      <c r="V19" s="108" t="n">
        <f t="shared" si="3"/>
        <v>0.0</v>
      </c>
    </row>
    <row r="20" spans="1:22" x14ac:dyDescent="0.25">
      <c r="A20" s="115"/>
      <c r="B20" s="97" t="s">
        <v>230</v>
      </c>
      <c r="C20" s="98" t="s">
        <v>104</v>
      </c>
      <c r="D20" s="109"/>
      <c r="E20" s="109"/>
      <c r="F20" s="109"/>
      <c r="G20" s="109"/>
      <c r="H20" s="109"/>
      <c r="I20" s="109"/>
      <c r="J20" s="109"/>
      <c r="K20" s="109"/>
      <c r="L20" s="110"/>
      <c r="M20" s="113" t="s">
        <v>176</v>
      </c>
      <c r="N20" s="112">
        <v>0</v>
      </c>
      <c r="O20" s="111"/>
      <c r="P20" s="107">
        <v>0</v>
      </c>
      <c r="Q20" s="107" t="n">
        <f t="shared" si="0"/>
        <v>0.0</v>
      </c>
      <c r="R20" s="107" t="n">
        <f t="shared" si="1"/>
        <v>0.0</v>
      </c>
      <c r="S20" s="108">
        <v>0</v>
      </c>
      <c r="T20" s="107">
        <v>0</v>
      </c>
      <c r="U20" s="107" t="n">
        <f t="shared" si="2"/>
        <v>0.0</v>
      </c>
      <c r="V20" s="108" t="n">
        <f t="shared" si="3"/>
        <v>0.0</v>
      </c>
    </row>
    <row r="21" spans="1:22" ht="165" x14ac:dyDescent="0.25">
      <c r="A21" s="115">
        <v>1</v>
      </c>
      <c r="B21" s="97" t="s">
        <v>230</v>
      </c>
      <c r="C21" s="98" t="s">
        <v>177</v>
      </c>
      <c r="D21" s="109"/>
      <c r="E21" s="109"/>
      <c r="F21" s="109"/>
      <c r="G21" s="109"/>
      <c r="H21" s="109"/>
      <c r="I21" s="109"/>
      <c r="J21" s="109"/>
      <c r="K21" s="109"/>
      <c r="L21" s="110"/>
      <c r="M21" s="113" t="s">
        <v>176</v>
      </c>
      <c r="N21" s="112">
        <v>0</v>
      </c>
      <c r="O21" s="111"/>
      <c r="P21" s="107">
        <v>0</v>
      </c>
      <c r="Q21" s="107" t="n">
        <f t="shared" si="0"/>
        <v>0.0</v>
      </c>
      <c r="R21" s="107" t="n">
        <f t="shared" si="1"/>
        <v>0.0</v>
      </c>
      <c r="S21" s="108">
        <v>0</v>
      </c>
      <c r="T21" s="107">
        <v>0</v>
      </c>
      <c r="U21" s="107" t="n">
        <f t="shared" si="2"/>
        <v>0.0</v>
      </c>
      <c r="V21" s="108" t="n">
        <f t="shared" si="3"/>
        <v>0.0</v>
      </c>
    </row>
    <row r="22" spans="1:22" ht="60" x14ac:dyDescent="0.25">
      <c r="A22" s="115">
        <v>1.1000000000000001</v>
      </c>
      <c r="B22" s="97" t="s">
        <v>230</v>
      </c>
      <c r="C22" s="98" t="s">
        <v>178</v>
      </c>
      <c r="D22" s="109"/>
      <c r="E22" s="109"/>
      <c r="F22" s="109"/>
      <c r="G22" s="109"/>
      <c r="H22" s="109"/>
      <c r="I22" s="109"/>
      <c r="J22" s="109"/>
      <c r="K22" s="109"/>
      <c r="L22" s="110"/>
      <c r="M22" s="116" t="s">
        <v>172</v>
      </c>
      <c r="N22" s="116">
        <v>2</v>
      </c>
      <c r="O22" s="111"/>
      <c r="P22" s="107">
        <v>6690</v>
      </c>
      <c r="Q22" s="107" t="n">
        <f t="shared" si="0"/>
        <v>655.62</v>
      </c>
      <c r="R22" s="107" t="n">
        <f t="shared" si="1"/>
        <v>496.1304</v>
      </c>
      <c r="S22" s="108">
        <v>0</v>
      </c>
      <c r="T22" s="107">
        <v>0</v>
      </c>
      <c r="U22" s="107" t="n">
        <f t="shared" si="2"/>
        <v>7841.7504</v>
      </c>
      <c r="V22" s="108" t="n">
        <f t="shared" si="3"/>
        <v>15683.5008</v>
      </c>
    </row>
    <row r="23" spans="1:22" ht="60" x14ac:dyDescent="0.25">
      <c r="A23" s="115">
        <v>1.2</v>
      </c>
      <c r="B23" s="97" t="s">
        <v>230</v>
      </c>
      <c r="C23" s="98" t="s">
        <v>179</v>
      </c>
      <c r="D23" s="109"/>
      <c r="E23" s="109"/>
      <c r="F23" s="109"/>
      <c r="G23" s="109"/>
      <c r="H23" s="109"/>
      <c r="I23" s="109"/>
      <c r="J23" s="109"/>
      <c r="K23" s="109"/>
      <c r="L23" s="110"/>
      <c r="M23" s="116" t="s">
        <v>172</v>
      </c>
      <c r="N23" s="116">
        <v>5</v>
      </c>
      <c r="O23" s="111"/>
      <c r="P23" s="107">
        <v>4857</v>
      </c>
      <c r="Q23" s="107" t="n">
        <f t="shared" si="0"/>
        <v>475.986</v>
      </c>
      <c r="R23" s="107" t="n">
        <f t="shared" si="1"/>
        <v>360.19512000000003</v>
      </c>
      <c r="S23" s="108">
        <v>0</v>
      </c>
      <c r="T23" s="107">
        <v>0</v>
      </c>
      <c r="U23" s="107" t="n">
        <f t="shared" si="2"/>
        <v>5693.18112</v>
      </c>
      <c r="V23" s="108" t="n">
        <f t="shared" si="3"/>
        <v>28465.905600000002</v>
      </c>
    </row>
    <row r="24" spans="1:22" ht="240" x14ac:dyDescent="0.25">
      <c r="A24" s="115">
        <v>2</v>
      </c>
      <c r="B24" s="97" t="s">
        <v>230</v>
      </c>
      <c r="C24" s="98" t="s">
        <v>209</v>
      </c>
      <c r="D24" s="109"/>
      <c r="E24" s="109"/>
      <c r="F24" s="109"/>
      <c r="G24" s="109"/>
      <c r="H24" s="109"/>
      <c r="I24" s="109"/>
      <c r="J24" s="109"/>
      <c r="K24" s="109"/>
      <c r="L24" s="110"/>
      <c r="M24" s="116" t="s">
        <v>172</v>
      </c>
      <c r="N24" s="116">
        <v>34</v>
      </c>
      <c r="O24" s="111"/>
      <c r="P24" s="107">
        <v>322</v>
      </c>
      <c r="Q24" s="107" t="n">
        <f t="shared" si="0"/>
        <v>31.556</v>
      </c>
      <c r="R24" s="107" t="n">
        <f t="shared" si="1"/>
        <v>23.87952</v>
      </c>
      <c r="S24" s="108">
        <v>0</v>
      </c>
      <c r="T24" s="107">
        <v>0</v>
      </c>
      <c r="U24" s="107" t="n">
        <f t="shared" si="2"/>
        <v>377.43552</v>
      </c>
      <c r="V24" s="108" t="n">
        <f t="shared" si="3"/>
        <v>12832.80768</v>
      </c>
    </row>
    <row r="25" spans="1:22" x14ac:dyDescent="0.25">
      <c r="A25" s="115"/>
      <c r="B25" s="97" t="s">
        <v>230</v>
      </c>
      <c r="C25" s="98" t="s">
        <v>105</v>
      </c>
      <c r="D25" s="109"/>
      <c r="E25" s="109"/>
      <c r="F25" s="109"/>
      <c r="G25" s="109"/>
      <c r="H25" s="109"/>
      <c r="I25" s="109"/>
      <c r="J25" s="109"/>
      <c r="K25" s="109"/>
      <c r="L25" s="110"/>
      <c r="M25" s="113" t="s">
        <v>176</v>
      </c>
      <c r="N25" s="112">
        <v>0</v>
      </c>
      <c r="O25" s="111"/>
      <c r="P25" s="107">
        <v>0</v>
      </c>
      <c r="Q25" s="107" t="n">
        <f t="shared" si="0"/>
        <v>0.0</v>
      </c>
      <c r="R25" s="107" t="n">
        <f t="shared" si="1"/>
        <v>0.0</v>
      </c>
      <c r="S25" s="108">
        <v>0</v>
      </c>
      <c r="T25" s="107">
        <v>0</v>
      </c>
      <c r="U25" s="107" t="n">
        <f t="shared" si="2"/>
        <v>0.0</v>
      </c>
      <c r="V25" s="108" t="n">
        <f t="shared" si="3"/>
        <v>0.0</v>
      </c>
    </row>
    <row r="26" spans="1:22" ht="90" x14ac:dyDescent="0.25">
      <c r="A26" s="117">
        <v>3</v>
      </c>
      <c r="B26" s="97" t="s">
        <v>230</v>
      </c>
      <c r="C26" s="98" t="s">
        <v>180</v>
      </c>
      <c r="D26" s="109"/>
      <c r="E26" s="109"/>
      <c r="F26" s="109"/>
      <c r="G26" s="109"/>
      <c r="H26" s="109"/>
      <c r="I26" s="109"/>
      <c r="J26" s="109"/>
      <c r="K26" s="109"/>
      <c r="L26" s="110"/>
      <c r="M26" s="113" t="s">
        <v>176</v>
      </c>
      <c r="N26" s="112">
        <v>0</v>
      </c>
      <c r="O26" s="111"/>
      <c r="P26" s="107">
        <v>0</v>
      </c>
      <c r="Q26" s="107" t="n">
        <f t="shared" si="0"/>
        <v>0.0</v>
      </c>
      <c r="R26" s="107" t="n">
        <f t="shared" si="1"/>
        <v>0.0</v>
      </c>
      <c r="S26" s="108">
        <v>0</v>
      </c>
      <c r="T26" s="107">
        <v>0</v>
      </c>
      <c r="U26" s="107" t="n">
        <f t="shared" si="2"/>
        <v>0.0</v>
      </c>
      <c r="V26" s="108" t="n">
        <f t="shared" si="3"/>
        <v>0.0</v>
      </c>
    </row>
    <row r="27" spans="1:22" ht="45" x14ac:dyDescent="0.25">
      <c r="A27" s="117">
        <v>3.1</v>
      </c>
      <c r="B27" s="97" t="s">
        <v>230</v>
      </c>
      <c r="C27" s="98" t="s">
        <v>181</v>
      </c>
      <c r="D27" s="109"/>
      <c r="E27" s="109"/>
      <c r="F27" s="109"/>
      <c r="G27" s="109"/>
      <c r="H27" s="109"/>
      <c r="I27" s="109"/>
      <c r="J27" s="109"/>
      <c r="K27" s="109"/>
      <c r="L27" s="110"/>
      <c r="M27" s="116" t="s">
        <v>173</v>
      </c>
      <c r="N27" s="116">
        <v>14</v>
      </c>
      <c r="O27" s="111"/>
      <c r="P27" s="107">
        <v>602</v>
      </c>
      <c r="Q27" s="107" t="n">
        <f t="shared" si="0"/>
        <v>58.995999999999995</v>
      </c>
      <c r="R27" s="107" t="n">
        <f t="shared" si="1"/>
        <v>44.64432</v>
      </c>
      <c r="S27" s="108">
        <v>0</v>
      </c>
      <c r="T27" s="107">
        <v>0</v>
      </c>
      <c r="U27" s="107" t="n">
        <f t="shared" si="2"/>
        <v>705.64032</v>
      </c>
      <c r="V27" s="108" t="n">
        <f t="shared" si="3"/>
        <v>9878.964479999999</v>
      </c>
    </row>
    <row r="28" spans="1:22" ht="45" x14ac:dyDescent="0.25">
      <c r="A28" s="117" t="s">
        <v>227</v>
      </c>
      <c r="B28" s="97" t="s">
        <v>230</v>
      </c>
      <c r="C28" s="98" t="s">
        <v>228</v>
      </c>
      <c r="D28" s="109"/>
      <c r="E28" s="109"/>
      <c r="F28" s="109"/>
      <c r="G28" s="109"/>
      <c r="H28" s="109"/>
      <c r="I28" s="109"/>
      <c r="J28" s="109"/>
      <c r="K28" s="109"/>
      <c r="L28" s="110"/>
      <c r="M28" s="116" t="s">
        <v>173</v>
      </c>
      <c r="N28" s="116">
        <v>7.12</v>
      </c>
      <c r="O28" s="111"/>
      <c r="P28" s="107">
        <v>602</v>
      </c>
      <c r="Q28" s="107" t="n">
        <f t="shared" si="0"/>
        <v>58.995999999999995</v>
      </c>
      <c r="R28" s="107" t="n">
        <f t="shared" si="1"/>
        <v>44.64432</v>
      </c>
      <c r="S28" s="108">
        <v>0</v>
      </c>
      <c r="T28" s="107">
        <v>0</v>
      </c>
      <c r="U28" s="107" t="n">
        <f t="shared" si="2"/>
        <v>705.64032</v>
      </c>
      <c r="V28" s="108" t="n">
        <f t="shared" si="3"/>
        <v>5024.1590784</v>
      </c>
    </row>
    <row r="29" spans="1:22" ht="75" x14ac:dyDescent="0.25">
      <c r="A29" s="117">
        <v>4</v>
      </c>
      <c r="B29" s="97" t="s">
        <v>230</v>
      </c>
      <c r="C29" s="98" t="s">
        <v>182</v>
      </c>
      <c r="D29" s="109"/>
      <c r="E29" s="109"/>
      <c r="F29" s="109"/>
      <c r="G29" s="109"/>
      <c r="H29" s="109"/>
      <c r="I29" s="109"/>
      <c r="J29" s="109"/>
      <c r="K29" s="109"/>
      <c r="L29" s="110"/>
      <c r="M29" s="116" t="s">
        <v>172</v>
      </c>
      <c r="N29" s="116">
        <v>1.5</v>
      </c>
      <c r="O29" s="111"/>
      <c r="P29" s="107">
        <v>4796</v>
      </c>
      <c r="Q29" s="107" t="n">
        <f t="shared" si="0"/>
        <v>470.008</v>
      </c>
      <c r="R29" s="107" t="n">
        <f t="shared" si="1"/>
        <v>355.67136</v>
      </c>
      <c r="S29" s="108">
        <v>0</v>
      </c>
      <c r="T29" s="107">
        <v>0</v>
      </c>
      <c r="U29" s="107" t="n">
        <f t="shared" si="2"/>
        <v>5621.67936</v>
      </c>
      <c r="V29" s="108" t="n">
        <f t="shared" si="3"/>
        <v>8432.51904</v>
      </c>
    </row>
    <row r="30" spans="1:22" ht="75" x14ac:dyDescent="0.25">
      <c r="A30" s="117">
        <v>4</v>
      </c>
      <c r="B30" s="97" t="s">
        <v>230</v>
      </c>
      <c r="C30" s="98" t="s">
        <v>182</v>
      </c>
      <c r="D30" s="109"/>
      <c r="E30" s="109"/>
      <c r="F30" s="109"/>
      <c r="G30" s="109"/>
      <c r="H30" s="109"/>
      <c r="I30" s="109"/>
      <c r="J30" s="109"/>
      <c r="K30" s="109"/>
      <c r="L30" s="110"/>
      <c r="M30" s="116" t="s">
        <v>172</v>
      </c>
      <c r="N30" s="116">
        <v>0.29399999999999998</v>
      </c>
      <c r="O30" s="111"/>
      <c r="P30" s="107">
        <v>4796</v>
      </c>
      <c r="Q30" s="107" t="n">
        <f t="shared" si="0"/>
        <v>470.008</v>
      </c>
      <c r="R30" s="107" t="n">
        <f t="shared" si="1"/>
        <v>355.67136</v>
      </c>
      <c r="S30" s="108">
        <v>0</v>
      </c>
      <c r="T30" s="107">
        <v>0</v>
      </c>
      <c r="U30" s="107" t="n">
        <f t="shared" si="2"/>
        <v>5621.67936</v>
      </c>
      <c r="V30" s="108" t="n">
        <f t="shared" si="3"/>
        <v>1652.77373184</v>
      </c>
    </row>
    <row r="31" spans="1:22" x14ac:dyDescent="0.25">
      <c r="A31" s="118" t="s">
        <v>164</v>
      </c>
      <c r="B31" s="97" t="s">
        <v>230</v>
      </c>
      <c r="C31" s="98" t="s">
        <v>106</v>
      </c>
      <c r="D31" s="109"/>
      <c r="E31" s="109"/>
      <c r="F31" s="109"/>
      <c r="G31" s="109"/>
      <c r="H31" s="109"/>
      <c r="I31" s="109"/>
      <c r="J31" s="109"/>
      <c r="K31" s="109"/>
      <c r="L31" s="110"/>
      <c r="M31" s="113" t="s">
        <v>176</v>
      </c>
      <c r="N31" s="112">
        <v>0</v>
      </c>
      <c r="O31" s="111"/>
      <c r="P31" s="107">
        <v>0</v>
      </c>
      <c r="Q31" s="107" t="n">
        <f t="shared" si="0"/>
        <v>0.0</v>
      </c>
      <c r="R31" s="107" t="n">
        <f t="shared" si="1"/>
        <v>0.0</v>
      </c>
      <c r="S31" s="108">
        <v>0</v>
      </c>
      <c r="T31" s="107">
        <v>0</v>
      </c>
      <c r="U31" s="107" t="n">
        <f t="shared" si="2"/>
        <v>0.0</v>
      </c>
      <c r="V31" s="108" t="n">
        <f t="shared" si="3"/>
        <v>0.0</v>
      </c>
    </row>
    <row r="32" spans="1:22" ht="75" x14ac:dyDescent="0.25">
      <c r="A32" s="115">
        <v>1</v>
      </c>
      <c r="B32" s="97" t="s">
        <v>230</v>
      </c>
      <c r="C32" s="98" t="s">
        <v>183</v>
      </c>
      <c r="D32" s="109"/>
      <c r="E32" s="109"/>
      <c r="F32" s="109"/>
      <c r="G32" s="109"/>
      <c r="H32" s="109"/>
      <c r="I32" s="109"/>
      <c r="J32" s="109"/>
      <c r="K32" s="109"/>
      <c r="L32" s="110"/>
      <c r="M32" s="113" t="s">
        <v>176</v>
      </c>
      <c r="N32" s="112">
        <v>0</v>
      </c>
      <c r="O32" s="111"/>
      <c r="P32" s="107">
        <v>0</v>
      </c>
      <c r="Q32" s="107" t="n">
        <f t="shared" si="0"/>
        <v>0.0</v>
      </c>
      <c r="R32" s="107" t="n">
        <f t="shared" si="1"/>
        <v>0.0</v>
      </c>
      <c r="S32" s="108">
        <v>0</v>
      </c>
      <c r="T32" s="107">
        <v>0</v>
      </c>
      <c r="U32" s="107" t="n">
        <f t="shared" si="2"/>
        <v>0.0</v>
      </c>
      <c r="V32" s="108" t="n">
        <f t="shared" si="3"/>
        <v>0.0</v>
      </c>
    </row>
    <row r="33" spans="1:22" ht="90" x14ac:dyDescent="0.25">
      <c r="A33" s="115"/>
      <c r="B33" s="97" t="s">
        <v>230</v>
      </c>
      <c r="C33" s="98" t="s">
        <v>107</v>
      </c>
      <c r="D33" s="109"/>
      <c r="E33" s="109"/>
      <c r="F33" s="109"/>
      <c r="G33" s="109"/>
      <c r="H33" s="109"/>
      <c r="I33" s="109"/>
      <c r="J33" s="109"/>
      <c r="K33" s="109"/>
      <c r="L33" s="110"/>
      <c r="M33" s="113" t="s">
        <v>176</v>
      </c>
      <c r="N33" s="112">
        <v>0</v>
      </c>
      <c r="O33" s="111"/>
      <c r="P33" s="107">
        <v>0</v>
      </c>
      <c r="Q33" s="107" t="n">
        <f t="shared" si="0"/>
        <v>0.0</v>
      </c>
      <c r="R33" s="107" t="n">
        <f t="shared" si="1"/>
        <v>0.0</v>
      </c>
      <c r="S33" s="108">
        <v>0</v>
      </c>
      <c r="T33" s="107">
        <v>0</v>
      </c>
      <c r="U33" s="107" t="n">
        <f t="shared" si="2"/>
        <v>0.0</v>
      </c>
      <c r="V33" s="108" t="n">
        <f t="shared" si="3"/>
        <v>0.0</v>
      </c>
    </row>
    <row r="34" spans="1:22" ht="75" x14ac:dyDescent="0.25">
      <c r="A34" s="115"/>
      <c r="B34" s="97" t="s">
        <v>230</v>
      </c>
      <c r="C34" s="98" t="s">
        <v>108</v>
      </c>
      <c r="D34" s="109"/>
      <c r="E34" s="109"/>
      <c r="F34" s="109"/>
      <c r="G34" s="109"/>
      <c r="H34" s="109"/>
      <c r="I34" s="109"/>
      <c r="J34" s="109"/>
      <c r="K34" s="109"/>
      <c r="L34" s="110"/>
      <c r="M34" s="113" t="s">
        <v>176</v>
      </c>
      <c r="N34" s="112">
        <v>0</v>
      </c>
      <c r="O34" s="111"/>
      <c r="P34" s="107">
        <v>0</v>
      </c>
      <c r="Q34" s="107" t="n">
        <f t="shared" si="0"/>
        <v>0.0</v>
      </c>
      <c r="R34" s="107" t="n">
        <f t="shared" si="1"/>
        <v>0.0</v>
      </c>
      <c r="S34" s="108">
        <v>0</v>
      </c>
      <c r="T34" s="107">
        <v>0</v>
      </c>
      <c r="U34" s="107" t="n">
        <f t="shared" si="2"/>
        <v>0.0</v>
      </c>
      <c r="V34" s="108" t="n">
        <f t="shared" si="3"/>
        <v>0.0</v>
      </c>
    </row>
    <row r="35" spans="1:22" ht="45" x14ac:dyDescent="0.25">
      <c r="A35" s="115">
        <v>1.1000000000000001</v>
      </c>
      <c r="B35" s="97" t="s">
        <v>230</v>
      </c>
      <c r="C35" s="98" t="s">
        <v>184</v>
      </c>
      <c r="D35" s="109"/>
      <c r="E35" s="109"/>
      <c r="F35" s="109"/>
      <c r="G35" s="109"/>
      <c r="H35" s="109"/>
      <c r="I35" s="109"/>
      <c r="J35" s="109"/>
      <c r="K35" s="109"/>
      <c r="L35" s="110"/>
      <c r="M35" s="116" t="s">
        <v>172</v>
      </c>
      <c r="N35" s="116">
        <v>2</v>
      </c>
      <c r="O35" s="111"/>
      <c r="P35" s="107">
        <v>290</v>
      </c>
      <c r="Q35" s="107" t="n">
        <f t="shared" si="0"/>
        <v>28.419999999999998</v>
      </c>
      <c r="R35" s="107" t="n">
        <f t="shared" si="1"/>
        <v>21.5064</v>
      </c>
      <c r="S35" s="108">
        <v>0</v>
      </c>
      <c r="T35" s="107">
        <v>0</v>
      </c>
      <c r="U35" s="107" t="n">
        <f t="shared" si="2"/>
        <v>339.9264</v>
      </c>
      <c r="V35" s="108" t="n">
        <f t="shared" si="3"/>
        <v>679.8528</v>
      </c>
    </row>
    <row r="36" spans="1:22" ht="45" x14ac:dyDescent="0.25">
      <c r="A36" s="115">
        <v>1.1000000000000001</v>
      </c>
      <c r="B36" s="97" t="s">
        <v>230</v>
      </c>
      <c r="C36" s="98" t="s">
        <v>184</v>
      </c>
      <c r="D36" s="109"/>
      <c r="E36" s="109"/>
      <c r="F36" s="109"/>
      <c r="G36" s="109"/>
      <c r="H36" s="109"/>
      <c r="I36" s="109"/>
      <c r="J36" s="109"/>
      <c r="K36" s="109"/>
      <c r="L36" s="110"/>
      <c r="M36" s="116" t="s">
        <v>172</v>
      </c>
      <c r="N36" s="116">
        <v>9.74</v>
      </c>
      <c r="O36" s="111"/>
      <c r="P36" s="107">
        <v>290</v>
      </c>
      <c r="Q36" s="107" t="n">
        <f t="shared" si="0"/>
        <v>28.419999999999998</v>
      </c>
      <c r="R36" s="107" t="n">
        <f t="shared" si="1"/>
        <v>21.5064</v>
      </c>
      <c r="S36" s="108">
        <v>0</v>
      </c>
      <c r="T36" s="107">
        <v>0</v>
      </c>
      <c r="U36" s="107" t="n">
        <f t="shared" si="2"/>
        <v>339.9264</v>
      </c>
      <c r="V36" s="108" t="n">
        <f t="shared" si="3"/>
        <v>3310.883136</v>
      </c>
    </row>
    <row r="37" spans="1:22" ht="45" x14ac:dyDescent="0.25">
      <c r="A37" s="115">
        <v>1.2</v>
      </c>
      <c r="B37" s="97" t="s">
        <v>230</v>
      </c>
      <c r="C37" s="98" t="s">
        <v>185</v>
      </c>
      <c r="D37" s="109"/>
      <c r="E37" s="109"/>
      <c r="F37" s="109"/>
      <c r="G37" s="109"/>
      <c r="H37" s="109"/>
      <c r="I37" s="109"/>
      <c r="J37" s="109"/>
      <c r="K37" s="109"/>
      <c r="L37" s="110"/>
      <c r="M37" s="116" t="s">
        <v>172</v>
      </c>
      <c r="N37" s="116">
        <v>31</v>
      </c>
      <c r="O37" s="111"/>
      <c r="P37" s="107">
        <v>290</v>
      </c>
      <c r="Q37" s="107" t="n">
        <f t="shared" si="0"/>
        <v>28.419999999999998</v>
      </c>
      <c r="R37" s="107" t="n">
        <f t="shared" si="1"/>
        <v>21.5064</v>
      </c>
      <c r="S37" s="108">
        <v>0</v>
      </c>
      <c r="T37" s="107">
        <v>0</v>
      </c>
      <c r="U37" s="107" t="n">
        <f t="shared" si="2"/>
        <v>339.9264</v>
      </c>
      <c r="V37" s="108" t="n">
        <f t="shared" si="3"/>
        <v>10537.7184</v>
      </c>
    </row>
    <row r="38" spans="1:22" ht="150" x14ac:dyDescent="0.25">
      <c r="A38" s="115">
        <v>2</v>
      </c>
      <c r="B38" s="97" t="s">
        <v>230</v>
      </c>
      <c r="C38" s="98" t="s">
        <v>186</v>
      </c>
      <c r="D38" s="109"/>
      <c r="E38" s="109"/>
      <c r="F38" s="109"/>
      <c r="G38" s="109"/>
      <c r="H38" s="109"/>
      <c r="I38" s="109"/>
      <c r="J38" s="109"/>
      <c r="K38" s="109"/>
      <c r="L38" s="110"/>
      <c r="M38" s="116" t="s">
        <v>172</v>
      </c>
      <c r="N38" s="116">
        <v>0</v>
      </c>
      <c r="O38" s="111"/>
      <c r="P38" s="107">
        <v>376</v>
      </c>
      <c r="Q38" s="107" t="n">
        <f t="shared" si="0"/>
        <v>36.848000000000006</v>
      </c>
      <c r="R38" s="107" t="n">
        <f t="shared" si="1"/>
        <v>27.88416</v>
      </c>
      <c r="S38" s="108">
        <v>0</v>
      </c>
      <c r="T38" s="107">
        <v>0</v>
      </c>
      <c r="U38" s="107" t="n">
        <f t="shared" si="2"/>
        <v>440.73216</v>
      </c>
      <c r="V38" s="108" t="n">
        <f t="shared" si="3"/>
        <v>0.0</v>
      </c>
    </row>
    <row r="39" spans="1:22" x14ac:dyDescent="0.25">
      <c r="A39" s="118" t="s">
        <v>165</v>
      </c>
      <c r="B39" s="97" t="s">
        <v>230</v>
      </c>
      <c r="C39" s="98" t="s">
        <v>109</v>
      </c>
      <c r="D39" s="109"/>
      <c r="E39" s="109"/>
      <c r="F39" s="109"/>
      <c r="G39" s="109"/>
      <c r="H39" s="109"/>
      <c r="I39" s="109"/>
      <c r="J39" s="109"/>
      <c r="K39" s="109"/>
      <c r="L39" s="110"/>
      <c r="M39" s="113" t="s">
        <v>176</v>
      </c>
      <c r="N39" s="112">
        <v>0</v>
      </c>
      <c r="O39" s="111"/>
      <c r="P39" s="107">
        <v>0</v>
      </c>
      <c r="Q39" s="107" t="n">
        <f t="shared" si="0"/>
        <v>0.0</v>
      </c>
      <c r="R39" s="107" t="n">
        <f t="shared" si="1"/>
        <v>0.0</v>
      </c>
      <c r="S39" s="108">
        <v>0</v>
      </c>
      <c r="T39" s="107">
        <v>0</v>
      </c>
      <c r="U39" s="107" t="n">
        <f t="shared" si="2"/>
        <v>0.0</v>
      </c>
      <c r="V39" s="108" t="n">
        <f t="shared" si="3"/>
        <v>0.0</v>
      </c>
    </row>
    <row r="40" spans="1:22" x14ac:dyDescent="0.25">
      <c r="A40" s="119"/>
      <c r="B40" s="97" t="s">
        <v>230</v>
      </c>
      <c r="C40" s="98" t="s">
        <v>110</v>
      </c>
      <c r="D40" s="109"/>
      <c r="E40" s="109"/>
      <c r="F40" s="109"/>
      <c r="G40" s="109"/>
      <c r="H40" s="109"/>
      <c r="I40" s="109"/>
      <c r="J40" s="109"/>
      <c r="K40" s="109"/>
      <c r="L40" s="110"/>
      <c r="M40" s="113" t="s">
        <v>176</v>
      </c>
      <c r="N40" s="112">
        <v>0</v>
      </c>
      <c r="O40" s="111"/>
      <c r="P40" s="107">
        <v>0</v>
      </c>
      <c r="Q40" s="107" t="n">
        <f t="shared" si="0"/>
        <v>0.0</v>
      </c>
      <c r="R40" s="107" t="n">
        <f t="shared" si="1"/>
        <v>0.0</v>
      </c>
      <c r="S40" s="108">
        <v>0</v>
      </c>
      <c r="T40" s="107">
        <v>0</v>
      </c>
      <c r="U40" s="107" t="n">
        <f t="shared" si="2"/>
        <v>0.0</v>
      </c>
      <c r="V40" s="108" t="n">
        <f t="shared" si="3"/>
        <v>0.0</v>
      </c>
    </row>
    <row r="41" spans="1:22" ht="60" x14ac:dyDescent="0.25">
      <c r="A41" s="119"/>
      <c r="B41" s="97" t="s">
        <v>230</v>
      </c>
      <c r="C41" s="98" t="s">
        <v>111</v>
      </c>
      <c r="D41" s="109"/>
      <c r="E41" s="109"/>
      <c r="F41" s="109"/>
      <c r="G41" s="109"/>
      <c r="H41" s="109"/>
      <c r="I41" s="109"/>
      <c r="J41" s="109"/>
      <c r="K41" s="109"/>
      <c r="L41" s="110"/>
      <c r="M41" s="113" t="s">
        <v>176</v>
      </c>
      <c r="N41" s="112">
        <v>0</v>
      </c>
      <c r="O41" s="111"/>
      <c r="P41" s="107">
        <v>0</v>
      </c>
      <c r="Q41" s="107" t="n">
        <f t="shared" si="0"/>
        <v>0.0</v>
      </c>
      <c r="R41" s="107" t="n">
        <f t="shared" si="1"/>
        <v>0.0</v>
      </c>
      <c r="S41" s="108">
        <v>0</v>
      </c>
      <c r="T41" s="107">
        <v>0</v>
      </c>
      <c r="U41" s="107" t="n">
        <f t="shared" si="2"/>
        <v>0.0</v>
      </c>
      <c r="V41" s="108" t="n">
        <f t="shared" si="3"/>
        <v>0.0</v>
      </c>
    </row>
    <row r="42" spans="1:22" ht="45" x14ac:dyDescent="0.25">
      <c r="A42" s="119"/>
      <c r="B42" s="97" t="s">
        <v>230</v>
      </c>
      <c r="C42" s="98" t="s">
        <v>112</v>
      </c>
      <c r="D42" s="109"/>
      <c r="E42" s="109"/>
      <c r="F42" s="109"/>
      <c r="G42" s="109"/>
      <c r="H42" s="109"/>
      <c r="I42" s="109"/>
      <c r="J42" s="109"/>
      <c r="K42" s="109"/>
      <c r="L42" s="110"/>
      <c r="M42" s="113" t="s">
        <v>176</v>
      </c>
      <c r="N42" s="112">
        <v>0</v>
      </c>
      <c r="O42" s="111"/>
      <c r="P42" s="107">
        <v>0</v>
      </c>
      <c r="Q42" s="107" t="n">
        <f t="shared" si="0"/>
        <v>0.0</v>
      </c>
      <c r="R42" s="107" t="n">
        <f t="shared" si="1"/>
        <v>0.0</v>
      </c>
      <c r="S42" s="108">
        <v>0</v>
      </c>
      <c r="T42" s="107">
        <v>0</v>
      </c>
      <c r="U42" s="107" t="n">
        <f t="shared" si="2"/>
        <v>0.0</v>
      </c>
      <c r="V42" s="108" t="n">
        <f t="shared" si="3"/>
        <v>0.0</v>
      </c>
    </row>
    <row r="43" spans="1:22" ht="30" x14ac:dyDescent="0.25">
      <c r="A43" s="119"/>
      <c r="B43" s="97" t="s">
        <v>230</v>
      </c>
      <c r="C43" s="98" t="s">
        <v>113</v>
      </c>
      <c r="D43" s="109"/>
      <c r="E43" s="109"/>
      <c r="F43" s="109"/>
      <c r="G43" s="109"/>
      <c r="H43" s="109"/>
      <c r="I43" s="109"/>
      <c r="J43" s="109"/>
      <c r="K43" s="109"/>
      <c r="L43" s="110"/>
      <c r="M43" s="113" t="s">
        <v>176</v>
      </c>
      <c r="N43" s="112">
        <v>0</v>
      </c>
      <c r="O43" s="111"/>
      <c r="P43" s="107">
        <v>0</v>
      </c>
      <c r="Q43" s="107" t="n">
        <f t="shared" si="0"/>
        <v>0.0</v>
      </c>
      <c r="R43" s="107" t="n">
        <f t="shared" si="1"/>
        <v>0.0</v>
      </c>
      <c r="S43" s="108">
        <v>0</v>
      </c>
      <c r="T43" s="107">
        <v>0</v>
      </c>
      <c r="U43" s="107" t="n">
        <f t="shared" si="2"/>
        <v>0.0</v>
      </c>
      <c r="V43" s="108" t="n">
        <f t="shared" si="3"/>
        <v>0.0</v>
      </c>
    </row>
    <row r="44" spans="1:22" x14ac:dyDescent="0.25">
      <c r="A44" s="119"/>
      <c r="B44" s="97" t="s">
        <v>230</v>
      </c>
      <c r="C44" s="98" t="s">
        <v>114</v>
      </c>
      <c r="D44" s="109"/>
      <c r="E44" s="109"/>
      <c r="F44" s="109"/>
      <c r="G44" s="109"/>
      <c r="H44" s="109"/>
      <c r="I44" s="109"/>
      <c r="J44" s="109"/>
      <c r="K44" s="109"/>
      <c r="L44" s="110"/>
      <c r="M44" s="113" t="s">
        <v>176</v>
      </c>
      <c r="N44" s="112">
        <v>0</v>
      </c>
      <c r="O44" s="111"/>
      <c r="P44" s="107">
        <v>0</v>
      </c>
      <c r="Q44" s="107" t="n">
        <f t="shared" si="0"/>
        <v>0.0</v>
      </c>
      <c r="R44" s="107" t="n">
        <f t="shared" si="1"/>
        <v>0.0</v>
      </c>
      <c r="S44" s="108">
        <v>0</v>
      </c>
      <c r="T44" s="107">
        <v>0</v>
      </c>
      <c r="U44" s="107" t="n">
        <f t="shared" si="2"/>
        <v>0.0</v>
      </c>
      <c r="V44" s="108" t="n">
        <f t="shared" si="3"/>
        <v>0.0</v>
      </c>
    </row>
    <row r="45" spans="1:22" ht="165" x14ac:dyDescent="0.25">
      <c r="A45" s="115">
        <v>1</v>
      </c>
      <c r="B45" s="97" t="s">
        <v>230</v>
      </c>
      <c r="C45" s="98" t="s">
        <v>187</v>
      </c>
      <c r="D45" s="109"/>
      <c r="E45" s="109"/>
      <c r="F45" s="109"/>
      <c r="G45" s="109"/>
      <c r="H45" s="109"/>
      <c r="I45" s="109"/>
      <c r="J45" s="109"/>
      <c r="K45" s="109"/>
      <c r="L45" s="110"/>
      <c r="M45" s="113" t="s">
        <v>176</v>
      </c>
      <c r="N45" s="112">
        <v>0</v>
      </c>
      <c r="O45" s="111"/>
      <c r="P45" s="107">
        <v>0</v>
      </c>
      <c r="Q45" s="107" t="n">
        <f t="shared" si="0"/>
        <v>0.0</v>
      </c>
      <c r="R45" s="107" t="n">
        <f t="shared" si="1"/>
        <v>0.0</v>
      </c>
      <c r="S45" s="108">
        <v>0</v>
      </c>
      <c r="T45" s="107">
        <v>0</v>
      </c>
      <c r="U45" s="107" t="n">
        <f t="shared" si="2"/>
        <v>0.0</v>
      </c>
      <c r="V45" s="108" t="n">
        <f t="shared" si="3"/>
        <v>0.0</v>
      </c>
    </row>
    <row r="46" spans="1:22" ht="45" x14ac:dyDescent="0.25">
      <c r="A46" s="119">
        <v>1.1000000000000001</v>
      </c>
      <c r="B46" s="97" t="s">
        <v>230</v>
      </c>
      <c r="C46" s="98" t="s">
        <v>188</v>
      </c>
      <c r="D46" s="109"/>
      <c r="E46" s="109"/>
      <c r="F46" s="109"/>
      <c r="G46" s="109"/>
      <c r="H46" s="109"/>
      <c r="I46" s="109"/>
      <c r="J46" s="109"/>
      <c r="K46" s="109"/>
      <c r="L46" s="110"/>
      <c r="M46" s="116" t="s">
        <v>172</v>
      </c>
      <c r="N46" s="116">
        <v>4</v>
      </c>
      <c r="O46" s="111"/>
      <c r="P46" s="107" t="n">
        <f>2170-(75*10.764)</f>
        <v>1362.7</v>
      </c>
      <c r="Q46" s="107" t="n">
        <f t="shared" si="0"/>
        <v>133.5446</v>
      </c>
      <c r="R46" s="107" t="n">
        <f t="shared" si="1"/>
        <v>101.057832</v>
      </c>
      <c r="S46" s="108">
        <v>0</v>
      </c>
      <c r="T46" s="107">
        <v>0</v>
      </c>
      <c r="U46" s="107" t="n">
        <f t="shared" si="2"/>
        <v>1597.302432</v>
      </c>
      <c r="V46" s="108" t="n">
        <f t="shared" si="3"/>
        <v>6389.209728</v>
      </c>
    </row>
    <row r="47" spans="1:22" ht="45" x14ac:dyDescent="0.25">
      <c r="A47" s="119">
        <v>1.1000000000000001</v>
      </c>
      <c r="B47" s="97" t="s">
        <v>230</v>
      </c>
      <c r="C47" s="98" t="s">
        <v>188</v>
      </c>
      <c r="D47" s="109"/>
      <c r="E47" s="109"/>
      <c r="F47" s="109"/>
      <c r="G47" s="109"/>
      <c r="H47" s="109"/>
      <c r="I47" s="109"/>
      <c r="J47" s="109"/>
      <c r="K47" s="109"/>
      <c r="L47" s="110"/>
      <c r="M47" s="116" t="s">
        <v>172</v>
      </c>
      <c r="N47" s="116">
        <v>2.3647</v>
      </c>
      <c r="O47" s="111"/>
      <c r="P47" s="107" t="n">
        <f>2170-(75*10.764)</f>
        <v>1362.7</v>
      </c>
      <c r="Q47" s="107" t="n">
        <f t="shared" si="0"/>
        <v>133.5446</v>
      </c>
      <c r="R47" s="107" t="n">
        <f t="shared" si="1"/>
        <v>101.057832</v>
      </c>
      <c r="S47" s="108">
        <v>0</v>
      </c>
      <c r="T47" s="107">
        <v>0</v>
      </c>
      <c r="U47" s="107" t="n">
        <f t="shared" si="2"/>
        <v>1597.302432</v>
      </c>
      <c r="V47" s="108" t="n">
        <f t="shared" si="3"/>
        <v>3777.1410609504</v>
      </c>
    </row>
    <row r="48" spans="1:22" ht="45" x14ac:dyDescent="0.25">
      <c r="A48" s="119">
        <v>1.2</v>
      </c>
      <c r="B48" s="97" t="s">
        <v>230</v>
      </c>
      <c r="C48" s="98" t="s">
        <v>189</v>
      </c>
      <c r="D48" s="109"/>
      <c r="E48" s="109"/>
      <c r="F48" s="109"/>
      <c r="G48" s="109"/>
      <c r="H48" s="109"/>
      <c r="I48" s="109"/>
      <c r="J48" s="109"/>
      <c r="K48" s="109"/>
      <c r="L48" s="110"/>
      <c r="M48" s="116" t="s">
        <v>172</v>
      </c>
      <c r="N48" s="116">
        <v>8</v>
      </c>
      <c r="O48" s="111"/>
      <c r="P48" s="107" t="n">
        <f>2170-(75*10.764)</f>
        <v>1362.7</v>
      </c>
      <c r="Q48" s="107" t="n">
        <f t="shared" si="0"/>
        <v>133.5446</v>
      </c>
      <c r="R48" s="107" t="n">
        <f t="shared" si="1"/>
        <v>101.057832</v>
      </c>
      <c r="S48" s="108">
        <v>0</v>
      </c>
      <c r="T48" s="107">
        <v>0</v>
      </c>
      <c r="U48" s="107" t="n">
        <f t="shared" si="2"/>
        <v>1597.302432</v>
      </c>
      <c r="V48" s="108" t="n">
        <f t="shared" si="3"/>
        <v>12778.419456</v>
      </c>
    </row>
    <row r="49" spans="1:22" ht="45" x14ac:dyDescent="0.25">
      <c r="A49" s="119">
        <v>1.2</v>
      </c>
      <c r="B49" s="97" t="s">
        <v>230</v>
      </c>
      <c r="C49" s="98" t="s">
        <v>189</v>
      </c>
      <c r="D49" s="109"/>
      <c r="E49" s="109"/>
      <c r="F49" s="109"/>
      <c r="G49" s="109"/>
      <c r="H49" s="109"/>
      <c r="I49" s="109"/>
      <c r="J49" s="109"/>
      <c r="K49" s="109"/>
      <c r="L49" s="110"/>
      <c r="M49" s="116" t="s">
        <v>172</v>
      </c>
      <c r="N49" s="116">
        <v>2.46</v>
      </c>
      <c r="O49" s="111"/>
      <c r="P49" s="107" t="n">
        <f>2170-(75*10.764)</f>
        <v>1362.7</v>
      </c>
      <c r="Q49" s="107" t="n">
        <f t="shared" si="0"/>
        <v>133.5446</v>
      </c>
      <c r="R49" s="107" t="n">
        <f t="shared" si="1"/>
        <v>101.057832</v>
      </c>
      <c r="S49" s="108">
        <v>0</v>
      </c>
      <c r="T49" s="107">
        <v>0</v>
      </c>
      <c r="U49" s="107" t="n">
        <f t="shared" si="2"/>
        <v>1597.302432</v>
      </c>
      <c r="V49" s="108" t="n">
        <f t="shared" si="3"/>
        <v>3929.36398272</v>
      </c>
    </row>
    <row r="50" spans="1:22" ht="150" x14ac:dyDescent="0.25">
      <c r="A50" s="115">
        <v>2</v>
      </c>
      <c r="B50" s="97" t="s">
        <v>230</v>
      </c>
      <c r="C50" s="98" t="s">
        <v>210</v>
      </c>
      <c r="D50" s="109"/>
      <c r="E50" s="109"/>
      <c r="F50" s="109"/>
      <c r="G50" s="109"/>
      <c r="H50" s="109"/>
      <c r="I50" s="109"/>
      <c r="J50" s="109"/>
      <c r="K50" s="109"/>
      <c r="L50" s="110"/>
      <c r="M50" s="113" t="s">
        <v>176</v>
      </c>
      <c r="N50" s="112">
        <v>0</v>
      </c>
      <c r="O50" s="111"/>
      <c r="P50" s="107">
        <v>0</v>
      </c>
      <c r="Q50" s="107" t="n">
        <f t="shared" si="0"/>
        <v>0.0</v>
      </c>
      <c r="R50" s="107" t="n">
        <f t="shared" si="1"/>
        <v>0.0</v>
      </c>
      <c r="S50" s="108">
        <v>0</v>
      </c>
      <c r="T50" s="107">
        <v>0</v>
      </c>
      <c r="U50" s="107" t="n">
        <f t="shared" si="2"/>
        <v>0.0</v>
      </c>
      <c r="V50" s="108" t="n">
        <f t="shared" si="3"/>
        <v>0.0</v>
      </c>
    </row>
    <row r="51" spans="1:22" ht="45" x14ac:dyDescent="0.25">
      <c r="A51" s="119">
        <v>2.1</v>
      </c>
      <c r="B51" s="97" t="s">
        <v>230</v>
      </c>
      <c r="C51" s="98" t="s">
        <v>190</v>
      </c>
      <c r="D51" s="109"/>
      <c r="E51" s="109"/>
      <c r="F51" s="109"/>
      <c r="G51" s="109"/>
      <c r="H51" s="109"/>
      <c r="I51" s="109"/>
      <c r="J51" s="109"/>
      <c r="K51" s="109"/>
      <c r="L51" s="110"/>
      <c r="M51" s="116" t="s">
        <v>172</v>
      </c>
      <c r="N51" s="116">
        <v>0</v>
      </c>
      <c r="O51" s="111"/>
      <c r="P51" s="107">
        <v>426</v>
      </c>
      <c r="Q51" s="107" t="n">
        <f t="shared" si="0"/>
        <v>41.748000000000005</v>
      </c>
      <c r="R51" s="107" t="n">
        <f t="shared" si="1"/>
        <v>31.59216</v>
      </c>
      <c r="S51" s="108">
        <v>0</v>
      </c>
      <c r="T51" s="107">
        <v>0</v>
      </c>
      <c r="U51" s="107" t="n">
        <f t="shared" si="2"/>
        <v>499.34015999999997</v>
      </c>
      <c r="V51" s="108" t="n">
        <f t="shared" si="3"/>
        <v>0.0</v>
      </c>
    </row>
    <row r="52" spans="1:22" ht="45" x14ac:dyDescent="0.25">
      <c r="A52" s="119">
        <v>2.2000000000000002</v>
      </c>
      <c r="B52" s="97" t="s">
        <v>230</v>
      </c>
      <c r="C52" s="98" t="s">
        <v>191</v>
      </c>
      <c r="D52" s="109"/>
      <c r="E52" s="109"/>
      <c r="F52" s="109"/>
      <c r="G52" s="109"/>
      <c r="H52" s="109"/>
      <c r="I52" s="109"/>
      <c r="J52" s="109"/>
      <c r="K52" s="109"/>
      <c r="L52" s="110"/>
      <c r="M52" s="116" t="s">
        <v>172</v>
      </c>
      <c r="N52" s="116">
        <v>0</v>
      </c>
      <c r="O52" s="111"/>
      <c r="P52" s="107">
        <v>426</v>
      </c>
      <c r="Q52" s="107" t="n">
        <f t="shared" si="0"/>
        <v>41.748000000000005</v>
      </c>
      <c r="R52" s="107" t="n">
        <f t="shared" si="1"/>
        <v>31.59216</v>
      </c>
      <c r="S52" s="108">
        <v>0</v>
      </c>
      <c r="T52" s="107">
        <v>0</v>
      </c>
      <c r="U52" s="107" t="n">
        <f t="shared" si="2"/>
        <v>499.34015999999997</v>
      </c>
      <c r="V52" s="108" t="n">
        <f t="shared" si="3"/>
        <v>0.0</v>
      </c>
    </row>
    <row r="53" spans="1:22" ht="165" x14ac:dyDescent="0.25">
      <c r="A53" s="115">
        <v>3</v>
      </c>
      <c r="B53" s="97" t="s">
        <v>230</v>
      </c>
      <c r="C53" s="98" t="s">
        <v>211</v>
      </c>
      <c r="D53" s="109"/>
      <c r="E53" s="109"/>
      <c r="F53" s="109"/>
      <c r="G53" s="109"/>
      <c r="H53" s="109"/>
      <c r="I53" s="109"/>
      <c r="J53" s="109"/>
      <c r="K53" s="109"/>
      <c r="L53" s="110"/>
      <c r="M53" s="113" t="s">
        <v>176</v>
      </c>
      <c r="N53" s="112">
        <v>0</v>
      </c>
      <c r="O53" s="111"/>
      <c r="P53" s="107">
        <v>0</v>
      </c>
      <c r="Q53" s="107" t="n">
        <f t="shared" si="0"/>
        <v>0.0</v>
      </c>
      <c r="R53" s="107" t="n">
        <f t="shared" si="1"/>
        <v>0.0</v>
      </c>
      <c r="S53" s="108">
        <v>0</v>
      </c>
      <c r="T53" s="107">
        <v>0</v>
      </c>
      <c r="U53" s="107" t="n">
        <f t="shared" si="2"/>
        <v>0.0</v>
      </c>
      <c r="V53" s="108" t="n">
        <f t="shared" si="3"/>
        <v>0.0</v>
      </c>
    </row>
    <row r="54" spans="1:22" ht="45" x14ac:dyDescent="0.25">
      <c r="A54" s="115">
        <v>3.1</v>
      </c>
      <c r="B54" s="97" t="s">
        <v>230</v>
      </c>
      <c r="C54" s="98" t="s">
        <v>192</v>
      </c>
      <c r="D54" s="109"/>
      <c r="E54" s="109"/>
      <c r="F54" s="109"/>
      <c r="G54" s="109"/>
      <c r="H54" s="109"/>
      <c r="I54" s="109"/>
      <c r="J54" s="109"/>
      <c r="K54" s="109"/>
      <c r="L54" s="110"/>
      <c r="M54" s="116" t="s">
        <v>172</v>
      </c>
      <c r="N54" s="116">
        <v>9</v>
      </c>
      <c r="O54" s="111"/>
      <c r="P54" s="107" t="n">
        <f>2300-(75*10.764)</f>
        <v>1492.7</v>
      </c>
      <c r="Q54" s="107" t="n">
        <f t="shared" si="0"/>
        <v>146.2846</v>
      </c>
      <c r="R54" s="107" t="n">
        <f t="shared" si="1"/>
        <v>110.698632</v>
      </c>
      <c r="S54" s="108">
        <v>0</v>
      </c>
      <c r="T54" s="107">
        <v>0</v>
      </c>
      <c r="U54" s="107" t="n">
        <f t="shared" si="2"/>
        <v>1749.683232</v>
      </c>
      <c r="V54" s="108" t="n">
        <f t="shared" si="3"/>
        <v>15747.149088</v>
      </c>
    </row>
    <row r="55" spans="1:22" ht="45" x14ac:dyDescent="0.25">
      <c r="A55" s="115">
        <v>3.1</v>
      </c>
      <c r="B55" s="97" t="s">
        <v>230</v>
      </c>
      <c r="C55" s="98" t="s">
        <v>192</v>
      </c>
      <c r="D55" s="109"/>
      <c r="E55" s="109"/>
      <c r="F55" s="109"/>
      <c r="G55" s="109"/>
      <c r="H55" s="109"/>
      <c r="I55" s="109"/>
      <c r="J55" s="109"/>
      <c r="K55" s="109"/>
      <c r="L55" s="110"/>
      <c r="M55" s="116" t="s">
        <v>172</v>
      </c>
      <c r="N55" s="116">
        <v>3.75</v>
      </c>
      <c r="O55" s="111"/>
      <c r="P55" s="107" t="n">
        <f>2300-(75*10.764)</f>
        <v>1492.7</v>
      </c>
      <c r="Q55" s="107" t="n">
        <f t="shared" si="0"/>
        <v>146.2846</v>
      </c>
      <c r="R55" s="107" t="n">
        <f t="shared" si="1"/>
        <v>110.698632</v>
      </c>
      <c r="S55" s="108">
        <v>0</v>
      </c>
      <c r="T55" s="107">
        <v>0</v>
      </c>
      <c r="U55" s="107" t="n">
        <f t="shared" si="2"/>
        <v>1749.683232</v>
      </c>
      <c r="V55" s="108" t="n">
        <f t="shared" si="3"/>
        <v>6561.3121200000005</v>
      </c>
    </row>
    <row r="56" spans="1:22" ht="45" x14ac:dyDescent="0.25">
      <c r="A56" s="115">
        <v>3.2</v>
      </c>
      <c r="B56" s="97" t="s">
        <v>230</v>
      </c>
      <c r="C56" s="98" t="s">
        <v>193</v>
      </c>
      <c r="D56" s="109"/>
      <c r="E56" s="109"/>
      <c r="F56" s="109"/>
      <c r="G56" s="109"/>
      <c r="H56" s="109"/>
      <c r="I56" s="109"/>
      <c r="J56" s="109"/>
      <c r="K56" s="109"/>
      <c r="L56" s="110"/>
      <c r="M56" s="116" t="s">
        <v>172</v>
      </c>
      <c r="N56" s="116">
        <v>9</v>
      </c>
      <c r="O56" s="111"/>
      <c r="P56" s="107" t="n">
        <f>2300-(75*10.764)</f>
        <v>1492.7</v>
      </c>
      <c r="Q56" s="107" t="n">
        <f t="shared" si="0"/>
        <v>146.2846</v>
      </c>
      <c r="R56" s="107" t="n">
        <f t="shared" si="1"/>
        <v>110.698632</v>
      </c>
      <c r="S56" s="108">
        <v>0</v>
      </c>
      <c r="T56" s="107">
        <v>0</v>
      </c>
      <c r="U56" s="107" t="n">
        <f t="shared" si="2"/>
        <v>1749.683232</v>
      </c>
      <c r="V56" s="108" t="n">
        <f t="shared" si="3"/>
        <v>15747.149088</v>
      </c>
    </row>
    <row r="57" spans="1:22" ht="45" x14ac:dyDescent="0.25">
      <c r="A57" s="115">
        <v>3.3</v>
      </c>
      <c r="B57" s="97" t="s">
        <v>230</v>
      </c>
      <c r="C57" s="98" t="s">
        <v>194</v>
      </c>
      <c r="D57" s="109"/>
      <c r="E57" s="109"/>
      <c r="F57" s="109"/>
      <c r="G57" s="109"/>
      <c r="H57" s="109"/>
      <c r="I57" s="109"/>
      <c r="J57" s="109"/>
      <c r="K57" s="109"/>
      <c r="L57" s="110"/>
      <c r="M57" s="116" t="s">
        <v>172</v>
      </c>
      <c r="N57" s="116">
        <v>0.5</v>
      </c>
      <c r="O57" s="111"/>
      <c r="P57" s="107" t="n">
        <f>2300-(75*10.764)</f>
        <v>1492.7</v>
      </c>
      <c r="Q57" s="107" t="n">
        <f t="shared" si="0"/>
        <v>146.2846</v>
      </c>
      <c r="R57" s="107" t="n">
        <f t="shared" si="1"/>
        <v>110.698632</v>
      </c>
      <c r="S57" s="108">
        <v>0</v>
      </c>
      <c r="T57" s="107">
        <v>0</v>
      </c>
      <c r="U57" s="107" t="n">
        <f t="shared" si="2"/>
        <v>1749.683232</v>
      </c>
      <c r="V57" s="108" t="n">
        <f t="shared" si="3"/>
        <v>874.841616</v>
      </c>
    </row>
    <row r="58" spans="1:22" ht="120" x14ac:dyDescent="0.25">
      <c r="A58" s="115">
        <v>4</v>
      </c>
      <c r="B58" s="97" t="s">
        <v>230</v>
      </c>
      <c r="C58" s="98" t="s">
        <v>195</v>
      </c>
      <c r="D58" s="109"/>
      <c r="E58" s="109"/>
      <c r="F58" s="109"/>
      <c r="G58" s="109"/>
      <c r="H58" s="109"/>
      <c r="I58" s="109"/>
      <c r="J58" s="109"/>
      <c r="K58" s="109"/>
      <c r="L58" s="110"/>
      <c r="M58" s="116" t="s">
        <v>173</v>
      </c>
      <c r="N58" s="116">
        <v>5</v>
      </c>
      <c r="O58" s="111"/>
      <c r="P58" s="107">
        <v>1330</v>
      </c>
      <c r="Q58" s="107" t="n">
        <f t="shared" si="0"/>
        <v>130.34</v>
      </c>
      <c r="R58" s="107" t="n">
        <f t="shared" si="1"/>
        <v>98.6328</v>
      </c>
      <c r="S58" s="108">
        <v>0</v>
      </c>
      <c r="T58" s="107">
        <v>0</v>
      </c>
      <c r="U58" s="107" t="n">
        <f t="shared" si="2"/>
        <v>1558.9728</v>
      </c>
      <c r="V58" s="108" t="n">
        <f t="shared" si="3"/>
        <v>7794.864</v>
      </c>
    </row>
    <row r="59" spans="1:22" ht="255" x14ac:dyDescent="0.25">
      <c r="A59" s="117">
        <v>5</v>
      </c>
      <c r="B59" s="97" t="s">
        <v>230</v>
      </c>
      <c r="C59" s="98" t="s">
        <v>196</v>
      </c>
      <c r="D59" s="109"/>
      <c r="E59" s="109"/>
      <c r="F59" s="109"/>
      <c r="G59" s="109"/>
      <c r="H59" s="109"/>
      <c r="I59" s="109"/>
      <c r="J59" s="109"/>
      <c r="K59" s="109"/>
      <c r="L59" s="110"/>
      <c r="M59" s="116" t="s">
        <v>172</v>
      </c>
      <c r="N59" s="116">
        <v>0.5</v>
      </c>
      <c r="O59" s="111"/>
      <c r="P59" s="107">
        <v>5245</v>
      </c>
      <c r="Q59" s="107" t="n">
        <f t="shared" si="0"/>
        <v>514.01</v>
      </c>
      <c r="R59" s="107" t="n">
        <f t="shared" si="1"/>
        <v>388.9692</v>
      </c>
      <c r="S59" s="108">
        <v>0</v>
      </c>
      <c r="T59" s="107">
        <v>0</v>
      </c>
      <c r="U59" s="107" t="n">
        <f t="shared" si="2"/>
        <v>6147.9792</v>
      </c>
      <c r="V59" s="108" t="n">
        <f t="shared" si="3"/>
        <v>3073.9896</v>
      </c>
    </row>
    <row r="60" spans="1:22" ht="180" x14ac:dyDescent="0.25">
      <c r="A60" s="117">
        <v>6</v>
      </c>
      <c r="B60" s="97" t="s">
        <v>230</v>
      </c>
      <c r="C60" s="98" t="s">
        <v>197</v>
      </c>
      <c r="D60" s="109"/>
      <c r="E60" s="109"/>
      <c r="F60" s="109"/>
      <c r="G60" s="109"/>
      <c r="H60" s="109"/>
      <c r="I60" s="109"/>
      <c r="J60" s="109"/>
      <c r="K60" s="109"/>
      <c r="L60" s="110"/>
      <c r="M60" s="116" t="s">
        <v>174</v>
      </c>
      <c r="N60" s="116">
        <v>18</v>
      </c>
      <c r="O60" s="111"/>
      <c r="P60" s="107">
        <v>1097</v>
      </c>
      <c r="Q60" s="107" t="n">
        <f t="shared" si="0"/>
        <v>107.506</v>
      </c>
      <c r="R60" s="107" t="n">
        <f t="shared" si="1"/>
        <v>81.35352</v>
      </c>
      <c r="S60" s="108">
        <v>0</v>
      </c>
      <c r="T60" s="107">
        <v>0</v>
      </c>
      <c r="U60" s="107" t="n">
        <f t="shared" si="2"/>
        <v>1285.85952</v>
      </c>
      <c r="V60" s="108" t="n">
        <f t="shared" si="3"/>
        <v>23145.47136</v>
      </c>
    </row>
    <row r="61" spans="1:22" ht="180" x14ac:dyDescent="0.25">
      <c r="A61" s="117">
        <v>6</v>
      </c>
      <c r="B61" s="97" t="s">
        <v>230</v>
      </c>
      <c r="C61" s="98" t="s">
        <v>197</v>
      </c>
      <c r="D61" s="109"/>
      <c r="E61" s="109"/>
      <c r="F61" s="109"/>
      <c r="G61" s="109"/>
      <c r="H61" s="109"/>
      <c r="I61" s="109"/>
      <c r="J61" s="109"/>
      <c r="K61" s="109"/>
      <c r="L61" s="110"/>
      <c r="M61" s="116" t="s">
        <v>174</v>
      </c>
      <c r="N61" s="116">
        <v>0.22</v>
      </c>
      <c r="O61" s="111"/>
      <c r="P61" s="107">
        <v>1097</v>
      </c>
      <c r="Q61" s="107" t="n">
        <f t="shared" si="0"/>
        <v>107.506</v>
      </c>
      <c r="R61" s="107" t="n">
        <f t="shared" si="1"/>
        <v>81.35352</v>
      </c>
      <c r="S61" s="108">
        <v>0</v>
      </c>
      <c r="T61" s="107">
        <v>0</v>
      </c>
      <c r="U61" s="107" t="n">
        <f t="shared" si="2"/>
        <v>1285.85952</v>
      </c>
      <c r="V61" s="108" t="n">
        <f t="shared" si="3"/>
        <v>282.8890944</v>
      </c>
    </row>
    <row r="62" spans="1:22" x14ac:dyDescent="0.25">
      <c r="A62" s="118" t="s">
        <v>166</v>
      </c>
      <c r="B62" s="97" t="s">
        <v>230</v>
      </c>
      <c r="C62" s="98" t="s">
        <v>115</v>
      </c>
      <c r="D62" s="109"/>
      <c r="E62" s="109"/>
      <c r="F62" s="109"/>
      <c r="G62" s="109"/>
      <c r="H62" s="109"/>
      <c r="I62" s="109"/>
      <c r="J62" s="109"/>
      <c r="K62" s="109"/>
      <c r="L62" s="110"/>
      <c r="M62" s="113" t="s">
        <v>176</v>
      </c>
      <c r="N62" s="112">
        <v>0</v>
      </c>
      <c r="O62" s="111"/>
      <c r="P62" s="107">
        <v>0</v>
      </c>
      <c r="Q62" s="107" t="n">
        <f t="shared" si="0"/>
        <v>0.0</v>
      </c>
      <c r="R62" s="107" t="n">
        <f t="shared" si="1"/>
        <v>0.0</v>
      </c>
      <c r="S62" s="108">
        <v>0</v>
      </c>
      <c r="T62" s="107">
        <v>0</v>
      </c>
      <c r="U62" s="107" t="n">
        <f t="shared" si="2"/>
        <v>0.0</v>
      </c>
      <c r="V62" s="108" t="n">
        <f t="shared" si="3"/>
        <v>0.0</v>
      </c>
    </row>
    <row r="63" spans="1:22" ht="165" x14ac:dyDescent="0.25">
      <c r="A63" s="115">
        <v>1</v>
      </c>
      <c r="B63" s="97" t="s">
        <v>230</v>
      </c>
      <c r="C63" s="98" t="s">
        <v>198</v>
      </c>
      <c r="D63" s="109"/>
      <c r="E63" s="109"/>
      <c r="F63" s="109"/>
      <c r="G63" s="109"/>
      <c r="H63" s="109"/>
      <c r="I63" s="109"/>
      <c r="J63" s="109"/>
      <c r="K63" s="109"/>
      <c r="L63" s="110"/>
      <c r="M63" s="113" t="s">
        <v>176</v>
      </c>
      <c r="N63" s="112">
        <v>0</v>
      </c>
      <c r="O63" s="111"/>
      <c r="P63" s="107">
        <v>0</v>
      </c>
      <c r="Q63" s="107" t="n">
        <f t="shared" si="0"/>
        <v>0.0</v>
      </c>
      <c r="R63" s="107" t="n">
        <f t="shared" si="1"/>
        <v>0.0</v>
      </c>
      <c r="S63" s="108">
        <v>0</v>
      </c>
      <c r="T63" s="107">
        <v>0</v>
      </c>
      <c r="U63" s="107" t="n">
        <f t="shared" si="2"/>
        <v>0.0</v>
      </c>
      <c r="V63" s="108" t="n">
        <f t="shared" si="3"/>
        <v>0.0</v>
      </c>
    </row>
    <row r="64" spans="1:22" ht="150" x14ac:dyDescent="0.25">
      <c r="A64" s="115"/>
      <c r="B64" s="97" t="s">
        <v>230</v>
      </c>
      <c r="C64" s="98" t="s">
        <v>116</v>
      </c>
      <c r="D64" s="109"/>
      <c r="E64" s="109"/>
      <c r="F64" s="109"/>
      <c r="G64" s="109"/>
      <c r="H64" s="109"/>
      <c r="I64" s="109"/>
      <c r="J64" s="109"/>
      <c r="K64" s="109"/>
      <c r="L64" s="110"/>
      <c r="M64" s="113" t="s">
        <v>176</v>
      </c>
      <c r="N64" s="112">
        <v>0</v>
      </c>
      <c r="O64" s="111"/>
      <c r="P64" s="107">
        <v>0</v>
      </c>
      <c r="Q64" s="107" t="n">
        <f t="shared" si="0"/>
        <v>0.0</v>
      </c>
      <c r="R64" s="107" t="n">
        <f t="shared" si="1"/>
        <v>0.0</v>
      </c>
      <c r="S64" s="108">
        <v>0</v>
      </c>
      <c r="T64" s="107">
        <v>0</v>
      </c>
      <c r="U64" s="107" t="n">
        <f t="shared" si="2"/>
        <v>0.0</v>
      </c>
      <c r="V64" s="108" t="n">
        <f t="shared" si="3"/>
        <v>0.0</v>
      </c>
    </row>
    <row r="65" spans="1:22" ht="105" x14ac:dyDescent="0.25">
      <c r="A65" s="115"/>
      <c r="B65" s="97" t="s">
        <v>230</v>
      </c>
      <c r="C65" s="98" t="s">
        <v>117</v>
      </c>
      <c r="D65" s="109"/>
      <c r="E65" s="109"/>
      <c r="F65" s="109"/>
      <c r="G65" s="109"/>
      <c r="H65" s="109"/>
      <c r="I65" s="109"/>
      <c r="J65" s="109"/>
      <c r="K65" s="109"/>
      <c r="L65" s="110"/>
      <c r="M65" s="113" t="s">
        <v>176</v>
      </c>
      <c r="N65" s="112">
        <v>0</v>
      </c>
      <c r="O65" s="111"/>
      <c r="P65" s="107">
        <v>0</v>
      </c>
      <c r="Q65" s="107" t="n">
        <f t="shared" si="0"/>
        <v>0.0</v>
      </c>
      <c r="R65" s="107" t="n">
        <f t="shared" si="1"/>
        <v>0.0</v>
      </c>
      <c r="S65" s="108">
        <v>0</v>
      </c>
      <c r="T65" s="107">
        <v>0</v>
      </c>
      <c r="U65" s="107" t="n">
        <f t="shared" si="2"/>
        <v>0.0</v>
      </c>
      <c r="V65" s="108" t="n">
        <f t="shared" si="3"/>
        <v>0.0</v>
      </c>
    </row>
    <row r="66" spans="1:22" ht="30" x14ac:dyDescent="0.25">
      <c r="A66" s="119">
        <v>1.1000000000000001</v>
      </c>
      <c r="B66" s="97" t="s">
        <v>230</v>
      </c>
      <c r="C66" s="98" t="s">
        <v>118</v>
      </c>
      <c r="D66" s="109"/>
      <c r="E66" s="109"/>
      <c r="F66" s="109"/>
      <c r="G66" s="109"/>
      <c r="H66" s="109"/>
      <c r="I66" s="109"/>
      <c r="J66" s="109"/>
      <c r="K66" s="109"/>
      <c r="L66" s="110"/>
      <c r="M66" s="113" t="s">
        <v>176</v>
      </c>
      <c r="N66" s="112">
        <v>0</v>
      </c>
      <c r="O66" s="111"/>
      <c r="P66" s="107">
        <v>0</v>
      </c>
      <c r="Q66" s="107" t="n">
        <f t="shared" si="0"/>
        <v>0.0</v>
      </c>
      <c r="R66" s="107" t="n">
        <f t="shared" si="1"/>
        <v>0.0</v>
      </c>
      <c r="S66" s="108">
        <v>0</v>
      </c>
      <c r="T66" s="107">
        <v>0</v>
      </c>
      <c r="U66" s="107" t="n">
        <f t="shared" si="2"/>
        <v>0.0</v>
      </c>
      <c r="V66" s="108" t="n">
        <f t="shared" si="3"/>
        <v>0.0</v>
      </c>
    </row>
    <row r="67" spans="1:22" x14ac:dyDescent="0.25">
      <c r="A67" s="119" t="s">
        <v>167</v>
      </c>
      <c r="B67" s="97" t="s">
        <v>230</v>
      </c>
      <c r="C67" s="98" t="s">
        <v>119</v>
      </c>
      <c r="D67" s="109"/>
      <c r="E67" s="109"/>
      <c r="F67" s="109"/>
      <c r="G67" s="109"/>
      <c r="H67" s="109"/>
      <c r="I67" s="109"/>
      <c r="J67" s="109"/>
      <c r="K67" s="109"/>
      <c r="L67" s="110"/>
      <c r="M67" s="116" t="s">
        <v>174</v>
      </c>
      <c r="N67" s="116">
        <v>20</v>
      </c>
      <c r="O67" s="111"/>
      <c r="P67" s="107">
        <v>1119</v>
      </c>
      <c r="Q67" s="107" t="n">
        <f t="shared" si="0"/>
        <v>109.662</v>
      </c>
      <c r="R67" s="107" t="n">
        <f t="shared" si="1"/>
        <v>82.98504</v>
      </c>
      <c r="S67" s="108">
        <v>0</v>
      </c>
      <c r="T67" s="107">
        <v>0</v>
      </c>
      <c r="U67" s="107" t="n">
        <f t="shared" si="2"/>
        <v>1311.64704</v>
      </c>
      <c r="V67" s="108" t="n">
        <f t="shared" si="3"/>
        <v>26232.9408</v>
      </c>
    </row>
    <row r="68" spans="1:22" x14ac:dyDescent="0.25">
      <c r="A68" s="119" t="s">
        <v>168</v>
      </c>
      <c r="B68" s="97" t="s">
        <v>230</v>
      </c>
      <c r="C68" s="98" t="s">
        <v>120</v>
      </c>
      <c r="D68" s="109"/>
      <c r="E68" s="109"/>
      <c r="F68" s="109"/>
      <c r="G68" s="109"/>
      <c r="H68" s="109"/>
      <c r="I68" s="109"/>
      <c r="J68" s="109"/>
      <c r="K68" s="109"/>
      <c r="L68" s="110"/>
      <c r="M68" s="116" t="s">
        <v>174</v>
      </c>
      <c r="N68" s="116">
        <v>4</v>
      </c>
      <c r="O68" s="111"/>
      <c r="P68" s="107">
        <v>1119</v>
      </c>
      <c r="Q68" s="107" t="n">
        <f t="shared" si="0"/>
        <v>109.662</v>
      </c>
      <c r="R68" s="107" t="n">
        <f t="shared" si="1"/>
        <v>82.98504</v>
      </c>
      <c r="S68" s="108">
        <v>0</v>
      </c>
      <c r="T68" s="107">
        <v>0</v>
      </c>
      <c r="U68" s="107" t="n">
        <f t="shared" si="2"/>
        <v>1311.64704</v>
      </c>
      <c r="V68" s="108" t="n">
        <f t="shared" si="3"/>
        <v>5246.58816</v>
      </c>
    </row>
    <row r="69" spans="1:22" ht="225" x14ac:dyDescent="0.25">
      <c r="A69" s="115">
        <v>2</v>
      </c>
      <c r="B69" s="97" t="s">
        <v>230</v>
      </c>
      <c r="C69" s="98" t="s">
        <v>199</v>
      </c>
      <c r="D69" s="109"/>
      <c r="E69" s="109"/>
      <c r="F69" s="109"/>
      <c r="G69" s="109"/>
      <c r="H69" s="109"/>
      <c r="I69" s="109"/>
      <c r="J69" s="109"/>
      <c r="K69" s="109"/>
      <c r="L69" s="110"/>
      <c r="M69" s="113" t="s">
        <v>176</v>
      </c>
      <c r="N69" s="112">
        <v>0</v>
      </c>
      <c r="O69" s="111"/>
      <c r="P69" s="107">
        <v>0</v>
      </c>
      <c r="Q69" s="107" t="n">
        <f t="shared" si="0"/>
        <v>0.0</v>
      </c>
      <c r="R69" s="107" t="n">
        <f t="shared" si="1"/>
        <v>0.0</v>
      </c>
      <c r="S69" s="108">
        <v>0</v>
      </c>
      <c r="T69" s="107">
        <v>0</v>
      </c>
      <c r="U69" s="107" t="n">
        <f t="shared" si="2"/>
        <v>0.0</v>
      </c>
      <c r="V69" s="108" t="n">
        <f t="shared" si="3"/>
        <v>0.0</v>
      </c>
    </row>
    <row r="70" spans="1:22" ht="45" x14ac:dyDescent="0.25">
      <c r="A70" s="119"/>
      <c r="B70" s="97" t="s">
        <v>230</v>
      </c>
      <c r="C70" s="98" t="s">
        <v>121</v>
      </c>
      <c r="D70" s="109"/>
      <c r="E70" s="109"/>
      <c r="F70" s="109"/>
      <c r="G70" s="109"/>
      <c r="H70" s="109"/>
      <c r="I70" s="109"/>
      <c r="J70" s="109"/>
      <c r="K70" s="109"/>
      <c r="L70" s="110"/>
      <c r="M70" s="113" t="s">
        <v>176</v>
      </c>
      <c r="N70" s="112">
        <v>0</v>
      </c>
      <c r="O70" s="111"/>
      <c r="P70" s="107">
        <v>0</v>
      </c>
      <c r="Q70" s="107" t="n">
        <f t="shared" si="0"/>
        <v>0.0</v>
      </c>
      <c r="R70" s="107" t="n">
        <f t="shared" si="1"/>
        <v>0.0</v>
      </c>
      <c r="S70" s="108">
        <v>0</v>
      </c>
      <c r="T70" s="107">
        <v>0</v>
      </c>
      <c r="U70" s="107" t="n">
        <f t="shared" si="2"/>
        <v>0.0</v>
      </c>
      <c r="V70" s="108" t="n">
        <f t="shared" si="3"/>
        <v>0.0</v>
      </c>
    </row>
    <row r="71" spans="1:22" ht="30" x14ac:dyDescent="0.25">
      <c r="A71" s="119"/>
      <c r="B71" s="97" t="s">
        <v>230</v>
      </c>
      <c r="C71" s="98" t="s">
        <v>122</v>
      </c>
      <c r="D71" s="109"/>
      <c r="E71" s="109"/>
      <c r="F71" s="109"/>
      <c r="G71" s="109"/>
      <c r="H71" s="109"/>
      <c r="I71" s="109"/>
      <c r="J71" s="109"/>
      <c r="K71" s="109"/>
      <c r="L71" s="110"/>
      <c r="M71" s="113" t="s">
        <v>176</v>
      </c>
      <c r="N71" s="112">
        <v>0</v>
      </c>
      <c r="O71" s="111"/>
      <c r="P71" s="107">
        <v>0</v>
      </c>
      <c r="Q71" s="107" t="n">
        <f t="shared" si="0"/>
        <v>0.0</v>
      </c>
      <c r="R71" s="107" t="n">
        <f t="shared" si="1"/>
        <v>0.0</v>
      </c>
      <c r="S71" s="108">
        <v>0</v>
      </c>
      <c r="T71" s="107">
        <v>0</v>
      </c>
      <c r="U71" s="107" t="n">
        <f t="shared" si="2"/>
        <v>0.0</v>
      </c>
      <c r="V71" s="108" t="n">
        <f t="shared" si="3"/>
        <v>0.0</v>
      </c>
    </row>
    <row r="72" spans="1:22" ht="30" x14ac:dyDescent="0.25">
      <c r="A72" s="119"/>
      <c r="B72" s="97" t="s">
        <v>230</v>
      </c>
      <c r="C72" s="98" t="s">
        <v>123</v>
      </c>
      <c r="D72" s="109"/>
      <c r="E72" s="109"/>
      <c r="F72" s="109"/>
      <c r="G72" s="109"/>
      <c r="H72" s="109"/>
      <c r="I72" s="109"/>
      <c r="J72" s="109"/>
      <c r="K72" s="109"/>
      <c r="L72" s="110"/>
      <c r="M72" s="113" t="s">
        <v>176</v>
      </c>
      <c r="N72" s="112">
        <v>0</v>
      </c>
      <c r="O72" s="111"/>
      <c r="P72" s="107">
        <v>0</v>
      </c>
      <c r="Q72" s="107" t="n">
        <f t="shared" si="0"/>
        <v>0.0</v>
      </c>
      <c r="R72" s="107" t="n">
        <f t="shared" si="1"/>
        <v>0.0</v>
      </c>
      <c r="S72" s="108">
        <v>0</v>
      </c>
      <c r="T72" s="107">
        <v>0</v>
      </c>
      <c r="U72" s="107" t="n">
        <f t="shared" si="2"/>
        <v>0.0</v>
      </c>
      <c r="V72" s="108" t="n">
        <f t="shared" si="3"/>
        <v>0.0</v>
      </c>
    </row>
    <row r="73" spans="1:22" ht="30" x14ac:dyDescent="0.25">
      <c r="A73" s="119"/>
      <c r="B73" s="97" t="s">
        <v>230</v>
      </c>
      <c r="C73" s="98" t="s">
        <v>124</v>
      </c>
      <c r="D73" s="109"/>
      <c r="E73" s="109"/>
      <c r="F73" s="109"/>
      <c r="G73" s="109"/>
      <c r="H73" s="109"/>
      <c r="I73" s="109"/>
      <c r="J73" s="109"/>
      <c r="K73" s="109"/>
      <c r="L73" s="110"/>
      <c r="M73" s="113" t="s">
        <v>176</v>
      </c>
      <c r="N73" s="112">
        <v>0</v>
      </c>
      <c r="O73" s="111"/>
      <c r="P73" s="107">
        <v>0</v>
      </c>
      <c r="Q73" s="107" t="n">
        <f t="shared" si="0"/>
        <v>0.0</v>
      </c>
      <c r="R73" s="107" t="n">
        <f t="shared" si="1"/>
        <v>0.0</v>
      </c>
      <c r="S73" s="108">
        <v>0</v>
      </c>
      <c r="T73" s="107">
        <v>0</v>
      </c>
      <c r="U73" s="107" t="n">
        <f t="shared" si="2"/>
        <v>0.0</v>
      </c>
      <c r="V73" s="108" t="n">
        <f t="shared" si="3"/>
        <v>0.0</v>
      </c>
    </row>
    <row r="74" spans="1:22" ht="30" x14ac:dyDescent="0.25">
      <c r="A74" s="119"/>
      <c r="B74" s="97" t="s">
        <v>230</v>
      </c>
      <c r="C74" s="98" t="s">
        <v>125</v>
      </c>
      <c r="D74" s="109"/>
      <c r="E74" s="109"/>
      <c r="F74" s="109"/>
      <c r="G74" s="109"/>
      <c r="H74" s="109"/>
      <c r="I74" s="109"/>
      <c r="J74" s="109"/>
      <c r="K74" s="109"/>
      <c r="L74" s="110"/>
      <c r="M74" s="113" t="s">
        <v>176</v>
      </c>
      <c r="N74" s="112">
        <v>0</v>
      </c>
      <c r="O74" s="111"/>
      <c r="P74" s="107">
        <v>0</v>
      </c>
      <c r="Q74" s="107" t="n">
        <f t="shared" si="0"/>
        <v>0.0</v>
      </c>
      <c r="R74" s="107" t="n">
        <f t="shared" si="1"/>
        <v>0.0</v>
      </c>
      <c r="S74" s="108">
        <v>0</v>
      </c>
      <c r="T74" s="107">
        <v>0</v>
      </c>
      <c r="U74" s="107" t="n">
        <f t="shared" si="2"/>
        <v>0.0</v>
      </c>
      <c r="V74" s="108" t="n">
        <f t="shared" si="3"/>
        <v>0.0</v>
      </c>
    </row>
    <row r="75" spans="1:22" ht="45" x14ac:dyDescent="0.25">
      <c r="A75" s="119"/>
      <c r="B75" s="97" t="s">
        <v>230</v>
      </c>
      <c r="C75" s="98" t="s">
        <v>126</v>
      </c>
      <c r="D75" s="109"/>
      <c r="E75" s="109"/>
      <c r="F75" s="109"/>
      <c r="G75" s="109"/>
      <c r="H75" s="109"/>
      <c r="I75" s="109"/>
      <c r="J75" s="109"/>
      <c r="K75" s="109"/>
      <c r="L75" s="110"/>
      <c r="M75" s="113" t="s">
        <v>176</v>
      </c>
      <c r="N75" s="112">
        <v>0</v>
      </c>
      <c r="O75" s="111"/>
      <c r="P75" s="107">
        <v>0</v>
      </c>
      <c r="Q75" s="107" t="n">
        <f t="shared" si="0"/>
        <v>0.0</v>
      </c>
      <c r="R75" s="107" t="n">
        <f t="shared" si="1"/>
        <v>0.0</v>
      </c>
      <c r="S75" s="108">
        <v>0</v>
      </c>
      <c r="T75" s="107">
        <v>0</v>
      </c>
      <c r="U75" s="107" t="n">
        <f t="shared" si="2"/>
        <v>0.0</v>
      </c>
      <c r="V75" s="108" t="n">
        <f t="shared" si="3"/>
        <v>0.0</v>
      </c>
    </row>
    <row r="76" spans="1:22" ht="30" x14ac:dyDescent="0.25">
      <c r="A76" s="119">
        <v>2.1</v>
      </c>
      <c r="B76" s="97" t="s">
        <v>230</v>
      </c>
      <c r="C76" s="98" t="s">
        <v>200</v>
      </c>
      <c r="D76" s="109"/>
      <c r="E76" s="109"/>
      <c r="F76" s="109"/>
      <c r="G76" s="109"/>
      <c r="H76" s="109"/>
      <c r="I76" s="109"/>
      <c r="J76" s="109"/>
      <c r="K76" s="109"/>
      <c r="L76" s="110"/>
      <c r="M76" s="116" t="s">
        <v>174</v>
      </c>
      <c r="N76" s="116">
        <v>11</v>
      </c>
      <c r="O76" s="111"/>
      <c r="P76" s="107">
        <v>1345</v>
      </c>
      <c r="Q76" s="107" t="n">
        <f t="shared" si="0"/>
        <v>131.81</v>
      </c>
      <c r="R76" s="107" t="n">
        <f t="shared" si="1"/>
        <v>99.74520000000001</v>
      </c>
      <c r="S76" s="108">
        <v>0</v>
      </c>
      <c r="T76" s="107">
        <v>0</v>
      </c>
      <c r="U76" s="107" t="n">
        <f t="shared" si="2"/>
        <v>1576.5552</v>
      </c>
      <c r="V76" s="108" t="n">
        <f t="shared" si="3"/>
        <v>17342.1072</v>
      </c>
    </row>
    <row r="77" spans="1:22" x14ac:dyDescent="0.25">
      <c r="A77" s="120" t="s">
        <v>169</v>
      </c>
      <c r="B77" s="97" t="s">
        <v>230</v>
      </c>
      <c r="C77" s="98" t="s">
        <v>127</v>
      </c>
      <c r="D77" s="109"/>
      <c r="E77" s="109"/>
      <c r="F77" s="109"/>
      <c r="G77" s="109"/>
      <c r="H77" s="109"/>
      <c r="I77" s="109"/>
      <c r="J77" s="109"/>
      <c r="K77" s="109"/>
      <c r="L77" s="110"/>
      <c r="M77" s="113" t="s">
        <v>176</v>
      </c>
      <c r="N77" s="112">
        <v>0</v>
      </c>
      <c r="O77" s="111"/>
      <c r="P77" s="107">
        <v>0</v>
      </c>
      <c r="Q77" s="107" t="n">
        <f t="shared" si="0"/>
        <v>0.0</v>
      </c>
      <c r="R77" s="107" t="n">
        <f t="shared" si="1"/>
        <v>0.0</v>
      </c>
      <c r="S77" s="108">
        <v>0</v>
      </c>
      <c r="T77" s="107">
        <v>0</v>
      </c>
      <c r="U77" s="107" t="n">
        <f t="shared" si="2"/>
        <v>0.0</v>
      </c>
      <c r="V77" s="108" t="n">
        <f t="shared" si="3"/>
        <v>0.0</v>
      </c>
    </row>
    <row r="78" spans="1:22" ht="135" x14ac:dyDescent="0.25">
      <c r="A78" s="115">
        <v>1</v>
      </c>
      <c r="B78" s="97" t="s">
        <v>230</v>
      </c>
      <c r="C78" s="98" t="s">
        <v>212</v>
      </c>
      <c r="D78" s="109"/>
      <c r="E78" s="109"/>
      <c r="F78" s="109"/>
      <c r="G78" s="109"/>
      <c r="H78" s="109"/>
      <c r="I78" s="109"/>
      <c r="J78" s="109"/>
      <c r="K78" s="109"/>
      <c r="L78" s="110"/>
      <c r="M78" s="113" t="s">
        <v>176</v>
      </c>
      <c r="N78" s="112">
        <v>0</v>
      </c>
      <c r="O78" s="111"/>
      <c r="P78" s="107">
        <v>0</v>
      </c>
      <c r="Q78" s="107" t="n">
        <f t="shared" si="0"/>
        <v>0.0</v>
      </c>
      <c r="R78" s="107" t="n">
        <f t="shared" si="1"/>
        <v>0.0</v>
      </c>
      <c r="S78" s="108">
        <v>0</v>
      </c>
      <c r="T78" s="107">
        <v>0</v>
      </c>
      <c r="U78" s="107" t="n">
        <f t="shared" si="2"/>
        <v>0.0</v>
      </c>
      <c r="V78" s="108" t="n">
        <f t="shared" si="3"/>
        <v>0.0</v>
      </c>
    </row>
    <row r="79" spans="1:22" x14ac:dyDescent="0.25">
      <c r="A79" s="115"/>
      <c r="B79" s="97" t="s">
        <v>230</v>
      </c>
      <c r="C79" s="98" t="s">
        <v>128</v>
      </c>
      <c r="D79" s="109"/>
      <c r="E79" s="109"/>
      <c r="F79" s="109"/>
      <c r="G79" s="109"/>
      <c r="H79" s="109"/>
      <c r="I79" s="109"/>
      <c r="J79" s="109"/>
      <c r="K79" s="109"/>
      <c r="L79" s="110"/>
      <c r="M79" s="113" t="s">
        <v>176</v>
      </c>
      <c r="N79" s="112">
        <v>0</v>
      </c>
      <c r="O79" s="111"/>
      <c r="P79" s="107">
        <v>0</v>
      </c>
      <c r="Q79" s="107" t="n">
        <f t="shared" si="0"/>
        <v>0.0</v>
      </c>
      <c r="R79" s="107" t="n">
        <f t="shared" si="1"/>
        <v>0.0</v>
      </c>
      <c r="S79" s="108">
        <v>0</v>
      </c>
      <c r="T79" s="107">
        <v>0</v>
      </c>
      <c r="U79" s="107" t="n">
        <f t="shared" si="2"/>
        <v>0.0</v>
      </c>
      <c r="V79" s="108" t="n">
        <f t="shared" si="3"/>
        <v>0.0</v>
      </c>
    </row>
    <row r="80" spans="1:22" ht="45" x14ac:dyDescent="0.25">
      <c r="A80" s="115"/>
      <c r="B80" s="97" t="s">
        <v>230</v>
      </c>
      <c r="C80" s="98" t="s">
        <v>129</v>
      </c>
      <c r="D80" s="109"/>
      <c r="E80" s="109"/>
      <c r="F80" s="109"/>
      <c r="G80" s="109"/>
      <c r="H80" s="109"/>
      <c r="I80" s="109"/>
      <c r="J80" s="109"/>
      <c r="K80" s="109"/>
      <c r="L80" s="110"/>
      <c r="M80" s="113" t="s">
        <v>176</v>
      </c>
      <c r="N80" s="112">
        <v>0</v>
      </c>
      <c r="O80" s="111"/>
      <c r="P80" s="107">
        <v>0</v>
      </c>
      <c r="Q80" s="107" t="n">
        <f t="shared" ref="Q80:Q128" si="4">P80*14%*70%</f>
        <v>0.0</v>
      </c>
      <c r="R80" s="107" t="n">
        <f t="shared" ref="R80:R128" si="5">P80*7.416%</f>
        <v>0.0</v>
      </c>
      <c r="S80" s="108">
        <v>0</v>
      </c>
      <c r="T80" s="107">
        <v>0</v>
      </c>
      <c r="U80" s="107" t="n">
        <f t="shared" ref="U80:U128" si="6">SUM(P80:T80)</f>
        <v>0.0</v>
      </c>
      <c r="V80" s="108" t="n">
        <f t="shared" ref="V80:V128" si="7">U80*N80</f>
        <v>0.0</v>
      </c>
    </row>
    <row r="81" spans="1:22" ht="45" x14ac:dyDescent="0.25">
      <c r="A81" s="115"/>
      <c r="B81" s="97" t="s">
        <v>230</v>
      </c>
      <c r="C81" s="98" t="s">
        <v>130</v>
      </c>
      <c r="D81" s="109"/>
      <c r="E81" s="109"/>
      <c r="F81" s="109"/>
      <c r="G81" s="109"/>
      <c r="H81" s="109"/>
      <c r="I81" s="109"/>
      <c r="J81" s="109"/>
      <c r="K81" s="109"/>
      <c r="L81" s="110"/>
      <c r="M81" s="113" t="s">
        <v>176</v>
      </c>
      <c r="N81" s="112">
        <v>0</v>
      </c>
      <c r="O81" s="111"/>
      <c r="P81" s="107">
        <v>0</v>
      </c>
      <c r="Q81" s="107" t="n">
        <f t="shared" si="4"/>
        <v>0.0</v>
      </c>
      <c r="R81" s="107" t="n">
        <f t="shared" si="5"/>
        <v>0.0</v>
      </c>
      <c r="S81" s="108">
        <v>0</v>
      </c>
      <c r="T81" s="107">
        <v>0</v>
      </c>
      <c r="U81" s="107" t="n">
        <f t="shared" si="6"/>
        <v>0.0</v>
      </c>
      <c r="V81" s="108" t="n">
        <f t="shared" si="7"/>
        <v>0.0</v>
      </c>
    </row>
    <row r="82" spans="1:22" ht="30" x14ac:dyDescent="0.25">
      <c r="A82" s="115"/>
      <c r="B82" s="97" t="s">
        <v>230</v>
      </c>
      <c r="C82" s="98" t="s">
        <v>131</v>
      </c>
      <c r="D82" s="109"/>
      <c r="E82" s="109"/>
      <c r="F82" s="109"/>
      <c r="G82" s="109"/>
      <c r="H82" s="109"/>
      <c r="I82" s="109"/>
      <c r="J82" s="109"/>
      <c r="K82" s="109"/>
      <c r="L82" s="110"/>
      <c r="M82" s="113" t="s">
        <v>176</v>
      </c>
      <c r="N82" s="112">
        <v>0</v>
      </c>
      <c r="O82" s="111"/>
      <c r="P82" s="107">
        <v>0</v>
      </c>
      <c r="Q82" s="107" t="n">
        <f t="shared" si="4"/>
        <v>0.0</v>
      </c>
      <c r="R82" s="107" t="n">
        <f t="shared" si="5"/>
        <v>0.0</v>
      </c>
      <c r="S82" s="108">
        <v>0</v>
      </c>
      <c r="T82" s="107">
        <v>0</v>
      </c>
      <c r="U82" s="107" t="n">
        <f t="shared" si="6"/>
        <v>0.0</v>
      </c>
      <c r="V82" s="108" t="n">
        <f t="shared" si="7"/>
        <v>0.0</v>
      </c>
    </row>
    <row r="83" spans="1:22" x14ac:dyDescent="0.25">
      <c r="A83" s="115"/>
      <c r="B83" s="97" t="s">
        <v>230</v>
      </c>
      <c r="C83" s="98" t="s">
        <v>132</v>
      </c>
      <c r="D83" s="109"/>
      <c r="E83" s="109"/>
      <c r="F83" s="109"/>
      <c r="G83" s="109"/>
      <c r="H83" s="109"/>
      <c r="I83" s="109"/>
      <c r="J83" s="109"/>
      <c r="K83" s="109"/>
      <c r="L83" s="110"/>
      <c r="M83" s="113" t="s">
        <v>176</v>
      </c>
      <c r="N83" s="112">
        <v>0</v>
      </c>
      <c r="O83" s="111"/>
      <c r="P83" s="107">
        <v>0</v>
      </c>
      <c r="Q83" s="107" t="n">
        <f t="shared" si="4"/>
        <v>0.0</v>
      </c>
      <c r="R83" s="107" t="n">
        <f t="shared" si="5"/>
        <v>0.0</v>
      </c>
      <c r="S83" s="108">
        <v>0</v>
      </c>
      <c r="T83" s="107">
        <v>0</v>
      </c>
      <c r="U83" s="107" t="n">
        <f t="shared" si="6"/>
        <v>0.0</v>
      </c>
      <c r="V83" s="108" t="n">
        <f t="shared" si="7"/>
        <v>0.0</v>
      </c>
    </row>
    <row r="84" spans="1:22" x14ac:dyDescent="0.25">
      <c r="A84" s="115">
        <v>1.1000000000000001</v>
      </c>
      <c r="B84" s="97" t="s">
        <v>230</v>
      </c>
      <c r="C84" s="98" t="s">
        <v>133</v>
      </c>
      <c r="D84" s="109"/>
      <c r="E84" s="109"/>
      <c r="F84" s="109"/>
      <c r="G84" s="109"/>
      <c r="H84" s="109"/>
      <c r="I84" s="109"/>
      <c r="J84" s="109"/>
      <c r="K84" s="109"/>
      <c r="L84" s="110"/>
      <c r="M84" s="116" t="s">
        <v>172</v>
      </c>
      <c r="N84" s="116">
        <v>18</v>
      </c>
      <c r="O84" s="111"/>
      <c r="P84" s="107">
        <v>350</v>
      </c>
      <c r="Q84" s="107" t="n">
        <f t="shared" si="4"/>
        <v>34.300000000000004</v>
      </c>
      <c r="R84" s="107" t="n">
        <f t="shared" si="5"/>
        <v>25.956000000000003</v>
      </c>
      <c r="S84" s="108">
        <v>0</v>
      </c>
      <c r="T84" s="107">
        <v>0</v>
      </c>
      <c r="U84" s="107" t="n">
        <f t="shared" si="6"/>
        <v>410.25600000000003</v>
      </c>
      <c r="V84" s="108" t="n">
        <f t="shared" si="7"/>
        <v>7384.608</v>
      </c>
    </row>
    <row r="85" spans="1:22" x14ac:dyDescent="0.25">
      <c r="A85" s="120" t="s">
        <v>170</v>
      </c>
      <c r="B85" s="97" t="s">
        <v>230</v>
      </c>
      <c r="C85" s="98" t="s">
        <v>134</v>
      </c>
      <c r="D85" s="109"/>
      <c r="E85" s="109"/>
      <c r="F85" s="109"/>
      <c r="G85" s="109"/>
      <c r="H85" s="109"/>
      <c r="I85" s="109"/>
      <c r="J85" s="109"/>
      <c r="K85" s="109"/>
      <c r="L85" s="110"/>
      <c r="M85" s="113" t="s">
        <v>176</v>
      </c>
      <c r="N85" s="112">
        <v>0</v>
      </c>
      <c r="O85" s="111"/>
      <c r="P85" s="107">
        <v>0</v>
      </c>
      <c r="Q85" s="107" t="n">
        <f t="shared" si="4"/>
        <v>0.0</v>
      </c>
      <c r="R85" s="107" t="n">
        <f t="shared" si="5"/>
        <v>0.0</v>
      </c>
      <c r="S85" s="108">
        <v>0</v>
      </c>
      <c r="T85" s="107">
        <v>0</v>
      </c>
      <c r="U85" s="107" t="n">
        <f t="shared" si="6"/>
        <v>0.0</v>
      </c>
      <c r="V85" s="108" t="n">
        <f t="shared" si="7"/>
        <v>0.0</v>
      </c>
    </row>
    <row r="86" spans="1:22" ht="180" x14ac:dyDescent="0.25">
      <c r="A86" s="115">
        <v>1</v>
      </c>
      <c r="B86" s="97" t="s">
        <v>230</v>
      </c>
      <c r="C86" s="98" t="s">
        <v>201</v>
      </c>
      <c r="D86" s="109"/>
      <c r="E86" s="109"/>
      <c r="F86" s="109"/>
      <c r="G86" s="109"/>
      <c r="H86" s="109"/>
      <c r="I86" s="109"/>
      <c r="J86" s="109"/>
      <c r="K86" s="109"/>
      <c r="L86" s="110"/>
      <c r="M86" s="113" t="s">
        <v>176</v>
      </c>
      <c r="N86" s="112">
        <v>0</v>
      </c>
      <c r="O86" s="111"/>
      <c r="P86" s="107">
        <v>0</v>
      </c>
      <c r="Q86" s="107" t="n">
        <f t="shared" si="4"/>
        <v>0.0</v>
      </c>
      <c r="R86" s="107" t="n">
        <f t="shared" si="5"/>
        <v>0.0</v>
      </c>
      <c r="S86" s="108">
        <v>0</v>
      </c>
      <c r="T86" s="107">
        <v>0</v>
      </c>
      <c r="U86" s="107" t="n">
        <f t="shared" si="6"/>
        <v>0.0</v>
      </c>
      <c r="V86" s="108" t="n">
        <f t="shared" si="7"/>
        <v>0.0</v>
      </c>
    </row>
    <row r="87" spans="1:22" ht="135" x14ac:dyDescent="0.25">
      <c r="A87" s="115"/>
      <c r="B87" s="97" t="s">
        <v>230</v>
      </c>
      <c r="C87" s="98" t="s">
        <v>135</v>
      </c>
      <c r="D87" s="109"/>
      <c r="E87" s="109"/>
      <c r="F87" s="109"/>
      <c r="G87" s="109"/>
      <c r="H87" s="109"/>
      <c r="I87" s="109"/>
      <c r="J87" s="109"/>
      <c r="K87" s="109"/>
      <c r="L87" s="110"/>
      <c r="M87" s="116" t="s">
        <v>172</v>
      </c>
      <c r="N87" s="116">
        <v>6</v>
      </c>
      <c r="O87" s="111"/>
      <c r="P87" s="107">
        <v>12338</v>
      </c>
      <c r="Q87" s="107" t="n">
        <f t="shared" si="4"/>
        <v>1209.124</v>
      </c>
      <c r="R87" s="107" t="n">
        <f t="shared" si="5"/>
        <v>914.98608</v>
      </c>
      <c r="S87" s="108">
        <v>0</v>
      </c>
      <c r="T87" s="107">
        <v>0</v>
      </c>
      <c r="U87" s="107" t="n">
        <f t="shared" si="6"/>
        <v>14462.11008</v>
      </c>
      <c r="V87" s="108" t="n">
        <f t="shared" si="7"/>
        <v>86772.66048</v>
      </c>
    </row>
    <row r="88" spans="1:22" ht="135" x14ac:dyDescent="0.25">
      <c r="A88" s="115"/>
      <c r="B88" s="97" t="s">
        <v>230</v>
      </c>
      <c r="C88" s="98" t="s">
        <v>135</v>
      </c>
      <c r="D88" s="109"/>
      <c r="E88" s="109"/>
      <c r="F88" s="109"/>
      <c r="G88" s="109"/>
      <c r="H88" s="109"/>
      <c r="I88" s="109"/>
      <c r="J88" s="109"/>
      <c r="K88" s="109"/>
      <c r="L88" s="110"/>
      <c r="M88" s="116" t="s">
        <v>172</v>
      </c>
      <c r="N88" s="116">
        <v>0.56999999999999995</v>
      </c>
      <c r="O88" s="111"/>
      <c r="P88" s="107">
        <v>12338</v>
      </c>
      <c r="Q88" s="107" t="n">
        <f t="shared" si="4"/>
        <v>1209.124</v>
      </c>
      <c r="R88" s="107" t="n">
        <f t="shared" si="5"/>
        <v>914.98608</v>
      </c>
      <c r="S88" s="108">
        <v>0</v>
      </c>
      <c r="T88" s="107">
        <v>0</v>
      </c>
      <c r="U88" s="107" t="n">
        <f t="shared" si="6"/>
        <v>14462.11008</v>
      </c>
      <c r="V88" s="108" t="n">
        <f t="shared" si="7"/>
        <v>8243.4027456</v>
      </c>
    </row>
    <row r="89" spans="1:22" ht="45" x14ac:dyDescent="0.25">
      <c r="A89" s="115"/>
      <c r="B89" s="97" t="s">
        <v>230</v>
      </c>
      <c r="C89" s="98" t="s">
        <v>136</v>
      </c>
      <c r="D89" s="109"/>
      <c r="E89" s="109"/>
      <c r="F89" s="109"/>
      <c r="G89" s="109"/>
      <c r="H89" s="109"/>
      <c r="I89" s="109"/>
      <c r="J89" s="109"/>
      <c r="K89" s="109"/>
      <c r="L89" s="110"/>
      <c r="M89" s="113" t="s">
        <v>176</v>
      </c>
      <c r="N89" s="112">
        <v>0</v>
      </c>
      <c r="O89" s="111"/>
      <c r="P89" s="107">
        <v>0</v>
      </c>
      <c r="Q89" s="107" t="n">
        <f t="shared" si="4"/>
        <v>0.0</v>
      </c>
      <c r="R89" s="107" t="n">
        <f t="shared" si="5"/>
        <v>0.0</v>
      </c>
      <c r="S89" s="108">
        <v>0</v>
      </c>
      <c r="T89" s="107">
        <v>0</v>
      </c>
      <c r="U89" s="107" t="n">
        <f t="shared" si="6"/>
        <v>0.0</v>
      </c>
      <c r="V89" s="108" t="n">
        <f t="shared" si="7"/>
        <v>0.0</v>
      </c>
    </row>
    <row r="90" spans="1:22" ht="30" x14ac:dyDescent="0.25">
      <c r="A90" s="115"/>
      <c r="B90" s="97" t="s">
        <v>230</v>
      </c>
      <c r="C90" s="98" t="s">
        <v>137</v>
      </c>
      <c r="D90" s="109"/>
      <c r="E90" s="109"/>
      <c r="F90" s="109"/>
      <c r="G90" s="109"/>
      <c r="H90" s="109"/>
      <c r="I90" s="109"/>
      <c r="J90" s="109"/>
      <c r="K90" s="109"/>
      <c r="L90" s="110"/>
      <c r="M90" s="113" t="s">
        <v>176</v>
      </c>
      <c r="N90" s="112">
        <v>0</v>
      </c>
      <c r="O90" s="111"/>
      <c r="P90" s="107">
        <v>0</v>
      </c>
      <c r="Q90" s="107" t="n">
        <f t="shared" si="4"/>
        <v>0.0</v>
      </c>
      <c r="R90" s="107" t="n">
        <f t="shared" si="5"/>
        <v>0.0</v>
      </c>
      <c r="S90" s="108">
        <v>0</v>
      </c>
      <c r="T90" s="107">
        <v>0</v>
      </c>
      <c r="U90" s="107" t="n">
        <f t="shared" si="6"/>
        <v>0.0</v>
      </c>
      <c r="V90" s="108" t="n">
        <f t="shared" si="7"/>
        <v>0.0</v>
      </c>
    </row>
    <row r="91" spans="1:22" ht="30" x14ac:dyDescent="0.25">
      <c r="A91" s="115"/>
      <c r="B91" s="97" t="s">
        <v>230</v>
      </c>
      <c r="C91" s="98" t="s">
        <v>138</v>
      </c>
      <c r="D91" s="109"/>
      <c r="E91" s="109"/>
      <c r="F91" s="109"/>
      <c r="G91" s="109"/>
      <c r="H91" s="109"/>
      <c r="I91" s="109"/>
      <c r="J91" s="109"/>
      <c r="K91" s="109"/>
      <c r="L91" s="110"/>
      <c r="M91" s="113" t="s">
        <v>176</v>
      </c>
      <c r="N91" s="112">
        <v>0</v>
      </c>
      <c r="O91" s="111"/>
      <c r="P91" s="107">
        <v>0</v>
      </c>
      <c r="Q91" s="107" t="n">
        <f t="shared" si="4"/>
        <v>0.0</v>
      </c>
      <c r="R91" s="107" t="n">
        <f t="shared" si="5"/>
        <v>0.0</v>
      </c>
      <c r="S91" s="108">
        <v>0</v>
      </c>
      <c r="T91" s="107">
        <v>0</v>
      </c>
      <c r="U91" s="107" t="n">
        <f t="shared" si="6"/>
        <v>0.0</v>
      </c>
      <c r="V91" s="108" t="n">
        <f t="shared" si="7"/>
        <v>0.0</v>
      </c>
    </row>
    <row r="92" spans="1:22" ht="45" x14ac:dyDescent="0.25">
      <c r="A92" s="115"/>
      <c r="B92" s="97" t="s">
        <v>230</v>
      </c>
      <c r="C92" s="98" t="s">
        <v>139</v>
      </c>
      <c r="D92" s="109"/>
      <c r="E92" s="109"/>
      <c r="F92" s="109"/>
      <c r="G92" s="109"/>
      <c r="H92" s="109"/>
      <c r="I92" s="109"/>
      <c r="J92" s="109"/>
      <c r="K92" s="109"/>
      <c r="L92" s="110"/>
      <c r="M92" s="113" t="s">
        <v>176</v>
      </c>
      <c r="N92" s="112">
        <v>0</v>
      </c>
      <c r="O92" s="111"/>
      <c r="P92" s="107">
        <v>0</v>
      </c>
      <c r="Q92" s="107" t="n">
        <f t="shared" si="4"/>
        <v>0.0</v>
      </c>
      <c r="R92" s="107" t="n">
        <f t="shared" si="5"/>
        <v>0.0</v>
      </c>
      <c r="S92" s="108">
        <v>0</v>
      </c>
      <c r="T92" s="107">
        <v>0</v>
      </c>
      <c r="U92" s="107" t="n">
        <f t="shared" si="6"/>
        <v>0.0</v>
      </c>
      <c r="V92" s="108" t="n">
        <f t="shared" si="7"/>
        <v>0.0</v>
      </c>
    </row>
    <row r="93" spans="1:22" ht="30" x14ac:dyDescent="0.25">
      <c r="A93" s="115"/>
      <c r="B93" s="97" t="s">
        <v>230</v>
      </c>
      <c r="C93" s="98" t="s">
        <v>140</v>
      </c>
      <c r="D93" s="109"/>
      <c r="E93" s="109"/>
      <c r="F93" s="109"/>
      <c r="G93" s="109"/>
      <c r="H93" s="109"/>
      <c r="I93" s="109"/>
      <c r="J93" s="109"/>
      <c r="K93" s="109"/>
      <c r="L93" s="110"/>
      <c r="M93" s="113" t="s">
        <v>176</v>
      </c>
      <c r="N93" s="112">
        <v>0</v>
      </c>
      <c r="O93" s="111"/>
      <c r="P93" s="107">
        <v>0</v>
      </c>
      <c r="Q93" s="107" t="n">
        <f t="shared" si="4"/>
        <v>0.0</v>
      </c>
      <c r="R93" s="107" t="n">
        <f t="shared" si="5"/>
        <v>0.0</v>
      </c>
      <c r="S93" s="108">
        <v>0</v>
      </c>
      <c r="T93" s="107">
        <v>0</v>
      </c>
      <c r="U93" s="107" t="n">
        <f t="shared" si="6"/>
        <v>0.0</v>
      </c>
      <c r="V93" s="108" t="n">
        <f t="shared" si="7"/>
        <v>0.0</v>
      </c>
    </row>
    <row r="94" spans="1:22" ht="30" x14ac:dyDescent="0.25">
      <c r="A94" s="115"/>
      <c r="B94" s="97" t="s">
        <v>230</v>
      </c>
      <c r="C94" s="98" t="s">
        <v>141</v>
      </c>
      <c r="D94" s="109"/>
      <c r="E94" s="109"/>
      <c r="F94" s="109"/>
      <c r="G94" s="109"/>
      <c r="H94" s="109"/>
      <c r="I94" s="109"/>
      <c r="J94" s="109"/>
      <c r="K94" s="109"/>
      <c r="L94" s="110"/>
      <c r="M94" s="113" t="s">
        <v>176</v>
      </c>
      <c r="N94" s="112">
        <v>0</v>
      </c>
      <c r="O94" s="111"/>
      <c r="P94" s="107">
        <v>0</v>
      </c>
      <c r="Q94" s="107" t="n">
        <f t="shared" si="4"/>
        <v>0.0</v>
      </c>
      <c r="R94" s="107" t="n">
        <f t="shared" si="5"/>
        <v>0.0</v>
      </c>
      <c r="S94" s="108">
        <v>0</v>
      </c>
      <c r="T94" s="107">
        <v>0</v>
      </c>
      <c r="U94" s="107" t="n">
        <f t="shared" si="6"/>
        <v>0.0</v>
      </c>
      <c r="V94" s="108" t="n">
        <f t="shared" si="7"/>
        <v>0.0</v>
      </c>
    </row>
    <row r="95" spans="1:22" x14ac:dyDescent="0.25">
      <c r="A95" s="120" t="s">
        <v>171</v>
      </c>
      <c r="B95" s="97" t="s">
        <v>230</v>
      </c>
      <c r="C95" s="98" t="s">
        <v>142</v>
      </c>
      <c r="D95" s="109"/>
      <c r="E95" s="109"/>
      <c r="F95" s="109"/>
      <c r="G95" s="109"/>
      <c r="H95" s="109"/>
      <c r="I95" s="109"/>
      <c r="J95" s="109"/>
      <c r="K95" s="109"/>
      <c r="L95" s="110"/>
      <c r="M95" s="113" t="s">
        <v>176</v>
      </c>
      <c r="N95" s="112">
        <v>0</v>
      </c>
      <c r="O95" s="111"/>
      <c r="P95" s="107">
        <v>0</v>
      </c>
      <c r="Q95" s="107" t="n">
        <f t="shared" si="4"/>
        <v>0.0</v>
      </c>
      <c r="R95" s="107" t="n">
        <f t="shared" si="5"/>
        <v>0.0</v>
      </c>
      <c r="S95" s="108">
        <v>0</v>
      </c>
      <c r="T95" s="107">
        <v>0</v>
      </c>
      <c r="U95" s="107" t="n">
        <f t="shared" si="6"/>
        <v>0.0</v>
      </c>
      <c r="V95" s="108" t="n">
        <f t="shared" si="7"/>
        <v>0.0</v>
      </c>
    </row>
    <row r="96" spans="1:22" ht="60" x14ac:dyDescent="0.25">
      <c r="A96" s="115">
        <v>1</v>
      </c>
      <c r="B96" s="97" t="s">
        <v>230</v>
      </c>
      <c r="C96" s="98" t="s">
        <v>202</v>
      </c>
      <c r="D96" s="109"/>
      <c r="E96" s="109"/>
      <c r="F96" s="109"/>
      <c r="G96" s="109"/>
      <c r="H96" s="109"/>
      <c r="I96" s="109"/>
      <c r="J96" s="109"/>
      <c r="K96" s="109"/>
      <c r="L96" s="110"/>
      <c r="M96" s="113" t="s">
        <v>176</v>
      </c>
      <c r="N96" s="112">
        <v>0</v>
      </c>
      <c r="O96" s="111"/>
      <c r="P96" s="107">
        <v>0</v>
      </c>
      <c r="Q96" s="107" t="n">
        <f t="shared" si="4"/>
        <v>0.0</v>
      </c>
      <c r="R96" s="107" t="n">
        <f t="shared" si="5"/>
        <v>0.0</v>
      </c>
      <c r="S96" s="108">
        <v>0</v>
      </c>
      <c r="T96" s="107">
        <v>0</v>
      </c>
      <c r="U96" s="107" t="n">
        <f t="shared" si="6"/>
        <v>0.0</v>
      </c>
      <c r="V96" s="108" t="n">
        <f t="shared" si="7"/>
        <v>0.0</v>
      </c>
    </row>
    <row r="97" spans="1:22" ht="45" x14ac:dyDescent="0.25">
      <c r="A97" s="115">
        <v>1.1000000000000001</v>
      </c>
      <c r="B97" s="97" t="s">
        <v>230</v>
      </c>
      <c r="C97" s="98" t="s">
        <v>203</v>
      </c>
      <c r="D97" s="109"/>
      <c r="E97" s="109"/>
      <c r="F97" s="109"/>
      <c r="G97" s="109"/>
      <c r="H97" s="109"/>
      <c r="I97" s="109"/>
      <c r="J97" s="109"/>
      <c r="K97" s="109"/>
      <c r="L97" s="110"/>
      <c r="M97" s="116" t="s">
        <v>175</v>
      </c>
      <c r="N97" s="116">
        <v>2</v>
      </c>
      <c r="O97" s="111"/>
      <c r="P97" s="107">
        <v>0</v>
      </c>
      <c r="Q97" s="107" t="n">
        <f t="shared" si="4"/>
        <v>0.0</v>
      </c>
      <c r="R97" s="107" t="n">
        <f t="shared" si="5"/>
        <v>0.0</v>
      </c>
      <c r="S97" s="108">
        <v>0</v>
      </c>
      <c r="T97" s="107">
        <v>0</v>
      </c>
      <c r="U97" s="107" t="n">
        <f t="shared" si="6"/>
        <v>0.0</v>
      </c>
      <c r="V97" s="108" t="n">
        <f t="shared" si="7"/>
        <v>0.0</v>
      </c>
    </row>
    <row r="98" spans="1:22" ht="45" x14ac:dyDescent="0.25">
      <c r="A98" s="115">
        <v>1.2</v>
      </c>
      <c r="B98" s="97" t="s">
        <v>230</v>
      </c>
      <c r="C98" s="98" t="s">
        <v>204</v>
      </c>
      <c r="D98" s="109"/>
      <c r="E98" s="109"/>
      <c r="F98" s="109"/>
      <c r="G98" s="109"/>
      <c r="H98" s="109"/>
      <c r="I98" s="109"/>
      <c r="J98" s="109"/>
      <c r="K98" s="109"/>
      <c r="L98" s="110"/>
      <c r="M98" s="116" t="s">
        <v>175</v>
      </c>
      <c r="N98" s="116">
        <v>0</v>
      </c>
      <c r="O98" s="111"/>
      <c r="P98" s="107">
        <v>0</v>
      </c>
      <c r="Q98" s="107" t="n">
        <f t="shared" si="4"/>
        <v>0.0</v>
      </c>
      <c r="R98" s="107" t="n">
        <f t="shared" si="5"/>
        <v>0.0</v>
      </c>
      <c r="S98" s="108">
        <v>0</v>
      </c>
      <c r="T98" s="107">
        <v>0</v>
      </c>
      <c r="U98" s="107" t="n">
        <f t="shared" si="6"/>
        <v>0.0</v>
      </c>
      <c r="V98" s="108" t="n">
        <f t="shared" si="7"/>
        <v>0.0</v>
      </c>
    </row>
    <row r="99" spans="1:22" ht="120" x14ac:dyDescent="0.25">
      <c r="A99" s="115">
        <v>2</v>
      </c>
      <c r="B99" s="97" t="s">
        <v>230</v>
      </c>
      <c r="C99" s="98" t="s">
        <v>205</v>
      </c>
      <c r="D99" s="109"/>
      <c r="E99" s="109"/>
      <c r="F99" s="109"/>
      <c r="G99" s="109"/>
      <c r="H99" s="109"/>
      <c r="I99" s="109"/>
      <c r="J99" s="109"/>
      <c r="K99" s="109"/>
      <c r="L99" s="110"/>
      <c r="M99" s="116" t="s">
        <v>173</v>
      </c>
      <c r="N99" s="116">
        <v>8</v>
      </c>
      <c r="O99" s="111"/>
      <c r="P99" s="107">
        <v>1312</v>
      </c>
      <c r="Q99" s="107" t="n">
        <f t="shared" si="4"/>
        <v>128.576</v>
      </c>
      <c r="R99" s="107" t="n">
        <f t="shared" si="5"/>
        <v>97.29792</v>
      </c>
      <c r="S99" s="108">
        <v>0</v>
      </c>
      <c r="T99" s="107">
        <v>0</v>
      </c>
      <c r="U99" s="107" t="n">
        <f t="shared" si="6"/>
        <v>1537.87392</v>
      </c>
      <c r="V99" s="108" t="n">
        <f t="shared" si="7"/>
        <v>12302.99136</v>
      </c>
    </row>
    <row r="100" spans="1:22" ht="195" x14ac:dyDescent="0.25">
      <c r="A100" s="115">
        <v>3</v>
      </c>
      <c r="B100" s="97" t="s">
        <v>230</v>
      </c>
      <c r="C100" s="98" t="s">
        <v>206</v>
      </c>
      <c r="D100" s="109"/>
      <c r="E100" s="109"/>
      <c r="F100" s="109"/>
      <c r="G100" s="109"/>
      <c r="H100" s="109"/>
      <c r="I100" s="109"/>
      <c r="J100" s="109"/>
      <c r="K100" s="109"/>
      <c r="L100" s="110"/>
      <c r="M100" s="116" t="s">
        <v>15</v>
      </c>
      <c r="N100" s="116">
        <v>1</v>
      </c>
      <c r="O100" s="111"/>
      <c r="P100" s="107">
        <v>4495</v>
      </c>
      <c r="Q100" s="107" t="n">
        <f t="shared" si="4"/>
        <v>440.51000000000005</v>
      </c>
      <c r="R100" s="107" t="n">
        <f t="shared" si="5"/>
        <v>333.3492</v>
      </c>
      <c r="S100" s="108">
        <v>0</v>
      </c>
      <c r="T100" s="107">
        <v>0</v>
      </c>
      <c r="U100" s="107" t="n">
        <f t="shared" si="6"/>
        <v>5268.8592</v>
      </c>
      <c r="V100" s="108" t="n">
        <f t="shared" si="7"/>
        <v>5268.8592</v>
      </c>
    </row>
    <row r="101" spans="1:22" x14ac:dyDescent="0.25">
      <c r="A101" s="112" t="s">
        <v>59</v>
      </c>
      <c r="B101" s="97" t="s">
        <v>230</v>
      </c>
      <c r="C101" s="98" t="s">
        <v>213</v>
      </c>
      <c r="D101" s="109"/>
      <c r="E101" s="109"/>
      <c r="F101" s="109"/>
      <c r="G101" s="109"/>
      <c r="H101" s="109"/>
      <c r="I101" s="109"/>
      <c r="J101" s="109"/>
      <c r="K101" s="109"/>
      <c r="L101" s="110"/>
      <c r="M101" s="113" t="s">
        <v>176</v>
      </c>
      <c r="N101" s="112">
        <v>0</v>
      </c>
      <c r="O101" s="111"/>
      <c r="P101" s="107">
        <v>0</v>
      </c>
      <c r="Q101" s="107" t="n">
        <f t="shared" si="4"/>
        <v>0.0</v>
      </c>
      <c r="R101" s="107" t="n">
        <f t="shared" si="5"/>
        <v>0.0</v>
      </c>
      <c r="S101" s="108">
        <v>0</v>
      </c>
      <c r="T101" s="107">
        <v>0</v>
      </c>
      <c r="U101" s="107" t="n">
        <f t="shared" si="6"/>
        <v>0.0</v>
      </c>
      <c r="V101" s="108" t="n">
        <f t="shared" si="7"/>
        <v>0.0</v>
      </c>
    </row>
    <row r="102" spans="1:22" x14ac:dyDescent="0.25">
      <c r="A102" s="114"/>
      <c r="B102" s="97" t="s">
        <v>230</v>
      </c>
      <c r="C102" s="98" t="s">
        <v>143</v>
      </c>
      <c r="D102" s="109"/>
      <c r="E102" s="109"/>
      <c r="F102" s="109"/>
      <c r="G102" s="109"/>
      <c r="H102" s="109"/>
      <c r="I102" s="109"/>
      <c r="J102" s="109"/>
      <c r="K102" s="109"/>
      <c r="L102" s="110"/>
      <c r="M102" s="113" t="s">
        <v>176</v>
      </c>
      <c r="N102" s="112">
        <v>0</v>
      </c>
      <c r="O102" s="111"/>
      <c r="P102" s="107">
        <v>0</v>
      </c>
      <c r="Q102" s="107" t="n">
        <f t="shared" si="4"/>
        <v>0.0</v>
      </c>
      <c r="R102" s="107" t="n">
        <f t="shared" si="5"/>
        <v>0.0</v>
      </c>
      <c r="S102" s="108">
        <v>0</v>
      </c>
      <c r="T102" s="107">
        <v>0</v>
      </c>
      <c r="U102" s="107" t="n">
        <f t="shared" si="6"/>
        <v>0.0</v>
      </c>
      <c r="V102" s="108" t="n">
        <f t="shared" si="7"/>
        <v>0.0</v>
      </c>
    </row>
    <row r="103" spans="1:22" ht="180" x14ac:dyDescent="0.25">
      <c r="A103" s="115"/>
      <c r="B103" s="97" t="s">
        <v>230</v>
      </c>
      <c r="C103" s="98" t="s">
        <v>144</v>
      </c>
      <c r="D103" s="109"/>
      <c r="E103" s="109"/>
      <c r="F103" s="109"/>
      <c r="G103" s="109"/>
      <c r="H103" s="109"/>
      <c r="I103" s="109"/>
      <c r="J103" s="109"/>
      <c r="K103" s="109"/>
      <c r="L103" s="110"/>
      <c r="M103" s="113" t="s">
        <v>176</v>
      </c>
      <c r="N103" s="112">
        <v>0</v>
      </c>
      <c r="O103" s="111"/>
      <c r="P103" s="107">
        <v>0</v>
      </c>
      <c r="Q103" s="107" t="n">
        <f t="shared" si="4"/>
        <v>0.0</v>
      </c>
      <c r="R103" s="107" t="n">
        <f t="shared" si="5"/>
        <v>0.0</v>
      </c>
      <c r="S103" s="108">
        <v>0</v>
      </c>
      <c r="T103" s="107">
        <v>0</v>
      </c>
      <c r="U103" s="107" t="n">
        <f t="shared" si="6"/>
        <v>0.0</v>
      </c>
      <c r="V103" s="108" t="n">
        <f t="shared" si="7"/>
        <v>0.0</v>
      </c>
    </row>
    <row r="104" spans="1:22" ht="30" x14ac:dyDescent="0.25">
      <c r="A104" s="115"/>
      <c r="B104" s="97" t="s">
        <v>230</v>
      </c>
      <c r="C104" s="98" t="s">
        <v>145</v>
      </c>
      <c r="D104" s="109"/>
      <c r="E104" s="109"/>
      <c r="F104" s="109"/>
      <c r="G104" s="109"/>
      <c r="H104" s="109"/>
      <c r="I104" s="109"/>
      <c r="J104" s="109"/>
      <c r="K104" s="109"/>
      <c r="L104" s="110"/>
      <c r="M104" s="113" t="s">
        <v>176</v>
      </c>
      <c r="N104" s="112">
        <v>0</v>
      </c>
      <c r="O104" s="111"/>
      <c r="P104" s="107">
        <v>0</v>
      </c>
      <c r="Q104" s="107" t="n">
        <f t="shared" si="4"/>
        <v>0.0</v>
      </c>
      <c r="R104" s="107" t="n">
        <f t="shared" si="5"/>
        <v>0.0</v>
      </c>
      <c r="S104" s="108">
        <v>0</v>
      </c>
      <c r="T104" s="107">
        <v>0</v>
      </c>
      <c r="U104" s="107" t="n">
        <f t="shared" si="6"/>
        <v>0.0</v>
      </c>
      <c r="V104" s="108" t="n">
        <f t="shared" si="7"/>
        <v>0.0</v>
      </c>
    </row>
    <row r="105" spans="1:22" ht="45" x14ac:dyDescent="0.25">
      <c r="A105" s="115"/>
      <c r="B105" s="97" t="s">
        <v>230</v>
      </c>
      <c r="C105" s="98" t="s">
        <v>146</v>
      </c>
      <c r="D105" s="109"/>
      <c r="E105" s="109"/>
      <c r="F105" s="109"/>
      <c r="G105" s="109"/>
      <c r="H105" s="109"/>
      <c r="I105" s="109"/>
      <c r="J105" s="109"/>
      <c r="K105" s="109"/>
      <c r="L105" s="110"/>
      <c r="M105" s="113" t="s">
        <v>176</v>
      </c>
      <c r="N105" s="112">
        <v>0</v>
      </c>
      <c r="O105" s="111"/>
      <c r="P105" s="107">
        <v>0</v>
      </c>
      <c r="Q105" s="107" t="n">
        <f t="shared" si="4"/>
        <v>0.0</v>
      </c>
      <c r="R105" s="107" t="n">
        <f t="shared" si="5"/>
        <v>0.0</v>
      </c>
      <c r="S105" s="108">
        <v>0</v>
      </c>
      <c r="T105" s="107">
        <v>0</v>
      </c>
      <c r="U105" s="107" t="n">
        <f t="shared" si="6"/>
        <v>0.0</v>
      </c>
      <c r="V105" s="108" t="n">
        <f t="shared" si="7"/>
        <v>0.0</v>
      </c>
    </row>
    <row r="106" spans="1:22" x14ac:dyDescent="0.25">
      <c r="A106" s="115"/>
      <c r="B106" s="97" t="s">
        <v>230</v>
      </c>
      <c r="C106" s="98" t="s">
        <v>147</v>
      </c>
      <c r="D106" s="109"/>
      <c r="E106" s="109"/>
      <c r="F106" s="109"/>
      <c r="G106" s="109"/>
      <c r="H106" s="109"/>
      <c r="I106" s="109"/>
      <c r="J106" s="109"/>
      <c r="K106" s="109"/>
      <c r="L106" s="110"/>
      <c r="M106" s="113" t="s">
        <v>176</v>
      </c>
      <c r="N106" s="112">
        <v>0</v>
      </c>
      <c r="O106" s="111"/>
      <c r="P106" s="107">
        <v>0</v>
      </c>
      <c r="Q106" s="107" t="n">
        <f t="shared" si="4"/>
        <v>0.0</v>
      </c>
      <c r="R106" s="107" t="n">
        <f t="shared" si="5"/>
        <v>0.0</v>
      </c>
      <c r="S106" s="108">
        <v>0</v>
      </c>
      <c r="T106" s="107">
        <v>0</v>
      </c>
      <c r="U106" s="107" t="n">
        <f t="shared" si="6"/>
        <v>0.0</v>
      </c>
      <c r="V106" s="108" t="n">
        <f t="shared" si="7"/>
        <v>0.0</v>
      </c>
    </row>
    <row r="107" spans="1:22" ht="45" x14ac:dyDescent="0.25">
      <c r="A107" s="115"/>
      <c r="B107" s="97" t="s">
        <v>230</v>
      </c>
      <c r="C107" s="98" t="s">
        <v>148</v>
      </c>
      <c r="D107" s="109"/>
      <c r="E107" s="109"/>
      <c r="F107" s="109"/>
      <c r="G107" s="109"/>
      <c r="H107" s="109"/>
      <c r="I107" s="109"/>
      <c r="J107" s="109"/>
      <c r="K107" s="109"/>
      <c r="L107" s="110"/>
      <c r="M107" s="113" t="s">
        <v>176</v>
      </c>
      <c r="N107" s="112">
        <v>0</v>
      </c>
      <c r="O107" s="111"/>
      <c r="P107" s="107">
        <v>0</v>
      </c>
      <c r="Q107" s="107" t="n">
        <f t="shared" si="4"/>
        <v>0.0</v>
      </c>
      <c r="R107" s="107" t="n">
        <f t="shared" si="5"/>
        <v>0.0</v>
      </c>
      <c r="S107" s="108">
        <v>0</v>
      </c>
      <c r="T107" s="107">
        <v>0</v>
      </c>
      <c r="U107" s="107" t="n">
        <f t="shared" si="6"/>
        <v>0.0</v>
      </c>
      <c r="V107" s="108" t="n">
        <f t="shared" si="7"/>
        <v>0.0</v>
      </c>
    </row>
    <row r="108" spans="1:22" ht="30" x14ac:dyDescent="0.25">
      <c r="A108" s="115"/>
      <c r="B108" s="97" t="s">
        <v>230</v>
      </c>
      <c r="C108" s="98" t="s">
        <v>149</v>
      </c>
      <c r="D108" s="109"/>
      <c r="E108" s="109"/>
      <c r="F108" s="109"/>
      <c r="G108" s="109"/>
      <c r="H108" s="109"/>
      <c r="I108" s="109"/>
      <c r="J108" s="109"/>
      <c r="K108" s="109"/>
      <c r="L108" s="110"/>
      <c r="M108" s="113" t="s">
        <v>176</v>
      </c>
      <c r="N108" s="112">
        <v>0</v>
      </c>
      <c r="O108" s="111"/>
      <c r="P108" s="107">
        <v>0</v>
      </c>
      <c r="Q108" s="107" t="n">
        <f t="shared" si="4"/>
        <v>0.0</v>
      </c>
      <c r="R108" s="107" t="n">
        <f t="shared" si="5"/>
        <v>0.0</v>
      </c>
      <c r="S108" s="108">
        <v>0</v>
      </c>
      <c r="T108" s="107">
        <v>0</v>
      </c>
      <c r="U108" s="107" t="n">
        <f t="shared" si="6"/>
        <v>0.0</v>
      </c>
      <c r="V108" s="108" t="n">
        <f t="shared" si="7"/>
        <v>0.0</v>
      </c>
    </row>
    <row r="109" spans="1:22" ht="30" x14ac:dyDescent="0.25">
      <c r="A109" s="115"/>
      <c r="B109" s="97" t="s">
        <v>230</v>
      </c>
      <c r="C109" s="98" t="s">
        <v>150</v>
      </c>
      <c r="D109" s="109"/>
      <c r="E109" s="109"/>
      <c r="F109" s="109"/>
      <c r="G109" s="109"/>
      <c r="H109" s="109"/>
      <c r="I109" s="109"/>
      <c r="J109" s="109"/>
      <c r="K109" s="109"/>
      <c r="L109" s="110"/>
      <c r="M109" s="113" t="s">
        <v>176</v>
      </c>
      <c r="N109" s="112">
        <v>0</v>
      </c>
      <c r="O109" s="111"/>
      <c r="P109" s="107">
        <v>0</v>
      </c>
      <c r="Q109" s="107" t="n">
        <f t="shared" si="4"/>
        <v>0.0</v>
      </c>
      <c r="R109" s="107" t="n">
        <f t="shared" si="5"/>
        <v>0.0</v>
      </c>
      <c r="S109" s="108">
        <v>0</v>
      </c>
      <c r="T109" s="107">
        <v>0</v>
      </c>
      <c r="U109" s="107" t="n">
        <f t="shared" si="6"/>
        <v>0.0</v>
      </c>
      <c r="V109" s="108" t="n">
        <f t="shared" si="7"/>
        <v>0.0</v>
      </c>
    </row>
    <row r="110" spans="1:22" ht="90" x14ac:dyDescent="0.25">
      <c r="A110" s="115"/>
      <c r="B110" s="97" t="s">
        <v>230</v>
      </c>
      <c r="C110" s="98" t="s">
        <v>151</v>
      </c>
      <c r="D110" s="109"/>
      <c r="E110" s="109"/>
      <c r="F110" s="109"/>
      <c r="G110" s="109"/>
      <c r="H110" s="109"/>
      <c r="I110" s="109"/>
      <c r="J110" s="109"/>
      <c r="K110" s="109"/>
      <c r="L110" s="110"/>
      <c r="M110" s="113" t="s">
        <v>176</v>
      </c>
      <c r="N110" s="112">
        <v>0</v>
      </c>
      <c r="O110" s="111"/>
      <c r="P110" s="107">
        <v>0</v>
      </c>
      <c r="Q110" s="107" t="n">
        <f t="shared" si="4"/>
        <v>0.0</v>
      </c>
      <c r="R110" s="107" t="n">
        <f t="shared" si="5"/>
        <v>0.0</v>
      </c>
      <c r="S110" s="108">
        <v>0</v>
      </c>
      <c r="T110" s="107">
        <v>0</v>
      </c>
      <c r="U110" s="107" t="n">
        <f t="shared" si="6"/>
        <v>0.0</v>
      </c>
      <c r="V110" s="108" t="n">
        <f t="shared" si="7"/>
        <v>0.0</v>
      </c>
    </row>
    <row r="111" spans="1:22" x14ac:dyDescent="0.25">
      <c r="A111" s="115"/>
      <c r="B111" s="97" t="s">
        <v>230</v>
      </c>
      <c r="C111" s="98" t="s">
        <v>152</v>
      </c>
      <c r="D111" s="109"/>
      <c r="E111" s="109"/>
      <c r="F111" s="109"/>
      <c r="G111" s="109"/>
      <c r="H111" s="109"/>
      <c r="I111" s="109"/>
      <c r="J111" s="109"/>
      <c r="K111" s="109"/>
      <c r="L111" s="110"/>
      <c r="M111" s="113" t="s">
        <v>176</v>
      </c>
      <c r="N111" s="112">
        <v>0</v>
      </c>
      <c r="O111" s="111"/>
      <c r="P111" s="107">
        <v>0</v>
      </c>
      <c r="Q111" s="107" t="n">
        <f t="shared" si="4"/>
        <v>0.0</v>
      </c>
      <c r="R111" s="107" t="n">
        <f t="shared" si="5"/>
        <v>0.0</v>
      </c>
      <c r="S111" s="108">
        <v>0</v>
      </c>
      <c r="T111" s="107">
        <v>0</v>
      </c>
      <c r="U111" s="107" t="n">
        <f t="shared" si="6"/>
        <v>0.0</v>
      </c>
      <c r="V111" s="108" t="n">
        <f t="shared" si="7"/>
        <v>0.0</v>
      </c>
    </row>
    <row r="112" spans="1:22" x14ac:dyDescent="0.25">
      <c r="A112" s="115"/>
      <c r="B112" s="97" t="s">
        <v>230</v>
      </c>
      <c r="C112" s="98" t="s">
        <v>153</v>
      </c>
      <c r="D112" s="109"/>
      <c r="E112" s="109"/>
      <c r="F112" s="109"/>
      <c r="G112" s="109"/>
      <c r="H112" s="109"/>
      <c r="I112" s="109"/>
      <c r="J112" s="109"/>
      <c r="K112" s="109"/>
      <c r="L112" s="110"/>
      <c r="M112" s="113" t="s">
        <v>176</v>
      </c>
      <c r="N112" s="112">
        <v>0</v>
      </c>
      <c r="O112" s="111"/>
      <c r="P112" s="107">
        <v>0</v>
      </c>
      <c r="Q112" s="107" t="n">
        <f t="shared" si="4"/>
        <v>0.0</v>
      </c>
      <c r="R112" s="107" t="n">
        <f t="shared" si="5"/>
        <v>0.0</v>
      </c>
      <c r="S112" s="108">
        <v>0</v>
      </c>
      <c r="T112" s="107">
        <v>0</v>
      </c>
      <c r="U112" s="107" t="n">
        <f t="shared" si="6"/>
        <v>0.0</v>
      </c>
      <c r="V112" s="108" t="n">
        <f t="shared" si="7"/>
        <v>0.0</v>
      </c>
    </row>
    <row r="113" spans="1:22" ht="225" x14ac:dyDescent="0.25">
      <c r="A113" s="115">
        <v>1</v>
      </c>
      <c r="B113" s="97" t="s">
        <v>230</v>
      </c>
      <c r="C113" s="98" t="s">
        <v>207</v>
      </c>
      <c r="D113" s="109"/>
      <c r="E113" s="109"/>
      <c r="F113" s="109"/>
      <c r="G113" s="109"/>
      <c r="H113" s="109"/>
      <c r="I113" s="109"/>
      <c r="J113" s="109"/>
      <c r="K113" s="109"/>
      <c r="L113" s="110"/>
      <c r="M113" s="113" t="s">
        <v>176</v>
      </c>
      <c r="N113" s="112">
        <v>0</v>
      </c>
      <c r="O113" s="111"/>
      <c r="P113" s="107">
        <v>0</v>
      </c>
      <c r="Q113" s="107">
        <f t="shared" si="4"/>
        <v>0</v>
      </c>
      <c r="R113" s="107">
        <f t="shared" si="5"/>
        <v>0</v>
      </c>
      <c r="S113" s="108">
        <v>0</v>
      </c>
      <c r="T113" s="107">
        <v>0</v>
      </c>
      <c r="U113" s="107">
        <f t="shared" si="6"/>
        <v>0</v>
      </c>
      <c r="V113" s="108">
        <f t="shared" si="7"/>
        <v>0</v>
      </c>
    </row>
    <row r="114" spans="1:22" ht="195" x14ac:dyDescent="0.25">
      <c r="A114" s="115"/>
      <c r="B114" s="97" t="s">
        <v>230</v>
      </c>
      <c r="C114" s="98" t="s">
        <v>208</v>
      </c>
      <c r="D114" s="109"/>
      <c r="E114" s="109"/>
      <c r="F114" s="109"/>
      <c r="G114" s="109"/>
      <c r="H114" s="109"/>
      <c r="I114" s="109"/>
      <c r="J114" s="109"/>
      <c r="K114" s="109"/>
      <c r="L114" s="110"/>
      <c r="M114" s="113" t="s">
        <v>176</v>
      </c>
      <c r="N114" s="112">
        <v>0</v>
      </c>
      <c r="O114" s="111"/>
      <c r="P114" s="107">
        <v>0</v>
      </c>
      <c r="Q114" s="107">
        <f t="shared" si="4"/>
        <v>0</v>
      </c>
      <c r="R114" s="107">
        <f t="shared" si="5"/>
        <v>0</v>
      </c>
      <c r="S114" s="108">
        <v>0</v>
      </c>
      <c r="T114" s="107">
        <v>0</v>
      </c>
      <c r="U114" s="107">
        <f t="shared" si="6"/>
        <v>0</v>
      </c>
      <c r="V114" s="108">
        <f t="shared" si="7"/>
        <v>0</v>
      </c>
    </row>
    <row r="115" spans="1:22" ht="90" x14ac:dyDescent="0.25">
      <c r="A115" s="115"/>
      <c r="B115" s="97" t="s">
        <v>230</v>
      </c>
      <c r="C115" s="98" t="s">
        <v>154</v>
      </c>
      <c r="D115" s="109"/>
      <c r="E115" s="109"/>
      <c r="F115" s="109"/>
      <c r="G115" s="109"/>
      <c r="H115" s="109"/>
      <c r="I115" s="109"/>
      <c r="J115" s="109"/>
      <c r="K115" s="109"/>
      <c r="L115" s="110"/>
      <c r="M115" s="116" t="s">
        <v>175</v>
      </c>
      <c r="N115" s="116">
        <v>1</v>
      </c>
      <c r="O115" s="111"/>
      <c r="P115" s="107">
        <v>47397</v>
      </c>
      <c r="Q115" s="107">
        <f t="shared" si="4"/>
        <v>4644.9059999999999</v>
      </c>
      <c r="R115" s="107">
        <f t="shared" si="5"/>
        <v>3514.9615200000003</v>
      </c>
      <c r="S115" s="108">
        <v>0</v>
      </c>
      <c r="T115" s="107">
        <v>0</v>
      </c>
      <c r="U115" s="107">
        <f t="shared" si="6"/>
        <v>55556.86752</v>
      </c>
      <c r="V115" s="108">
        <f t="shared" si="7"/>
        <v>55556.86752</v>
      </c>
    </row>
    <row r="116" spans="1:22" ht="78.75" x14ac:dyDescent="0.25">
      <c r="A116" s="117">
        <v>2</v>
      </c>
      <c r="B116" s="97" t="s">
        <v>230</v>
      </c>
      <c r="C116" s="123" t="s">
        <v>215</v>
      </c>
      <c r="D116" s="109"/>
      <c r="E116" s="109"/>
      <c r="F116" s="109"/>
      <c r="G116" s="109"/>
      <c r="H116" s="109"/>
      <c r="I116" s="109"/>
      <c r="J116" s="109"/>
      <c r="K116" s="109"/>
      <c r="L116" s="110"/>
      <c r="M116" s="113" t="s">
        <v>176</v>
      </c>
      <c r="N116" s="112">
        <v>0</v>
      </c>
      <c r="O116" s="111"/>
      <c r="P116" s="107">
        <v>0</v>
      </c>
      <c r="Q116" s="107">
        <f t="shared" si="4"/>
        <v>0</v>
      </c>
      <c r="R116" s="107">
        <f t="shared" si="5"/>
        <v>0</v>
      </c>
      <c r="S116" s="108">
        <v>0</v>
      </c>
      <c r="T116" s="107">
        <v>0</v>
      </c>
      <c r="U116" s="107">
        <f t="shared" si="6"/>
        <v>0</v>
      </c>
      <c r="V116" s="108">
        <f t="shared" si="7"/>
        <v>0</v>
      </c>
    </row>
    <row r="117" spans="1:22" ht="60" x14ac:dyDescent="0.25">
      <c r="A117" s="117"/>
      <c r="B117" s="97" t="s">
        <v>230</v>
      </c>
      <c r="C117" s="98" t="s">
        <v>155</v>
      </c>
      <c r="D117" s="109"/>
      <c r="E117" s="109"/>
      <c r="F117" s="109"/>
      <c r="G117" s="109"/>
      <c r="H117" s="109"/>
      <c r="I117" s="109"/>
      <c r="J117" s="109"/>
      <c r="K117" s="109"/>
      <c r="L117" s="110"/>
      <c r="M117" s="116" t="s">
        <v>175</v>
      </c>
      <c r="N117" s="116">
        <v>1</v>
      </c>
      <c r="O117" s="111"/>
      <c r="P117" s="107">
        <v>20839</v>
      </c>
      <c r="Q117" s="107">
        <f t="shared" si="4"/>
        <v>2042.2220000000002</v>
      </c>
      <c r="R117" s="107">
        <f t="shared" si="5"/>
        <v>1545.4202400000001</v>
      </c>
      <c r="S117" s="108">
        <v>0</v>
      </c>
      <c r="T117" s="107">
        <v>0</v>
      </c>
      <c r="U117" s="107">
        <f t="shared" si="6"/>
        <v>24426.642240000001</v>
      </c>
      <c r="V117" s="108">
        <f t="shared" si="7"/>
        <v>24426.642240000001</v>
      </c>
    </row>
    <row r="118" spans="1:22" ht="30" x14ac:dyDescent="0.25">
      <c r="A118" s="117"/>
      <c r="B118" s="97" t="s">
        <v>230</v>
      </c>
      <c r="C118" s="98" t="s">
        <v>156</v>
      </c>
      <c r="D118" s="109"/>
      <c r="E118" s="109"/>
      <c r="F118" s="109"/>
      <c r="G118" s="109"/>
      <c r="H118" s="109"/>
      <c r="I118" s="109"/>
      <c r="J118" s="109"/>
      <c r="K118" s="109"/>
      <c r="L118" s="110"/>
      <c r="M118" s="113" t="s">
        <v>176</v>
      </c>
      <c r="N118" s="112">
        <v>0</v>
      </c>
      <c r="O118" s="111"/>
      <c r="P118" s="107">
        <v>0</v>
      </c>
      <c r="Q118" s="107">
        <f t="shared" si="4"/>
        <v>0</v>
      </c>
      <c r="R118" s="107">
        <f t="shared" si="5"/>
        <v>0</v>
      </c>
      <c r="S118" s="108">
        <v>0</v>
      </c>
      <c r="T118" s="107">
        <v>0</v>
      </c>
      <c r="U118" s="107">
        <f t="shared" si="6"/>
        <v>0</v>
      </c>
      <c r="V118" s="108">
        <f t="shared" si="7"/>
        <v>0</v>
      </c>
    </row>
    <row r="119" spans="1:22" ht="45" x14ac:dyDescent="0.25">
      <c r="A119" s="117"/>
      <c r="B119" s="97" t="s">
        <v>230</v>
      </c>
      <c r="C119" s="98" t="s">
        <v>157</v>
      </c>
      <c r="D119" s="109"/>
      <c r="E119" s="109"/>
      <c r="F119" s="109"/>
      <c r="G119" s="109"/>
      <c r="H119" s="109"/>
      <c r="I119" s="109"/>
      <c r="J119" s="109"/>
      <c r="K119" s="109"/>
      <c r="L119" s="110"/>
      <c r="M119" s="113" t="s">
        <v>176</v>
      </c>
      <c r="N119" s="112">
        <v>0</v>
      </c>
      <c r="O119" s="111"/>
      <c r="P119" s="107">
        <v>0</v>
      </c>
      <c r="Q119" s="107">
        <f t="shared" si="4"/>
        <v>0</v>
      </c>
      <c r="R119" s="107">
        <f t="shared" si="5"/>
        <v>0</v>
      </c>
      <c r="S119" s="108">
        <v>0</v>
      </c>
      <c r="T119" s="107">
        <v>0</v>
      </c>
      <c r="U119" s="107">
        <f t="shared" si="6"/>
        <v>0</v>
      </c>
      <c r="V119" s="108">
        <f t="shared" si="7"/>
        <v>0</v>
      </c>
    </row>
    <row r="120" spans="1:22" ht="45" x14ac:dyDescent="0.25">
      <c r="A120" s="117"/>
      <c r="B120" s="97" t="s">
        <v>230</v>
      </c>
      <c r="C120" s="98" t="s">
        <v>158</v>
      </c>
      <c r="D120" s="109"/>
      <c r="E120" s="109"/>
      <c r="F120" s="109"/>
      <c r="G120" s="109"/>
      <c r="H120" s="109"/>
      <c r="I120" s="109"/>
      <c r="J120" s="109"/>
      <c r="K120" s="109"/>
      <c r="L120" s="110"/>
      <c r="M120" s="113" t="s">
        <v>176</v>
      </c>
      <c r="N120" s="112">
        <v>0</v>
      </c>
      <c r="O120" s="111"/>
      <c r="P120" s="107">
        <v>0</v>
      </c>
      <c r="Q120" s="107">
        <f t="shared" si="4"/>
        <v>0</v>
      </c>
      <c r="R120" s="107">
        <f t="shared" si="5"/>
        <v>0</v>
      </c>
      <c r="S120" s="108">
        <v>0</v>
      </c>
      <c r="T120" s="107">
        <v>0</v>
      </c>
      <c r="U120" s="107">
        <f t="shared" si="6"/>
        <v>0</v>
      </c>
      <c r="V120" s="108">
        <f t="shared" si="7"/>
        <v>0</v>
      </c>
    </row>
    <row r="121" spans="1:22" ht="60" x14ac:dyDescent="0.25">
      <c r="A121" s="117">
        <v>3</v>
      </c>
      <c r="B121" s="97" t="s">
        <v>230</v>
      </c>
      <c r="C121" s="98" t="s">
        <v>214</v>
      </c>
      <c r="D121" s="109"/>
      <c r="E121" s="109"/>
      <c r="F121" s="109"/>
      <c r="G121" s="109"/>
      <c r="H121" s="109"/>
      <c r="I121" s="109"/>
      <c r="J121" s="109"/>
      <c r="K121" s="109"/>
      <c r="L121" s="110"/>
      <c r="M121" s="113" t="s">
        <v>15</v>
      </c>
      <c r="N121" s="112">
        <v>2</v>
      </c>
      <c r="O121" s="111"/>
      <c r="P121" s="107">
        <v>3000</v>
      </c>
      <c r="Q121" s="107">
        <f t="shared" si="4"/>
        <v>294</v>
      </c>
      <c r="R121" s="107">
        <f t="shared" si="5"/>
        <v>222.48000000000002</v>
      </c>
      <c r="S121" s="108">
        <v>0</v>
      </c>
      <c r="T121" s="107">
        <v>0</v>
      </c>
      <c r="U121" s="107">
        <f t="shared" si="6"/>
        <v>3516.48</v>
      </c>
      <c r="V121" s="108">
        <f t="shared" si="7"/>
        <v>7032.96</v>
      </c>
    </row>
    <row r="122" spans="1:22" x14ac:dyDescent="0.25">
      <c r="A122" s="117"/>
      <c r="B122" s="97" t="s">
        <v>230</v>
      </c>
      <c r="C122" s="98" t="s">
        <v>159</v>
      </c>
      <c r="D122" s="109"/>
      <c r="E122" s="109"/>
      <c r="F122" s="109"/>
      <c r="G122" s="109"/>
      <c r="H122" s="109"/>
      <c r="I122" s="109"/>
      <c r="J122" s="109"/>
      <c r="K122" s="109"/>
      <c r="L122" s="110"/>
      <c r="M122" s="113" t="s">
        <v>176</v>
      </c>
      <c r="N122" s="112">
        <v>0</v>
      </c>
      <c r="O122" s="111"/>
      <c r="P122" s="107">
        <v>0</v>
      </c>
      <c r="Q122" s="107">
        <f t="shared" si="4"/>
        <v>0</v>
      </c>
      <c r="R122" s="107">
        <f t="shared" si="5"/>
        <v>0</v>
      </c>
      <c r="S122" s="108">
        <v>0</v>
      </c>
      <c r="T122" s="107">
        <v>0</v>
      </c>
      <c r="U122" s="107">
        <f t="shared" si="6"/>
        <v>0</v>
      </c>
      <c r="V122" s="108">
        <f t="shared" si="7"/>
        <v>0</v>
      </c>
    </row>
    <row r="123" spans="1:22" ht="236.25" x14ac:dyDescent="0.25">
      <c r="A123" s="117">
        <v>4</v>
      </c>
      <c r="B123" s="97" t="s">
        <v>230</v>
      </c>
      <c r="C123" s="123" t="s">
        <v>216</v>
      </c>
      <c r="D123" s="109"/>
      <c r="E123" s="109"/>
      <c r="F123" s="109"/>
      <c r="G123" s="109"/>
      <c r="H123" s="109"/>
      <c r="I123" s="109"/>
      <c r="J123" s="109"/>
      <c r="K123" s="109"/>
      <c r="L123" s="110"/>
      <c r="M123" s="116" t="s">
        <v>175</v>
      </c>
      <c r="N123" s="121">
        <v>2</v>
      </c>
      <c r="O123" s="111"/>
      <c r="P123" s="107">
        <v>14500</v>
      </c>
      <c r="Q123" s="107">
        <f t="shared" si="4"/>
        <v>1421</v>
      </c>
      <c r="R123" s="107">
        <f t="shared" si="5"/>
        <v>1075.3200000000002</v>
      </c>
      <c r="S123" s="108">
        <v>0</v>
      </c>
      <c r="T123" s="107">
        <v>0</v>
      </c>
      <c r="U123" s="107">
        <f t="shared" si="6"/>
        <v>16996.32</v>
      </c>
      <c r="V123" s="108">
        <f t="shared" si="7"/>
        <v>33992.639999999999</v>
      </c>
    </row>
    <row r="124" spans="1:22" ht="90" x14ac:dyDescent="0.25">
      <c r="A124" s="117"/>
      <c r="B124" s="97" t="s">
        <v>230</v>
      </c>
      <c r="C124" s="98" t="s">
        <v>160</v>
      </c>
      <c r="D124" s="109"/>
      <c r="E124" s="109"/>
      <c r="F124" s="109"/>
      <c r="G124" s="109"/>
      <c r="H124" s="109"/>
      <c r="I124" s="109"/>
      <c r="J124" s="109"/>
      <c r="K124" s="109"/>
      <c r="L124" s="110"/>
      <c r="M124" s="113" t="s">
        <v>176</v>
      </c>
      <c r="N124" s="112">
        <v>0</v>
      </c>
      <c r="O124" s="111"/>
      <c r="P124" s="107">
        <v>0</v>
      </c>
      <c r="Q124" s="107">
        <f t="shared" si="4"/>
        <v>0</v>
      </c>
      <c r="R124" s="107">
        <f t="shared" si="5"/>
        <v>0</v>
      </c>
      <c r="S124" s="108">
        <v>0</v>
      </c>
      <c r="T124" s="107">
        <v>0</v>
      </c>
      <c r="U124" s="107">
        <f t="shared" si="6"/>
        <v>0</v>
      </c>
      <c r="V124" s="108">
        <f t="shared" si="7"/>
        <v>0</v>
      </c>
    </row>
    <row r="125" spans="1:22" ht="150" x14ac:dyDescent="0.25">
      <c r="A125" s="117">
        <v>5</v>
      </c>
      <c r="B125" s="97" t="s">
        <v>230</v>
      </c>
      <c r="C125" s="98" t="s">
        <v>218</v>
      </c>
      <c r="D125" s="109"/>
      <c r="E125" s="109"/>
      <c r="F125" s="109"/>
      <c r="G125" s="109"/>
      <c r="H125" s="109"/>
      <c r="I125" s="109"/>
      <c r="J125" s="109"/>
      <c r="K125" s="109"/>
      <c r="L125" s="110"/>
      <c r="M125" s="116" t="s">
        <v>175</v>
      </c>
      <c r="N125" s="121">
        <v>1</v>
      </c>
      <c r="O125" s="111"/>
      <c r="P125" s="107">
        <v>44695</v>
      </c>
      <c r="Q125" s="107">
        <f t="shared" si="4"/>
        <v>4380.1099999999997</v>
      </c>
      <c r="R125" s="107">
        <f t="shared" si="5"/>
        <v>3314.5812000000001</v>
      </c>
      <c r="S125" s="108">
        <v>0</v>
      </c>
      <c r="T125" s="107">
        <v>0</v>
      </c>
      <c r="U125" s="107">
        <f t="shared" si="6"/>
        <v>52389.691200000001</v>
      </c>
      <c r="V125" s="108">
        <f t="shared" si="7"/>
        <v>52389.691200000001</v>
      </c>
    </row>
    <row r="126" spans="1:22" ht="225" x14ac:dyDescent="0.25">
      <c r="A126" s="117"/>
      <c r="B126" s="97" t="s">
        <v>230</v>
      </c>
      <c r="C126" s="98" t="s">
        <v>161</v>
      </c>
      <c r="D126" s="109"/>
      <c r="E126" s="109"/>
      <c r="F126" s="109"/>
      <c r="G126" s="109"/>
      <c r="H126" s="109"/>
      <c r="I126" s="109"/>
      <c r="J126" s="109"/>
      <c r="K126" s="109"/>
      <c r="L126" s="110"/>
      <c r="M126" s="116" t="s">
        <v>176</v>
      </c>
      <c r="N126" s="121">
        <v>0</v>
      </c>
      <c r="O126" s="111"/>
      <c r="P126" s="107">
        <v>0</v>
      </c>
      <c r="Q126" s="107">
        <f t="shared" si="4"/>
        <v>0</v>
      </c>
      <c r="R126" s="107">
        <f t="shared" si="5"/>
        <v>0</v>
      </c>
      <c r="S126" s="108">
        <v>0</v>
      </c>
      <c r="T126" s="107">
        <v>0</v>
      </c>
      <c r="U126" s="107">
        <f t="shared" si="6"/>
        <v>0</v>
      </c>
      <c r="V126" s="108">
        <f t="shared" si="7"/>
        <v>0</v>
      </c>
    </row>
    <row r="127" spans="1:22" ht="150" x14ac:dyDescent="0.25">
      <c r="A127" s="117"/>
      <c r="B127" s="97" t="s">
        <v>230</v>
      </c>
      <c r="C127" s="98" t="s">
        <v>162</v>
      </c>
      <c r="D127" s="109"/>
      <c r="E127" s="109"/>
      <c r="F127" s="109"/>
      <c r="G127" s="109"/>
      <c r="H127" s="109"/>
      <c r="I127" s="109"/>
      <c r="J127" s="109"/>
      <c r="K127" s="109"/>
      <c r="L127" s="110"/>
      <c r="M127" s="116" t="s">
        <v>217</v>
      </c>
      <c r="N127" s="121">
        <v>0</v>
      </c>
      <c r="O127" s="111"/>
      <c r="P127" s="107">
        <v>0</v>
      </c>
      <c r="Q127" s="107">
        <f t="shared" si="4"/>
        <v>0</v>
      </c>
      <c r="R127" s="107">
        <f t="shared" si="5"/>
        <v>0</v>
      </c>
      <c r="S127" s="108">
        <v>0</v>
      </c>
      <c r="T127" s="107">
        <v>0</v>
      </c>
      <c r="U127" s="107">
        <f t="shared" si="6"/>
        <v>0</v>
      </c>
      <c r="V127" s="108">
        <f t="shared" si="7"/>
        <v>0</v>
      </c>
    </row>
    <row r="128" spans="1:22" ht="135" x14ac:dyDescent="0.25">
      <c r="A128" s="117"/>
      <c r="B128" s="97" t="s">
        <v>230</v>
      </c>
      <c r="C128" s="98" t="s">
        <v>163</v>
      </c>
      <c r="D128" s="109"/>
      <c r="E128" s="109"/>
      <c r="F128" s="109"/>
      <c r="G128" s="109"/>
      <c r="H128" s="109"/>
      <c r="I128" s="109"/>
      <c r="J128" s="109"/>
      <c r="K128" s="109"/>
      <c r="L128" s="110"/>
      <c r="M128" s="116" t="s">
        <v>176</v>
      </c>
      <c r="N128" s="121">
        <v>0</v>
      </c>
      <c r="O128" s="111"/>
      <c r="P128" s="107">
        <v>0</v>
      </c>
      <c r="Q128" s="107">
        <f t="shared" si="4"/>
        <v>0</v>
      </c>
      <c r="R128" s="107">
        <f t="shared" si="5"/>
        <v>0</v>
      </c>
      <c r="S128" s="108">
        <v>0</v>
      </c>
      <c r="T128" s="107">
        <v>0</v>
      </c>
      <c r="U128" s="107">
        <f t="shared" si="6"/>
        <v>0</v>
      </c>
      <c r="V128" s="108">
        <f t="shared" si="7"/>
        <v>0</v>
      </c>
    </row>
  </sheetData>
  <protectedRanges>
    <protectedRange password="CA69" sqref="G8:G9" name="Range1_1_1_1_1"/>
    <protectedRange password="CA69" sqref="I8:I9" name="Range1_12_2_1_1_1"/>
    <protectedRange password="CA69" sqref="J8:K9" name="Range1_2_2_1_1_1_1"/>
    <protectedRange password="CA69" sqref="N8:O8 O9 N9:N21 N25:N26 N31:N34 N39:N45 N50 N53 N62:N66 N69:N75 N77:N83 N101:N114 N116 N89:N96 N85:N86 N124 N118:N122" name="Range1_1_3_1_1"/>
    <protectedRange password="CA69" sqref="D8:D9" name="Range1_1_4_1_1"/>
    <protectedRange password="CA69" sqref="H8:H9" name="Range1_12_2_2_1_1"/>
    <protectedRange password="CA69" sqref="B8:B128" name="Range1_1_5_1_1_1_1"/>
  </protectedRanges>
  <mergeCells count="6">
    <mergeCell ref="C5:L5"/>
    <mergeCell ref="P5:V5"/>
    <mergeCell ref="AW5:AZ5"/>
    <mergeCell ref="AC6:AN6"/>
    <mergeCell ref="AP6:AS6"/>
    <mergeCell ref="P6:V6"/>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X128"/>
  <sheetViews>
    <sheetView topLeftCell="T70" workbookViewId="0">
      <selection activeCell="AD76" sqref="AD76"/>
    </sheetView>
  </sheetViews>
  <sheetFormatPr defaultColWidth="9.140625" defaultRowHeight="15" x14ac:dyDescent="0.25"/>
  <cols>
    <col min="1" max="1" bestFit="true" customWidth="true" style="1" width="9.5703125" collapsed="true"/>
    <col min="2" max="2" customWidth="true" style="124" width="19.42578125" collapsed="true"/>
    <col min="3" max="3" customWidth="true" style="1" width="53.140625" collapsed="true"/>
    <col min="4" max="4" customWidth="true" style="1" width="29.7109375" collapsed="true"/>
    <col min="5" max="5" customWidth="true" style="1" width="12.140625" collapsed="true"/>
    <col min="6" max="6" bestFit="true" customWidth="true" style="1" width="17.42578125" collapsed="true"/>
    <col min="7" max="7" customWidth="true" style="1" width="19.7109375" collapsed="true"/>
    <col min="8" max="8" customWidth="true" style="1" width="17.7109375" collapsed="true"/>
    <col min="9" max="9" bestFit="true" customWidth="true" style="1" width="13.42578125" collapsed="true"/>
    <col min="10" max="11" customWidth="true" style="1" width="13.42578125" collapsed="true"/>
    <col min="12" max="12" customWidth="true" style="18" width="4.140625" collapsed="true"/>
    <col min="13" max="13" bestFit="true" customWidth="true" style="1" width="7.140625" collapsed="true"/>
    <col min="14" max="14" bestFit="true" customWidth="true" style="1" width="6.7109375" collapsed="true"/>
    <col min="15" max="15" customWidth="true" style="21" width="4.42578125" collapsed="true"/>
    <col min="16" max="16" bestFit="true" customWidth="true" style="24" width="14.0" collapsed="true"/>
    <col min="17" max="17" bestFit="true" customWidth="true" style="24" width="13.0" collapsed="true"/>
    <col min="18" max="18" bestFit="true" customWidth="true" style="24" width="9.7109375" collapsed="true"/>
    <col min="19" max="19" customWidth="true" style="24" width="13.0" collapsed="true"/>
    <col min="20" max="20" customWidth="true" style="24" width="13.85546875" collapsed="true"/>
    <col min="21" max="21" customWidth="true" style="24" width="14.85546875" collapsed="true"/>
    <col min="22" max="22" customWidth="true" style="24" width="18.140625" collapsed="true"/>
    <col min="23" max="23" customWidth="true" style="91" width="6.0" collapsed="true"/>
    <col min="24" max="24" customWidth="true" style="24" width="18.140625" collapsed="true"/>
    <col min="25" max="25" customWidth="true" style="122" width="18.140625" collapsed="true"/>
    <col min="26" max="30" customWidth="true" style="24" width="18.140625" collapsed="true"/>
    <col min="31" max="31" customWidth="true" style="24" width="13.85546875" collapsed="true"/>
    <col min="32" max="34" customWidth="true" style="1" width="13.85546875" collapsed="true"/>
    <col min="35" max="35" bestFit="true" customWidth="true" style="1" width="8.140625" collapsed="true"/>
    <col min="36" max="36" bestFit="true" customWidth="true" style="1" width="11.7109375" collapsed="true"/>
    <col min="37" max="37" customWidth="true" style="1" width="2.7109375" collapsed="true"/>
    <col min="38" max="38" bestFit="true" customWidth="true" style="1" width="14.0" collapsed="true"/>
    <col min="39" max="39" bestFit="true" customWidth="true" style="1" width="9.140625" collapsed="true"/>
    <col min="40" max="40" bestFit="true" customWidth="true" style="1" width="17.140625" collapsed="true"/>
    <col min="41" max="41" customWidth="true" style="1" width="8.85546875" collapsed="true"/>
    <col min="42" max="42" customWidth="true" style="1" width="7.85546875" collapsed="true"/>
    <col min="43" max="43" customWidth="true" style="1" width="9.140625" collapsed="true"/>
    <col min="44" max="44" customWidth="true" style="1" width="10.7109375" collapsed="true"/>
    <col min="45" max="46" customWidth="true" style="1" width="12.85546875" collapsed="true"/>
    <col min="47" max="47" customWidth="true" style="1" width="10.5703125" collapsed="true"/>
    <col min="48" max="48" bestFit="true" customWidth="true" style="1" width="8.140625" collapsed="true"/>
    <col min="49" max="49" customWidth="true" style="1" width="25.140625" collapsed="true"/>
    <col min="50" max="50" customWidth="true" style="1" width="2.7109375" collapsed="true"/>
    <col min="51" max="51" bestFit="true" customWidth="true" style="1" width="14.0" collapsed="true"/>
    <col min="52" max="52" bestFit="true" customWidth="true" style="1" width="15.0" collapsed="true"/>
    <col min="53" max="53" bestFit="true" customWidth="true" style="1" width="8.140625" collapsed="true"/>
    <col min="54" max="54" bestFit="true" customWidth="true" style="1" width="27.140625" collapsed="true"/>
    <col min="55" max="55" customWidth="true" style="1" width="2.7109375" collapsed="true"/>
    <col min="56" max="56" bestFit="true" customWidth="true" style="1" width="61.7109375" collapsed="true"/>
    <col min="57" max="57" customWidth="true" style="1" width="2.7109375" collapsed="true"/>
    <col min="58" max="58" bestFit="true" customWidth="true" style="1" width="13.85546875" collapsed="true"/>
    <col min="59" max="59" bestFit="true" customWidth="true" style="1" width="20.140625" collapsed="true"/>
    <col min="60" max="60" bestFit="true" customWidth="true" style="1" width="18.85546875" collapsed="true"/>
    <col min="61" max="61" bestFit="true" customWidth="true" style="1" width="36.85546875" collapsed="true"/>
    <col min="62" max="62" customWidth="true" style="1" width="2.7109375" collapsed="true"/>
    <col min="63" max="63" customWidth="true" style="1" width="23.5703125" collapsed="true"/>
    <col min="64" max="16384" style="1" width="9.140625" collapsed="true"/>
  </cols>
  <sheetData>
    <row r="3" spans="1:76" x14ac:dyDescent="0.25">
      <c r="A3" s="1" t="s">
        <v>22</v>
      </c>
    </row>
    <row r="4" spans="1:76" x14ac:dyDescent="0.25">
      <c r="A4" s="1" t="s">
        <v>23</v>
      </c>
      <c r="D4" t="s">
        <v>229</v>
      </c>
      <c r="G4" s="122"/>
      <c r="V4" s="24">
        <f>SUM(V8:V128)</f>
        <v>538793.84384591039</v>
      </c>
      <c r="Z4" s="24">
        <f t="shared" ref="Z4:AE4" si="0">SUM(Z8:Z128)</f>
        <v>330260.16535199998</v>
      </c>
      <c r="AA4" s="24">
        <f t="shared" si="0"/>
        <v>32365.496204495994</v>
      </c>
      <c r="AB4" s="24">
        <f t="shared" si="0"/>
        <v>24492.093862504324</v>
      </c>
      <c r="AC4" s="24">
        <f t="shared" si="0"/>
        <v>0</v>
      </c>
      <c r="AD4" s="24">
        <f t="shared" si="0"/>
        <v>0</v>
      </c>
      <c r="AE4" s="24">
        <f t="shared" si="0"/>
        <v>387117.75541900034</v>
      </c>
      <c r="AF4" s="24"/>
    </row>
    <row r="5" spans="1:76" s="4" customFormat="1" ht="30.75" customHeight="1" x14ac:dyDescent="0.25">
      <c r="A5" s="2"/>
      <c r="B5" s="7"/>
      <c r="C5" s="130" t="s">
        <v>5</v>
      </c>
      <c r="D5" s="130"/>
      <c r="E5" s="130"/>
      <c r="F5" s="130"/>
      <c r="G5" s="130"/>
      <c r="H5" s="130"/>
      <c r="I5" s="130"/>
      <c r="J5" s="130"/>
      <c r="K5" s="130"/>
      <c r="L5" s="130"/>
      <c r="M5" s="3" t="s">
        <v>2</v>
      </c>
      <c r="N5" s="3" t="s">
        <v>8</v>
      </c>
      <c r="O5" s="22"/>
      <c r="P5" s="131"/>
      <c r="Q5" s="132"/>
      <c r="R5" s="132"/>
      <c r="S5" s="132"/>
      <c r="T5" s="132"/>
      <c r="U5" s="132"/>
      <c r="V5" s="132"/>
      <c r="W5" s="132"/>
      <c r="X5" s="132"/>
      <c r="Y5" s="132"/>
      <c r="Z5" s="132"/>
      <c r="AA5" s="132"/>
      <c r="AB5" s="132"/>
      <c r="AC5" s="132"/>
      <c r="AD5" s="132"/>
      <c r="AE5" s="133"/>
      <c r="AF5" s="8"/>
      <c r="AG5" s="8"/>
      <c r="AH5" s="8"/>
      <c r="AI5" s="8"/>
      <c r="AJ5" s="8"/>
      <c r="AK5" s="8"/>
      <c r="AL5" s="8"/>
      <c r="AM5" s="8"/>
      <c r="AN5" s="8"/>
      <c r="AO5" s="8"/>
      <c r="AP5" s="8"/>
      <c r="AQ5" s="8"/>
      <c r="AR5" s="8"/>
      <c r="AS5" s="8"/>
      <c r="AT5" s="8"/>
      <c r="AU5" s="8"/>
      <c r="AV5" s="8"/>
      <c r="AW5" s="8"/>
      <c r="AX5" s="8"/>
      <c r="AY5" s="8"/>
      <c r="AZ5" s="8"/>
      <c r="BA5" s="8"/>
      <c r="BB5" s="8"/>
      <c r="BC5" s="8"/>
      <c r="BD5" s="8"/>
      <c r="BE5" s="11"/>
      <c r="BF5" s="134"/>
      <c r="BG5" s="134"/>
      <c r="BH5" s="134"/>
      <c r="BI5" s="134"/>
      <c r="BJ5" s="11"/>
      <c r="BK5" s="26"/>
      <c r="BL5" s="8"/>
      <c r="BM5" s="8"/>
      <c r="BN5" s="8"/>
      <c r="BO5" s="8"/>
      <c r="BP5" s="8"/>
      <c r="BQ5" s="8"/>
      <c r="BR5" s="8"/>
      <c r="BS5" s="8"/>
      <c r="BT5" s="8"/>
      <c r="BU5" s="8"/>
      <c r="BV5" s="8"/>
      <c r="BW5" s="8"/>
      <c r="BX5" s="8"/>
    </row>
    <row r="6" spans="1:76" s="4" customFormat="1" ht="30" x14ac:dyDescent="0.25">
      <c r="A6" s="2" t="s">
        <v>0</v>
      </c>
      <c r="B6" s="7" t="s">
        <v>4</v>
      </c>
      <c r="C6" s="2" t="s">
        <v>1</v>
      </c>
      <c r="D6" s="25" t="s">
        <v>16</v>
      </c>
      <c r="E6" s="2" t="s">
        <v>3</v>
      </c>
      <c r="F6" s="6" t="s">
        <v>9</v>
      </c>
      <c r="G6" s="6" t="s">
        <v>10</v>
      </c>
      <c r="H6" s="6" t="s">
        <v>11</v>
      </c>
      <c r="I6" s="6" t="s">
        <v>12</v>
      </c>
      <c r="J6" s="6" t="s">
        <v>13</v>
      </c>
      <c r="K6" s="6" t="s">
        <v>14</v>
      </c>
      <c r="L6" s="19"/>
      <c r="M6" s="3"/>
      <c r="N6" s="3"/>
      <c r="O6" s="22"/>
      <c r="P6" s="131" t="s">
        <v>21</v>
      </c>
      <c r="Q6" s="132"/>
      <c r="R6" s="132"/>
      <c r="S6" s="132"/>
      <c r="T6" s="132"/>
      <c r="U6" s="132"/>
      <c r="V6" s="132"/>
      <c r="W6" s="92"/>
      <c r="X6" s="132" t="s">
        <v>81</v>
      </c>
      <c r="Y6" s="132"/>
      <c r="Z6" s="132"/>
      <c r="AA6" s="132"/>
      <c r="AB6" s="132"/>
      <c r="AC6" s="132"/>
      <c r="AD6" s="132"/>
      <c r="AE6" s="133"/>
      <c r="AF6" s="8"/>
      <c r="AG6" s="8"/>
      <c r="AH6" s="8"/>
      <c r="AI6" s="8"/>
      <c r="AJ6" s="8"/>
      <c r="AK6" s="11"/>
      <c r="AL6" s="134"/>
      <c r="AM6" s="134"/>
      <c r="AN6" s="134"/>
      <c r="AO6" s="134"/>
      <c r="AP6" s="134"/>
      <c r="AQ6" s="134"/>
      <c r="AR6" s="134"/>
      <c r="AS6" s="134"/>
      <c r="AT6" s="134"/>
      <c r="AU6" s="134"/>
      <c r="AV6" s="134"/>
      <c r="AW6" s="134"/>
      <c r="AX6" s="11"/>
      <c r="AY6" s="134"/>
      <c r="AZ6" s="134"/>
      <c r="BA6" s="134"/>
      <c r="BB6" s="134"/>
      <c r="BC6" s="11"/>
      <c r="BD6" s="8"/>
      <c r="BE6" s="11"/>
      <c r="BF6" s="12"/>
      <c r="BG6" s="12"/>
      <c r="BH6" s="12"/>
      <c r="BI6" s="12"/>
      <c r="BJ6" s="11"/>
      <c r="BK6" s="8"/>
      <c r="BL6" s="8"/>
      <c r="BM6" s="8"/>
      <c r="BN6" s="8"/>
      <c r="BO6" s="8"/>
      <c r="BP6" s="8"/>
      <c r="BQ6" s="8"/>
      <c r="BR6" s="8"/>
      <c r="BS6" s="8"/>
      <c r="BT6" s="8"/>
      <c r="BU6" s="8"/>
      <c r="BV6" s="8"/>
      <c r="BW6" s="8"/>
      <c r="BX6" s="8"/>
    </row>
    <row r="7" spans="1:76" s="4" customFormat="1" ht="58.5" customHeight="1" x14ac:dyDescent="0.25">
      <c r="A7" s="2"/>
      <c r="B7" s="125"/>
      <c r="D7" s="2"/>
      <c r="E7" s="5"/>
      <c r="G7" s="2"/>
      <c r="H7" s="2"/>
      <c r="I7" s="2"/>
      <c r="J7" s="2"/>
      <c r="K7" s="2"/>
      <c r="L7" s="20"/>
      <c r="M7" s="5"/>
      <c r="N7" s="7"/>
      <c r="O7" s="23"/>
      <c r="P7" s="15" t="s">
        <v>6</v>
      </c>
      <c r="Q7" s="15" t="s">
        <v>17</v>
      </c>
      <c r="R7" s="15" t="s">
        <v>18</v>
      </c>
      <c r="S7" s="17" t="s">
        <v>19</v>
      </c>
      <c r="T7" s="15" t="s">
        <v>7</v>
      </c>
      <c r="U7" s="15" t="s">
        <v>24</v>
      </c>
      <c r="V7" s="17" t="s">
        <v>20</v>
      </c>
      <c r="W7" s="93"/>
      <c r="X7" s="15" t="s">
        <v>82</v>
      </c>
      <c r="Y7" s="126" t="s">
        <v>83</v>
      </c>
      <c r="Z7" s="15" t="s">
        <v>84</v>
      </c>
      <c r="AA7" s="15" t="s">
        <v>85</v>
      </c>
      <c r="AB7" s="15" t="s">
        <v>86</v>
      </c>
      <c r="AC7" s="15" t="s">
        <v>87</v>
      </c>
      <c r="AD7" s="15" t="s">
        <v>88</v>
      </c>
      <c r="AE7" s="17" t="s">
        <v>89</v>
      </c>
      <c r="AF7" s="9"/>
      <c r="AG7" s="9"/>
      <c r="AH7" s="9"/>
      <c r="AI7" s="8"/>
      <c r="AJ7" s="9"/>
      <c r="AK7" s="13"/>
      <c r="AL7" s="8"/>
      <c r="AM7" s="8"/>
      <c r="AN7" s="9"/>
      <c r="AO7" s="9"/>
      <c r="AP7" s="9"/>
      <c r="AQ7" s="9"/>
      <c r="AR7" s="9"/>
      <c r="AS7" s="9"/>
      <c r="AT7" s="9"/>
      <c r="AU7" s="9"/>
      <c r="AV7" s="8"/>
      <c r="AW7" s="9"/>
      <c r="AX7" s="13"/>
      <c r="AY7" s="8"/>
      <c r="AZ7" s="8"/>
      <c r="BA7" s="8"/>
      <c r="BB7" s="9"/>
      <c r="BC7" s="13"/>
      <c r="BD7" s="8"/>
      <c r="BE7" s="13"/>
      <c r="BF7" s="8"/>
      <c r="BG7" s="8"/>
      <c r="BH7" s="8"/>
      <c r="BI7" s="8"/>
      <c r="BJ7" s="13"/>
      <c r="BK7" s="8"/>
      <c r="BL7" s="8"/>
      <c r="BM7" s="8"/>
      <c r="BN7" s="8"/>
      <c r="BO7" s="8"/>
      <c r="BP7" s="8"/>
      <c r="BQ7" s="8"/>
      <c r="BR7" s="8"/>
      <c r="BS7" s="8"/>
      <c r="BT7" s="8"/>
      <c r="BU7" s="8"/>
      <c r="BV7" s="8"/>
      <c r="BW7" s="8"/>
      <c r="BX7" s="8"/>
    </row>
    <row r="8" spans="1:76" s="4" customFormat="1" ht="58.5" customHeight="1" x14ac:dyDescent="0.25">
      <c r="A8" s="112" t="s">
        <v>43</v>
      </c>
      <c r="B8" s="97" t="s">
        <v>230</v>
      </c>
      <c r="C8" s="98" t="s">
        <v>92</v>
      </c>
      <c r="D8" s="99"/>
      <c r="E8" s="100"/>
      <c r="F8" s="100"/>
      <c r="G8" s="101"/>
      <c r="H8" s="102"/>
      <c r="I8" s="103"/>
      <c r="J8" s="104"/>
      <c r="K8" s="104"/>
      <c r="L8" s="105"/>
      <c r="M8" s="113" t="s">
        <v>176</v>
      </c>
      <c r="N8" s="112">
        <v>0</v>
      </c>
      <c r="O8" s="106"/>
      <c r="P8" s="107">
        <v>0</v>
      </c>
      <c r="Q8" s="107">
        <f>P8*14%*70%</f>
        <v>0</v>
      </c>
      <c r="R8" s="107">
        <f>P8*7.416%</f>
        <v>0</v>
      </c>
      <c r="S8" s="108">
        <v>0</v>
      </c>
      <c r="T8" s="107">
        <v>0</v>
      </c>
      <c r="U8" s="107">
        <f>SUM(P8:T8)</f>
        <v>0</v>
      </c>
      <c r="V8" s="108">
        <f>U8*N8</f>
        <v>0</v>
      </c>
      <c r="W8" s="93"/>
      <c r="X8" s="15">
        <v>0</v>
      </c>
      <c r="Y8" s="127">
        <v>0</v>
      </c>
      <c r="Z8" s="15">
        <f>X8*Y8*P8/100</f>
        <v>0</v>
      </c>
      <c r="AA8" s="15">
        <f>X8*Y8*Q8/100</f>
        <v>0</v>
      </c>
      <c r="AB8" s="15">
        <f>X8*Y8*R8/100</f>
        <v>0</v>
      </c>
      <c r="AC8" s="15">
        <f>X8*Y8*S8/100</f>
        <v>0</v>
      </c>
      <c r="AD8" s="15">
        <f>X8*Y8*T8/100</f>
        <v>0</v>
      </c>
      <c r="AE8" s="17">
        <f>SUM(Z8:AD8)</f>
        <v>0</v>
      </c>
      <c r="AF8" s="9"/>
      <c r="AG8" s="9"/>
      <c r="AH8" s="9"/>
      <c r="AI8" s="8"/>
      <c r="AJ8" s="9"/>
      <c r="AK8" s="13"/>
      <c r="AL8" s="8"/>
      <c r="AM8" s="8"/>
      <c r="AN8" s="9"/>
      <c r="AO8" s="9"/>
      <c r="AP8" s="9"/>
      <c r="AQ8" s="9"/>
      <c r="AR8" s="9"/>
      <c r="AS8" s="9"/>
      <c r="AT8" s="9"/>
      <c r="AU8" s="9"/>
      <c r="AV8" s="8"/>
      <c r="AW8" s="9"/>
      <c r="AX8" s="13"/>
      <c r="AY8" s="8"/>
      <c r="AZ8" s="8"/>
      <c r="BA8" s="8"/>
      <c r="BB8" s="9"/>
      <c r="BC8" s="13"/>
      <c r="BD8" s="8"/>
      <c r="BE8" s="13"/>
      <c r="BF8" s="8"/>
      <c r="BG8" s="8"/>
      <c r="BH8" s="8"/>
      <c r="BI8" s="8"/>
      <c r="BJ8" s="13"/>
      <c r="BK8" s="8"/>
      <c r="BL8" s="8"/>
      <c r="BM8" s="8"/>
      <c r="BN8" s="8"/>
      <c r="BO8" s="8"/>
      <c r="BP8" s="8"/>
      <c r="BQ8" s="8"/>
      <c r="BR8" s="8"/>
      <c r="BS8" s="8"/>
      <c r="BT8" s="8"/>
      <c r="BU8" s="8"/>
      <c r="BV8" s="8"/>
      <c r="BW8" s="8"/>
      <c r="BX8" s="8"/>
    </row>
    <row r="9" spans="1:76" x14ac:dyDescent="0.25">
      <c r="A9" s="112" t="s">
        <v>41</v>
      </c>
      <c r="B9" s="97" t="s">
        <v>230</v>
      </c>
      <c r="C9" s="98" t="s">
        <v>93</v>
      </c>
      <c r="D9" s="99"/>
      <c r="E9" s="100"/>
      <c r="F9" s="100"/>
      <c r="G9" s="101"/>
      <c r="H9" s="102"/>
      <c r="I9" s="103"/>
      <c r="J9" s="104"/>
      <c r="K9" s="104"/>
      <c r="L9" s="105"/>
      <c r="M9" s="113" t="s">
        <v>176</v>
      </c>
      <c r="N9" s="112">
        <v>0</v>
      </c>
      <c r="O9" s="106"/>
      <c r="P9" s="107">
        <v>0</v>
      </c>
      <c r="Q9" s="107">
        <f t="shared" ref="Q9:Q79" si="1">P9*14%*70%</f>
        <v>0</v>
      </c>
      <c r="R9" s="107">
        <f t="shared" ref="R9:R79" si="2">P9*7.416%</f>
        <v>0</v>
      </c>
      <c r="S9" s="108">
        <v>0</v>
      </c>
      <c r="T9" s="107">
        <v>0</v>
      </c>
      <c r="U9" s="107">
        <f t="shared" ref="U9:U79" si="3">SUM(P9:T9)</f>
        <v>0</v>
      </c>
      <c r="V9" s="108">
        <f t="shared" ref="V9:V79" si="4">U9*N9</f>
        <v>0</v>
      </c>
      <c r="W9" s="94"/>
      <c r="X9" s="16">
        <v>0</v>
      </c>
      <c r="Y9" s="127">
        <v>0</v>
      </c>
      <c r="Z9" s="15">
        <f t="shared" ref="Z9:Z11" si="5">X9*Y9*P9/100</f>
        <v>0</v>
      </c>
      <c r="AA9" s="15">
        <f t="shared" ref="AA9:AA11" si="6">X9*Y9*Q9/100</f>
        <v>0</v>
      </c>
      <c r="AB9" s="15">
        <f t="shared" ref="AB9:AB11" si="7">X9*Y9*R9/100</f>
        <v>0</v>
      </c>
      <c r="AC9" s="15">
        <f t="shared" ref="AC9:AC11" si="8">X9*Y9*S9/100</f>
        <v>0</v>
      </c>
      <c r="AD9" s="15">
        <f t="shared" ref="AD9:AD11" si="9">X9*Y9*T9/100</f>
        <v>0</v>
      </c>
      <c r="AE9" s="17">
        <f t="shared" ref="AE9:AE11" si="10">SUM(Z9:AD9)</f>
        <v>0</v>
      </c>
      <c r="AF9" s="10"/>
      <c r="AG9" s="10"/>
      <c r="AH9" s="10"/>
      <c r="AI9" s="10"/>
      <c r="AJ9" s="10"/>
      <c r="AK9" s="14"/>
      <c r="AL9" s="10"/>
      <c r="AM9" s="10"/>
      <c r="AN9" s="10"/>
      <c r="AO9" s="10"/>
      <c r="AP9" s="10"/>
      <c r="AQ9" s="10"/>
      <c r="AR9" s="10"/>
      <c r="AS9" s="10"/>
      <c r="AT9" s="10"/>
      <c r="AU9" s="10"/>
      <c r="AV9" s="10"/>
      <c r="AW9" s="10"/>
      <c r="AX9" s="14"/>
      <c r="AY9" s="10"/>
      <c r="AZ9" s="10"/>
      <c r="BA9" s="10"/>
      <c r="BB9" s="10"/>
      <c r="BC9" s="14"/>
      <c r="BD9" s="10"/>
      <c r="BE9" s="14"/>
      <c r="BF9" s="10"/>
      <c r="BG9" s="10"/>
      <c r="BH9" s="10"/>
      <c r="BI9" s="10"/>
      <c r="BJ9" s="14"/>
      <c r="BK9" s="10"/>
      <c r="BL9" s="10"/>
      <c r="BM9" s="10"/>
      <c r="BN9" s="10"/>
      <c r="BO9" s="10"/>
      <c r="BP9" s="10"/>
      <c r="BQ9" s="10"/>
      <c r="BR9" s="10"/>
      <c r="BS9" s="10"/>
      <c r="BT9" s="10"/>
      <c r="BU9" s="10"/>
      <c r="BV9" s="10"/>
      <c r="BW9" s="10"/>
      <c r="BX9" s="10"/>
    </row>
    <row r="10" spans="1:76" x14ac:dyDescent="0.25">
      <c r="A10" s="114"/>
      <c r="B10" s="97" t="s">
        <v>230</v>
      </c>
      <c r="C10" s="98" t="s">
        <v>94</v>
      </c>
      <c r="D10" s="109"/>
      <c r="E10" s="109"/>
      <c r="F10" s="109"/>
      <c r="G10" s="109"/>
      <c r="H10" s="109"/>
      <c r="I10" s="109"/>
      <c r="J10" s="109"/>
      <c r="K10" s="109"/>
      <c r="L10" s="110"/>
      <c r="M10" s="113" t="s">
        <v>176</v>
      </c>
      <c r="N10" s="112">
        <v>0</v>
      </c>
      <c r="O10" s="111"/>
      <c r="P10" s="107">
        <v>0</v>
      </c>
      <c r="Q10" s="107">
        <f t="shared" si="1"/>
        <v>0</v>
      </c>
      <c r="R10" s="107">
        <f t="shared" si="2"/>
        <v>0</v>
      </c>
      <c r="S10" s="108">
        <v>0</v>
      </c>
      <c r="T10" s="107">
        <v>0</v>
      </c>
      <c r="U10" s="107">
        <f t="shared" si="3"/>
        <v>0</v>
      </c>
      <c r="V10" s="108">
        <f t="shared" si="4"/>
        <v>0</v>
      </c>
      <c r="W10" s="94"/>
      <c r="X10" s="16">
        <v>0</v>
      </c>
      <c r="Y10" s="127">
        <v>0</v>
      </c>
      <c r="Z10" s="15">
        <f t="shared" si="5"/>
        <v>0</v>
      </c>
      <c r="AA10" s="15">
        <f t="shared" si="6"/>
        <v>0</v>
      </c>
      <c r="AB10" s="15">
        <f t="shared" si="7"/>
        <v>0</v>
      </c>
      <c r="AC10" s="15">
        <f t="shared" si="8"/>
        <v>0</v>
      </c>
      <c r="AD10" s="15">
        <f t="shared" si="9"/>
        <v>0</v>
      </c>
      <c r="AE10" s="17">
        <f t="shared" si="10"/>
        <v>0</v>
      </c>
      <c r="AF10" s="10"/>
      <c r="AG10" s="10"/>
      <c r="AH10" s="10"/>
      <c r="AI10" s="10"/>
      <c r="AJ10" s="10"/>
      <c r="AK10" s="14"/>
      <c r="AL10" s="10"/>
      <c r="AM10" s="10"/>
      <c r="AN10" s="10"/>
      <c r="AO10" s="10"/>
      <c r="AP10" s="10"/>
      <c r="AQ10" s="10"/>
      <c r="AR10" s="10"/>
      <c r="AS10" s="10"/>
      <c r="AT10" s="10"/>
      <c r="AU10" s="10"/>
      <c r="AV10" s="10"/>
      <c r="AW10" s="10"/>
      <c r="AX10" s="14"/>
      <c r="AY10" s="10"/>
      <c r="AZ10" s="10"/>
      <c r="BA10" s="10"/>
      <c r="BB10" s="10"/>
      <c r="BC10" s="14"/>
      <c r="BD10" s="10"/>
      <c r="BE10" s="14"/>
      <c r="BF10" s="10"/>
      <c r="BG10" s="10"/>
      <c r="BH10" s="10"/>
      <c r="BI10" s="10"/>
      <c r="BJ10" s="14"/>
      <c r="BK10" s="10"/>
      <c r="BL10" s="10"/>
      <c r="BM10" s="10"/>
      <c r="BN10" s="10"/>
      <c r="BO10" s="10"/>
      <c r="BP10" s="10"/>
      <c r="BQ10" s="10"/>
      <c r="BR10" s="10"/>
      <c r="BS10" s="10"/>
      <c r="BT10" s="10"/>
      <c r="BU10" s="10"/>
      <c r="BV10" s="10"/>
      <c r="BW10" s="10"/>
      <c r="BX10" s="10"/>
    </row>
    <row r="11" spans="1:76" ht="60" x14ac:dyDescent="0.25">
      <c r="A11" s="115"/>
      <c r="B11" s="97" t="s">
        <v>230</v>
      </c>
      <c r="C11" s="98" t="s">
        <v>95</v>
      </c>
      <c r="D11" s="109"/>
      <c r="E11" s="109"/>
      <c r="F11" s="109"/>
      <c r="G11" s="109"/>
      <c r="H11" s="109"/>
      <c r="I11" s="109"/>
      <c r="J11" s="109"/>
      <c r="K11" s="109"/>
      <c r="L11" s="110"/>
      <c r="M11" s="113" t="s">
        <v>176</v>
      </c>
      <c r="N11" s="112">
        <v>0</v>
      </c>
      <c r="O11" s="111"/>
      <c r="P11" s="107">
        <v>0</v>
      </c>
      <c r="Q11" s="107">
        <f t="shared" si="1"/>
        <v>0</v>
      </c>
      <c r="R11" s="107">
        <f t="shared" si="2"/>
        <v>0</v>
      </c>
      <c r="S11" s="108">
        <v>0</v>
      </c>
      <c r="T11" s="107">
        <v>0</v>
      </c>
      <c r="U11" s="107">
        <f t="shared" si="3"/>
        <v>0</v>
      </c>
      <c r="V11" s="108">
        <f t="shared" si="4"/>
        <v>0</v>
      </c>
      <c r="W11" s="94"/>
      <c r="X11" s="16">
        <v>0</v>
      </c>
      <c r="Y11" s="127">
        <v>0</v>
      </c>
      <c r="Z11" s="15">
        <f t="shared" si="5"/>
        <v>0</v>
      </c>
      <c r="AA11" s="15">
        <f t="shared" si="6"/>
        <v>0</v>
      </c>
      <c r="AB11" s="15">
        <f t="shared" si="7"/>
        <v>0</v>
      </c>
      <c r="AC11" s="15">
        <f t="shared" si="8"/>
        <v>0</v>
      </c>
      <c r="AD11" s="15">
        <f t="shared" si="9"/>
        <v>0</v>
      </c>
      <c r="AE11" s="17">
        <f t="shared" si="10"/>
        <v>0</v>
      </c>
      <c r="AF11" s="10"/>
      <c r="AG11" s="10"/>
      <c r="AH11" s="10"/>
      <c r="AI11" s="10"/>
      <c r="AJ11" s="10"/>
      <c r="AK11" s="14"/>
      <c r="AL11" s="10"/>
      <c r="AM11" s="10"/>
      <c r="AN11" s="10"/>
      <c r="AO11" s="10"/>
      <c r="AP11" s="10"/>
      <c r="AQ11" s="10"/>
      <c r="AR11" s="10"/>
      <c r="AS11" s="10"/>
      <c r="AT11" s="10"/>
      <c r="AU11" s="10"/>
      <c r="AV11" s="10"/>
      <c r="AW11" s="10"/>
      <c r="AX11" s="14"/>
      <c r="AY11" s="10"/>
      <c r="AZ11" s="10"/>
      <c r="BA11" s="10"/>
      <c r="BB11" s="10"/>
      <c r="BC11" s="14"/>
      <c r="BD11" s="10"/>
      <c r="BE11" s="14"/>
      <c r="BF11" s="10"/>
      <c r="BG11" s="10"/>
      <c r="BH11" s="10"/>
      <c r="BI11" s="10"/>
      <c r="BJ11" s="14"/>
      <c r="BK11" s="10"/>
      <c r="BL11" s="10"/>
      <c r="BM11" s="10"/>
      <c r="BN11" s="10"/>
      <c r="BO11" s="10"/>
      <c r="BP11" s="10"/>
      <c r="BQ11" s="10"/>
      <c r="BR11" s="10"/>
      <c r="BS11" s="10"/>
      <c r="BT11" s="10"/>
      <c r="BU11" s="10"/>
      <c r="BV11" s="10"/>
      <c r="BW11" s="10"/>
      <c r="BX11" s="10"/>
    </row>
    <row r="12" spans="1:76" ht="105" x14ac:dyDescent="0.25">
      <c r="A12" s="115"/>
      <c r="B12" s="97" t="s">
        <v>230</v>
      </c>
      <c r="C12" s="98" t="s">
        <v>96</v>
      </c>
      <c r="D12" s="109"/>
      <c r="E12" s="109"/>
      <c r="F12" s="109"/>
      <c r="G12" s="109"/>
      <c r="H12" s="109"/>
      <c r="I12" s="109"/>
      <c r="J12" s="109"/>
      <c r="K12" s="109"/>
      <c r="L12" s="110"/>
      <c r="M12" s="113" t="s">
        <v>176</v>
      </c>
      <c r="N12" s="112">
        <v>0</v>
      </c>
      <c r="O12" s="111"/>
      <c r="P12" s="107">
        <v>0</v>
      </c>
      <c r="Q12" s="107">
        <f t="shared" si="1"/>
        <v>0</v>
      </c>
      <c r="R12" s="107">
        <f t="shared" si="2"/>
        <v>0</v>
      </c>
      <c r="S12" s="108">
        <v>0</v>
      </c>
      <c r="T12" s="107">
        <v>0</v>
      </c>
      <c r="U12" s="107">
        <f t="shared" si="3"/>
        <v>0</v>
      </c>
      <c r="V12" s="108">
        <f t="shared" si="4"/>
        <v>0</v>
      </c>
      <c r="W12" s="94"/>
      <c r="X12" s="16">
        <v>0</v>
      </c>
      <c r="Y12" s="127">
        <v>0</v>
      </c>
      <c r="Z12" s="15">
        <f t="shared" ref="Z12:Z82" si="11">X12*Y12*P12/100</f>
        <v>0</v>
      </c>
      <c r="AA12" s="15">
        <f t="shared" ref="AA12:AA82" si="12">X12*Y12*Q12/100</f>
        <v>0</v>
      </c>
      <c r="AB12" s="15">
        <f t="shared" ref="AB12:AB82" si="13">X12*Y12*R12/100</f>
        <v>0</v>
      </c>
      <c r="AC12" s="15">
        <f t="shared" ref="AC12:AC82" si="14">X12*Y12*S12/100</f>
        <v>0</v>
      </c>
      <c r="AD12" s="15">
        <f t="shared" ref="AD12:AD82" si="15">X12*Y12*T12/100</f>
        <v>0</v>
      </c>
      <c r="AE12" s="17">
        <f t="shared" ref="AE12:AE82" si="16">SUM(Z12:AD12)</f>
        <v>0</v>
      </c>
    </row>
    <row r="13" spans="1:76" ht="45" x14ac:dyDescent="0.25">
      <c r="A13" s="115"/>
      <c r="B13" s="97" t="s">
        <v>230</v>
      </c>
      <c r="C13" s="98" t="s">
        <v>97</v>
      </c>
      <c r="D13" s="109"/>
      <c r="E13" s="109"/>
      <c r="F13" s="109"/>
      <c r="G13" s="109"/>
      <c r="H13" s="109"/>
      <c r="I13" s="109"/>
      <c r="J13" s="109"/>
      <c r="K13" s="109"/>
      <c r="L13" s="110"/>
      <c r="M13" s="113" t="s">
        <v>176</v>
      </c>
      <c r="N13" s="112">
        <v>0</v>
      </c>
      <c r="O13" s="111"/>
      <c r="P13" s="107">
        <v>0</v>
      </c>
      <c r="Q13" s="107">
        <f t="shared" si="1"/>
        <v>0</v>
      </c>
      <c r="R13" s="107">
        <f t="shared" si="2"/>
        <v>0</v>
      </c>
      <c r="S13" s="108">
        <v>0</v>
      </c>
      <c r="T13" s="107">
        <v>0</v>
      </c>
      <c r="U13" s="107">
        <f t="shared" si="3"/>
        <v>0</v>
      </c>
      <c r="V13" s="108">
        <f t="shared" si="4"/>
        <v>0</v>
      </c>
      <c r="W13" s="94"/>
      <c r="X13" s="16">
        <v>0</v>
      </c>
      <c r="Y13" s="127">
        <v>0</v>
      </c>
      <c r="Z13" s="15">
        <f t="shared" si="11"/>
        <v>0</v>
      </c>
      <c r="AA13" s="15">
        <f t="shared" si="12"/>
        <v>0</v>
      </c>
      <c r="AB13" s="15">
        <f t="shared" si="13"/>
        <v>0</v>
      </c>
      <c r="AC13" s="15">
        <f t="shared" si="14"/>
        <v>0</v>
      </c>
      <c r="AD13" s="15">
        <f t="shared" si="15"/>
        <v>0</v>
      </c>
      <c r="AE13" s="17">
        <f t="shared" si="16"/>
        <v>0</v>
      </c>
    </row>
    <row r="14" spans="1:76" x14ac:dyDescent="0.25">
      <c r="A14" s="115"/>
      <c r="B14" s="97" t="s">
        <v>230</v>
      </c>
      <c r="C14" s="98" t="s">
        <v>98</v>
      </c>
      <c r="D14" s="109"/>
      <c r="E14" s="109"/>
      <c r="F14" s="109"/>
      <c r="G14" s="109"/>
      <c r="H14" s="109"/>
      <c r="I14" s="109"/>
      <c r="J14" s="109"/>
      <c r="K14" s="109"/>
      <c r="L14" s="110"/>
      <c r="M14" s="113" t="s">
        <v>176</v>
      </c>
      <c r="N14" s="112">
        <v>0</v>
      </c>
      <c r="O14" s="111"/>
      <c r="P14" s="107">
        <v>0</v>
      </c>
      <c r="Q14" s="107">
        <f t="shared" si="1"/>
        <v>0</v>
      </c>
      <c r="R14" s="107">
        <f t="shared" si="2"/>
        <v>0</v>
      </c>
      <c r="S14" s="108">
        <v>0</v>
      </c>
      <c r="T14" s="107">
        <v>0</v>
      </c>
      <c r="U14" s="107">
        <f t="shared" si="3"/>
        <v>0</v>
      </c>
      <c r="V14" s="108">
        <f t="shared" si="4"/>
        <v>0</v>
      </c>
      <c r="W14" s="94"/>
      <c r="X14" s="16">
        <v>0</v>
      </c>
      <c r="Y14" s="127">
        <v>0</v>
      </c>
      <c r="Z14" s="15">
        <f t="shared" si="11"/>
        <v>0</v>
      </c>
      <c r="AA14" s="15">
        <f t="shared" si="12"/>
        <v>0</v>
      </c>
      <c r="AB14" s="15">
        <f t="shared" si="13"/>
        <v>0</v>
      </c>
      <c r="AC14" s="15">
        <f t="shared" si="14"/>
        <v>0</v>
      </c>
      <c r="AD14" s="15">
        <f t="shared" si="15"/>
        <v>0</v>
      </c>
      <c r="AE14" s="17">
        <f t="shared" si="16"/>
        <v>0</v>
      </c>
    </row>
    <row r="15" spans="1:76" x14ac:dyDescent="0.25">
      <c r="A15" s="115"/>
      <c r="B15" s="97" t="s">
        <v>230</v>
      </c>
      <c r="C15" s="98" t="s">
        <v>99</v>
      </c>
      <c r="D15" s="109"/>
      <c r="E15" s="109"/>
      <c r="F15" s="109"/>
      <c r="G15" s="109"/>
      <c r="H15" s="109"/>
      <c r="I15" s="109"/>
      <c r="J15" s="109"/>
      <c r="K15" s="109"/>
      <c r="L15" s="110"/>
      <c r="M15" s="113" t="s">
        <v>176</v>
      </c>
      <c r="N15" s="112">
        <v>0</v>
      </c>
      <c r="O15" s="111"/>
      <c r="P15" s="107">
        <v>0</v>
      </c>
      <c r="Q15" s="107">
        <f t="shared" si="1"/>
        <v>0</v>
      </c>
      <c r="R15" s="107">
        <f t="shared" si="2"/>
        <v>0</v>
      </c>
      <c r="S15" s="108">
        <v>0</v>
      </c>
      <c r="T15" s="107">
        <v>0</v>
      </c>
      <c r="U15" s="107">
        <f t="shared" si="3"/>
        <v>0</v>
      </c>
      <c r="V15" s="108">
        <f t="shared" si="4"/>
        <v>0</v>
      </c>
      <c r="W15" s="94"/>
      <c r="X15" s="16">
        <v>0</v>
      </c>
      <c r="Y15" s="127">
        <v>0</v>
      </c>
      <c r="Z15" s="15">
        <f t="shared" si="11"/>
        <v>0</v>
      </c>
      <c r="AA15" s="15">
        <f t="shared" si="12"/>
        <v>0</v>
      </c>
      <c r="AB15" s="15">
        <f t="shared" si="13"/>
        <v>0</v>
      </c>
      <c r="AC15" s="15">
        <f t="shared" si="14"/>
        <v>0</v>
      </c>
      <c r="AD15" s="15">
        <f t="shared" si="15"/>
        <v>0</v>
      </c>
      <c r="AE15" s="17">
        <f t="shared" si="16"/>
        <v>0</v>
      </c>
    </row>
    <row r="16" spans="1:76" ht="30" x14ac:dyDescent="0.25">
      <c r="A16" s="115"/>
      <c r="B16" s="97" t="s">
        <v>230</v>
      </c>
      <c r="C16" s="98" t="s">
        <v>100</v>
      </c>
      <c r="D16" s="109"/>
      <c r="E16" s="109"/>
      <c r="F16" s="109"/>
      <c r="G16" s="109"/>
      <c r="H16" s="109"/>
      <c r="I16" s="109"/>
      <c r="J16" s="109"/>
      <c r="K16" s="109"/>
      <c r="L16" s="110"/>
      <c r="M16" s="113" t="s">
        <v>176</v>
      </c>
      <c r="N16" s="112">
        <v>0</v>
      </c>
      <c r="O16" s="111"/>
      <c r="P16" s="107">
        <v>0</v>
      </c>
      <c r="Q16" s="107">
        <f t="shared" si="1"/>
        <v>0</v>
      </c>
      <c r="R16" s="107">
        <f t="shared" si="2"/>
        <v>0</v>
      </c>
      <c r="S16" s="108">
        <v>0</v>
      </c>
      <c r="T16" s="107">
        <v>0</v>
      </c>
      <c r="U16" s="107">
        <f t="shared" si="3"/>
        <v>0</v>
      </c>
      <c r="V16" s="108">
        <f t="shared" si="4"/>
        <v>0</v>
      </c>
      <c r="W16" s="94"/>
      <c r="X16" s="16">
        <v>0</v>
      </c>
      <c r="Y16" s="127">
        <v>0</v>
      </c>
      <c r="Z16" s="15">
        <f t="shared" si="11"/>
        <v>0</v>
      </c>
      <c r="AA16" s="15">
        <f t="shared" si="12"/>
        <v>0</v>
      </c>
      <c r="AB16" s="15">
        <f t="shared" si="13"/>
        <v>0</v>
      </c>
      <c r="AC16" s="15">
        <f t="shared" si="14"/>
        <v>0</v>
      </c>
      <c r="AD16" s="15">
        <f t="shared" si="15"/>
        <v>0</v>
      </c>
      <c r="AE16" s="17">
        <f t="shared" si="16"/>
        <v>0</v>
      </c>
    </row>
    <row r="17" spans="1:31" ht="75" x14ac:dyDescent="0.25">
      <c r="A17" s="115"/>
      <c r="B17" s="97" t="s">
        <v>230</v>
      </c>
      <c r="C17" s="98" t="s">
        <v>101</v>
      </c>
      <c r="D17" s="109"/>
      <c r="E17" s="109"/>
      <c r="F17" s="109"/>
      <c r="G17" s="109"/>
      <c r="H17" s="109"/>
      <c r="I17" s="109"/>
      <c r="J17" s="109"/>
      <c r="K17" s="109"/>
      <c r="L17" s="110"/>
      <c r="M17" s="113" t="s">
        <v>176</v>
      </c>
      <c r="N17" s="112">
        <v>0</v>
      </c>
      <c r="O17" s="111"/>
      <c r="P17" s="107">
        <v>0</v>
      </c>
      <c r="Q17" s="107">
        <f t="shared" si="1"/>
        <v>0</v>
      </c>
      <c r="R17" s="107">
        <f t="shared" si="2"/>
        <v>0</v>
      </c>
      <c r="S17" s="108">
        <v>0</v>
      </c>
      <c r="T17" s="107">
        <v>0</v>
      </c>
      <c r="U17" s="107">
        <f t="shared" si="3"/>
        <v>0</v>
      </c>
      <c r="V17" s="108">
        <f t="shared" si="4"/>
        <v>0</v>
      </c>
      <c r="W17" s="94"/>
      <c r="X17" s="16">
        <v>0</v>
      </c>
      <c r="Y17" s="127">
        <v>0</v>
      </c>
      <c r="Z17" s="15">
        <f t="shared" si="11"/>
        <v>0</v>
      </c>
      <c r="AA17" s="15">
        <f t="shared" si="12"/>
        <v>0</v>
      </c>
      <c r="AB17" s="15">
        <f t="shared" si="13"/>
        <v>0</v>
      </c>
      <c r="AC17" s="15">
        <f t="shared" si="14"/>
        <v>0</v>
      </c>
      <c r="AD17" s="15">
        <f t="shared" si="15"/>
        <v>0</v>
      </c>
      <c r="AE17" s="17">
        <f t="shared" si="16"/>
        <v>0</v>
      </c>
    </row>
    <row r="18" spans="1:31" ht="75" x14ac:dyDescent="0.25">
      <c r="A18" s="115"/>
      <c r="B18" s="97" t="s">
        <v>230</v>
      </c>
      <c r="C18" s="98" t="s">
        <v>102</v>
      </c>
      <c r="D18" s="109"/>
      <c r="E18" s="109"/>
      <c r="F18" s="109"/>
      <c r="G18" s="109"/>
      <c r="H18" s="109"/>
      <c r="I18" s="109"/>
      <c r="J18" s="109"/>
      <c r="K18" s="109"/>
      <c r="L18" s="110"/>
      <c r="M18" s="113" t="s">
        <v>176</v>
      </c>
      <c r="N18" s="112">
        <v>0</v>
      </c>
      <c r="O18" s="111"/>
      <c r="P18" s="107">
        <v>0</v>
      </c>
      <c r="Q18" s="107">
        <f t="shared" si="1"/>
        <v>0</v>
      </c>
      <c r="R18" s="107">
        <f t="shared" si="2"/>
        <v>0</v>
      </c>
      <c r="S18" s="108">
        <v>0</v>
      </c>
      <c r="T18" s="107">
        <v>0</v>
      </c>
      <c r="U18" s="107">
        <f t="shared" si="3"/>
        <v>0</v>
      </c>
      <c r="V18" s="108">
        <f t="shared" si="4"/>
        <v>0</v>
      </c>
      <c r="W18" s="94"/>
      <c r="X18" s="16">
        <v>0</v>
      </c>
      <c r="Y18" s="127">
        <v>0</v>
      </c>
      <c r="Z18" s="15">
        <f t="shared" si="11"/>
        <v>0</v>
      </c>
      <c r="AA18" s="15">
        <f t="shared" si="12"/>
        <v>0</v>
      </c>
      <c r="AB18" s="15">
        <f t="shared" si="13"/>
        <v>0</v>
      </c>
      <c r="AC18" s="15">
        <f t="shared" si="14"/>
        <v>0</v>
      </c>
      <c r="AD18" s="15">
        <f t="shared" si="15"/>
        <v>0</v>
      </c>
      <c r="AE18" s="17">
        <f t="shared" si="16"/>
        <v>0</v>
      </c>
    </row>
    <row r="19" spans="1:31" ht="90" x14ac:dyDescent="0.25">
      <c r="A19" s="115"/>
      <c r="B19" s="97" t="s">
        <v>230</v>
      </c>
      <c r="C19" s="98" t="s">
        <v>103</v>
      </c>
      <c r="D19" s="109"/>
      <c r="E19" s="109"/>
      <c r="F19" s="109"/>
      <c r="G19" s="109"/>
      <c r="H19" s="109"/>
      <c r="I19" s="109"/>
      <c r="J19" s="109"/>
      <c r="K19" s="109"/>
      <c r="L19" s="110"/>
      <c r="M19" s="113" t="s">
        <v>176</v>
      </c>
      <c r="N19" s="112">
        <v>0</v>
      </c>
      <c r="O19" s="111"/>
      <c r="P19" s="107">
        <v>0</v>
      </c>
      <c r="Q19" s="107">
        <f t="shared" si="1"/>
        <v>0</v>
      </c>
      <c r="R19" s="107">
        <f t="shared" si="2"/>
        <v>0</v>
      </c>
      <c r="S19" s="108">
        <v>0</v>
      </c>
      <c r="T19" s="107">
        <v>0</v>
      </c>
      <c r="U19" s="107">
        <f t="shared" si="3"/>
        <v>0</v>
      </c>
      <c r="V19" s="108">
        <f t="shared" si="4"/>
        <v>0</v>
      </c>
      <c r="W19" s="94"/>
      <c r="X19" s="16">
        <v>0</v>
      </c>
      <c r="Y19" s="127">
        <v>0</v>
      </c>
      <c r="Z19" s="15">
        <f t="shared" si="11"/>
        <v>0</v>
      </c>
      <c r="AA19" s="15">
        <f t="shared" si="12"/>
        <v>0</v>
      </c>
      <c r="AB19" s="15">
        <f t="shared" si="13"/>
        <v>0</v>
      </c>
      <c r="AC19" s="15">
        <f t="shared" si="14"/>
        <v>0</v>
      </c>
      <c r="AD19" s="15">
        <f t="shared" si="15"/>
        <v>0</v>
      </c>
      <c r="AE19" s="17">
        <f t="shared" si="16"/>
        <v>0</v>
      </c>
    </row>
    <row r="20" spans="1:31" x14ac:dyDescent="0.25">
      <c r="A20" s="115"/>
      <c r="B20" s="97" t="s">
        <v>230</v>
      </c>
      <c r="C20" s="98" t="s">
        <v>104</v>
      </c>
      <c r="D20" s="109"/>
      <c r="E20" s="109"/>
      <c r="F20" s="109"/>
      <c r="G20" s="109"/>
      <c r="H20" s="109"/>
      <c r="I20" s="109"/>
      <c r="J20" s="109"/>
      <c r="K20" s="109"/>
      <c r="L20" s="110"/>
      <c r="M20" s="113" t="s">
        <v>176</v>
      </c>
      <c r="N20" s="112">
        <v>0</v>
      </c>
      <c r="O20" s="111"/>
      <c r="P20" s="107">
        <v>0</v>
      </c>
      <c r="Q20" s="107">
        <f t="shared" si="1"/>
        <v>0</v>
      </c>
      <c r="R20" s="107">
        <f t="shared" si="2"/>
        <v>0</v>
      </c>
      <c r="S20" s="108">
        <v>0</v>
      </c>
      <c r="T20" s="107">
        <v>0</v>
      </c>
      <c r="U20" s="107">
        <f t="shared" si="3"/>
        <v>0</v>
      </c>
      <c r="V20" s="108">
        <f t="shared" si="4"/>
        <v>0</v>
      </c>
      <c r="W20" s="94"/>
      <c r="X20" s="16">
        <v>0</v>
      </c>
      <c r="Y20" s="127">
        <v>0</v>
      </c>
      <c r="Z20" s="15">
        <f t="shared" si="11"/>
        <v>0</v>
      </c>
      <c r="AA20" s="15">
        <f t="shared" si="12"/>
        <v>0</v>
      </c>
      <c r="AB20" s="15">
        <f t="shared" si="13"/>
        <v>0</v>
      </c>
      <c r="AC20" s="15">
        <f t="shared" si="14"/>
        <v>0</v>
      </c>
      <c r="AD20" s="15">
        <f t="shared" si="15"/>
        <v>0</v>
      </c>
      <c r="AE20" s="17">
        <f t="shared" si="16"/>
        <v>0</v>
      </c>
    </row>
    <row r="21" spans="1:31" ht="165" x14ac:dyDescent="0.25">
      <c r="A21" s="115">
        <v>1</v>
      </c>
      <c r="B21" s="97" t="s">
        <v>230</v>
      </c>
      <c r="C21" s="98" t="s">
        <v>177</v>
      </c>
      <c r="D21" s="109"/>
      <c r="E21" s="109"/>
      <c r="F21" s="109"/>
      <c r="G21" s="109"/>
      <c r="H21" s="109"/>
      <c r="I21" s="109"/>
      <c r="J21" s="109"/>
      <c r="K21" s="109"/>
      <c r="L21" s="110"/>
      <c r="M21" s="113" t="s">
        <v>176</v>
      </c>
      <c r="N21" s="112">
        <v>0</v>
      </c>
      <c r="O21" s="111"/>
      <c r="P21" s="107">
        <v>0</v>
      </c>
      <c r="Q21" s="107">
        <f t="shared" si="1"/>
        <v>0</v>
      </c>
      <c r="R21" s="107">
        <f t="shared" si="2"/>
        <v>0</v>
      </c>
      <c r="S21" s="108">
        <v>0</v>
      </c>
      <c r="T21" s="107">
        <v>0</v>
      </c>
      <c r="U21" s="107">
        <f t="shared" si="3"/>
        <v>0</v>
      </c>
      <c r="V21" s="108">
        <f t="shared" si="4"/>
        <v>0</v>
      </c>
      <c r="W21" s="94"/>
      <c r="X21" s="16">
        <v>0</v>
      </c>
      <c r="Y21" s="127">
        <v>0</v>
      </c>
      <c r="Z21" s="15">
        <f t="shared" si="11"/>
        <v>0</v>
      </c>
      <c r="AA21" s="15">
        <f t="shared" si="12"/>
        <v>0</v>
      </c>
      <c r="AB21" s="15">
        <f t="shared" si="13"/>
        <v>0</v>
      </c>
      <c r="AC21" s="15">
        <f t="shared" si="14"/>
        <v>0</v>
      </c>
      <c r="AD21" s="15">
        <f t="shared" si="15"/>
        <v>0</v>
      </c>
      <c r="AE21" s="17">
        <f t="shared" si="16"/>
        <v>0</v>
      </c>
    </row>
    <row r="22" spans="1:31" ht="60" x14ac:dyDescent="0.25">
      <c r="A22" s="115">
        <v>1.1000000000000001</v>
      </c>
      <c r="B22" s="97" t="s">
        <v>230</v>
      </c>
      <c r="C22" s="98" t="s">
        <v>178</v>
      </c>
      <c r="D22" s="109"/>
      <c r="E22" s="109"/>
      <c r="F22" s="109"/>
      <c r="G22" s="109"/>
      <c r="H22" s="109"/>
      <c r="I22" s="109"/>
      <c r="J22" s="109"/>
      <c r="K22" s="109"/>
      <c r="L22" s="110"/>
      <c r="M22" s="116" t="s">
        <v>172</v>
      </c>
      <c r="N22" s="116">
        <v>2</v>
      </c>
      <c r="O22" s="111"/>
      <c r="P22" s="107">
        <v>6690</v>
      </c>
      <c r="Q22" s="107">
        <f t="shared" si="1"/>
        <v>655.62</v>
      </c>
      <c r="R22" s="107">
        <f t="shared" si="2"/>
        <v>496.13040000000001</v>
      </c>
      <c r="S22" s="108">
        <v>0</v>
      </c>
      <c r="T22" s="107">
        <v>0</v>
      </c>
      <c r="U22" s="107">
        <f t="shared" si="3"/>
        <v>7841.7503999999999</v>
      </c>
      <c r="V22" s="108">
        <f t="shared" si="4"/>
        <v>15683.5008</v>
      </c>
      <c r="W22" s="94"/>
      <c r="X22" s="16">
        <v>80</v>
      </c>
      <c r="Y22" s="128">
        <v>2</v>
      </c>
      <c r="Z22" s="15">
        <f t="shared" si="11"/>
        <v>10704</v>
      </c>
      <c r="AA22" s="15">
        <f t="shared" si="12"/>
        <v>1048.992</v>
      </c>
      <c r="AB22" s="15">
        <f t="shared" si="13"/>
        <v>793.80863999999997</v>
      </c>
      <c r="AC22" s="15">
        <f t="shared" si="14"/>
        <v>0</v>
      </c>
      <c r="AD22" s="15">
        <f t="shared" si="15"/>
        <v>0</v>
      </c>
      <c r="AE22" s="17">
        <f t="shared" si="16"/>
        <v>12546.800639999999</v>
      </c>
    </row>
    <row r="23" spans="1:31" ht="60" x14ac:dyDescent="0.25">
      <c r="A23" s="115">
        <v>1.2</v>
      </c>
      <c r="B23" s="97" t="s">
        <v>230</v>
      </c>
      <c r="C23" s="98" t="s">
        <v>179</v>
      </c>
      <c r="D23" s="109"/>
      <c r="E23" s="109"/>
      <c r="F23" s="109"/>
      <c r="G23" s="109"/>
      <c r="H23" s="109"/>
      <c r="I23" s="109"/>
      <c r="J23" s="109"/>
      <c r="K23" s="109"/>
      <c r="L23" s="110"/>
      <c r="M23" s="116" t="s">
        <v>172</v>
      </c>
      <c r="N23" s="116">
        <v>5</v>
      </c>
      <c r="O23" s="111"/>
      <c r="P23" s="107">
        <v>4857</v>
      </c>
      <c r="Q23" s="107">
        <f t="shared" si="1"/>
        <v>475.98599999999999</v>
      </c>
      <c r="R23" s="107">
        <f t="shared" si="2"/>
        <v>360.19512000000003</v>
      </c>
      <c r="S23" s="108">
        <v>0</v>
      </c>
      <c r="T23" s="107">
        <v>0</v>
      </c>
      <c r="U23" s="107">
        <f t="shared" si="3"/>
        <v>5693.1811200000002</v>
      </c>
      <c r="V23" s="108">
        <f t="shared" si="4"/>
        <v>28465.905600000002</v>
      </c>
      <c r="W23" s="94"/>
      <c r="X23" s="16">
        <v>80</v>
      </c>
      <c r="Y23" s="128">
        <v>3.98</v>
      </c>
      <c r="Z23" s="15">
        <f t="shared" si="11"/>
        <v>15464.687999999998</v>
      </c>
      <c r="AA23" s="15">
        <f t="shared" si="12"/>
        <v>1515.5394240000001</v>
      </c>
      <c r="AB23" s="15">
        <f t="shared" si="13"/>
        <v>1146.86126208</v>
      </c>
      <c r="AC23" s="15">
        <f t="shared" si="14"/>
        <v>0</v>
      </c>
      <c r="AD23" s="15">
        <f t="shared" si="15"/>
        <v>0</v>
      </c>
      <c r="AE23" s="17">
        <f t="shared" si="16"/>
        <v>18127.088686079998</v>
      </c>
    </row>
    <row r="24" spans="1:31" ht="240" x14ac:dyDescent="0.25">
      <c r="A24" s="115">
        <v>2</v>
      </c>
      <c r="B24" s="97" t="s">
        <v>230</v>
      </c>
      <c r="C24" s="98" t="s">
        <v>209</v>
      </c>
      <c r="D24" s="109"/>
      <c r="E24" s="109"/>
      <c r="F24" s="109"/>
      <c r="G24" s="109"/>
      <c r="H24" s="109"/>
      <c r="I24" s="109"/>
      <c r="J24" s="109"/>
      <c r="K24" s="109"/>
      <c r="L24" s="110"/>
      <c r="M24" s="116" t="s">
        <v>172</v>
      </c>
      <c r="N24" s="116">
        <v>34</v>
      </c>
      <c r="O24" s="111"/>
      <c r="P24" s="107">
        <v>322</v>
      </c>
      <c r="Q24" s="107">
        <f t="shared" si="1"/>
        <v>31.556000000000001</v>
      </c>
      <c r="R24" s="107">
        <f t="shared" si="2"/>
        <v>23.879519999999999</v>
      </c>
      <c r="S24" s="108">
        <v>0</v>
      </c>
      <c r="T24" s="107">
        <v>0</v>
      </c>
      <c r="U24" s="107">
        <f t="shared" si="3"/>
        <v>377.43552</v>
      </c>
      <c r="V24" s="108">
        <f t="shared" si="4"/>
        <v>12832.80768</v>
      </c>
      <c r="W24" s="94"/>
      <c r="X24" s="16">
        <v>80</v>
      </c>
      <c r="Y24" s="128">
        <v>29.8</v>
      </c>
      <c r="Z24" s="15">
        <f t="shared" si="11"/>
        <v>7676.48</v>
      </c>
      <c r="AA24" s="15">
        <f t="shared" si="12"/>
        <v>752.29503999999997</v>
      </c>
      <c r="AB24" s="15">
        <f t="shared" si="13"/>
        <v>569.28775680000001</v>
      </c>
      <c r="AC24" s="15">
        <f t="shared" si="14"/>
        <v>0</v>
      </c>
      <c r="AD24" s="15">
        <f t="shared" si="15"/>
        <v>0</v>
      </c>
      <c r="AE24" s="17">
        <f t="shared" si="16"/>
        <v>8998.0627968000008</v>
      </c>
    </row>
    <row r="25" spans="1:31" x14ac:dyDescent="0.25">
      <c r="A25" s="115"/>
      <c r="B25" s="97" t="s">
        <v>230</v>
      </c>
      <c r="C25" s="98" t="s">
        <v>105</v>
      </c>
      <c r="D25" s="109"/>
      <c r="E25" s="109"/>
      <c r="F25" s="109"/>
      <c r="G25" s="109"/>
      <c r="H25" s="109"/>
      <c r="I25" s="109"/>
      <c r="J25" s="109"/>
      <c r="K25" s="109"/>
      <c r="L25" s="110"/>
      <c r="M25" s="113" t="s">
        <v>176</v>
      </c>
      <c r="N25" s="112">
        <v>0</v>
      </c>
      <c r="O25" s="111"/>
      <c r="P25" s="107">
        <v>0</v>
      </c>
      <c r="Q25" s="107">
        <f t="shared" si="1"/>
        <v>0</v>
      </c>
      <c r="R25" s="107">
        <f t="shared" si="2"/>
        <v>0</v>
      </c>
      <c r="S25" s="108">
        <v>0</v>
      </c>
      <c r="T25" s="107">
        <v>0</v>
      </c>
      <c r="U25" s="107">
        <f t="shared" si="3"/>
        <v>0</v>
      </c>
      <c r="V25" s="108">
        <f t="shared" si="4"/>
        <v>0</v>
      </c>
      <c r="W25" s="94"/>
      <c r="X25" s="16">
        <v>0</v>
      </c>
      <c r="Y25" s="127">
        <v>0</v>
      </c>
      <c r="Z25" s="15">
        <f t="shared" si="11"/>
        <v>0</v>
      </c>
      <c r="AA25" s="15">
        <f t="shared" si="12"/>
        <v>0</v>
      </c>
      <c r="AB25" s="15">
        <f t="shared" si="13"/>
        <v>0</v>
      </c>
      <c r="AC25" s="15">
        <f t="shared" si="14"/>
        <v>0</v>
      </c>
      <c r="AD25" s="15">
        <f t="shared" si="15"/>
        <v>0</v>
      </c>
      <c r="AE25" s="17">
        <f t="shared" si="16"/>
        <v>0</v>
      </c>
    </row>
    <row r="26" spans="1:31" ht="90" x14ac:dyDescent="0.25">
      <c r="A26" s="117">
        <v>3</v>
      </c>
      <c r="B26" s="97" t="s">
        <v>230</v>
      </c>
      <c r="C26" s="98" t="s">
        <v>180</v>
      </c>
      <c r="D26" s="109"/>
      <c r="E26" s="109"/>
      <c r="F26" s="109"/>
      <c r="G26" s="109"/>
      <c r="H26" s="109"/>
      <c r="I26" s="109"/>
      <c r="J26" s="109"/>
      <c r="K26" s="109"/>
      <c r="L26" s="110"/>
      <c r="M26" s="113" t="s">
        <v>176</v>
      </c>
      <c r="N26" s="112">
        <v>0</v>
      </c>
      <c r="O26" s="111"/>
      <c r="P26" s="107">
        <v>0</v>
      </c>
      <c r="Q26" s="107">
        <f t="shared" si="1"/>
        <v>0</v>
      </c>
      <c r="R26" s="107">
        <f t="shared" si="2"/>
        <v>0</v>
      </c>
      <c r="S26" s="108">
        <v>0</v>
      </c>
      <c r="T26" s="107">
        <v>0</v>
      </c>
      <c r="U26" s="107">
        <f t="shared" si="3"/>
        <v>0</v>
      </c>
      <c r="V26" s="108">
        <f t="shared" si="4"/>
        <v>0</v>
      </c>
      <c r="W26" s="94"/>
      <c r="X26" s="16">
        <v>0</v>
      </c>
      <c r="Y26" s="127">
        <v>0</v>
      </c>
      <c r="Z26" s="15">
        <f t="shared" si="11"/>
        <v>0</v>
      </c>
      <c r="AA26" s="15">
        <f t="shared" si="12"/>
        <v>0</v>
      </c>
      <c r="AB26" s="15">
        <f t="shared" si="13"/>
        <v>0</v>
      </c>
      <c r="AC26" s="15">
        <f t="shared" si="14"/>
        <v>0</v>
      </c>
      <c r="AD26" s="15">
        <f t="shared" si="15"/>
        <v>0</v>
      </c>
      <c r="AE26" s="17">
        <f t="shared" si="16"/>
        <v>0</v>
      </c>
    </row>
    <row r="27" spans="1:31" ht="45" x14ac:dyDescent="0.25">
      <c r="A27" s="117">
        <v>3.1</v>
      </c>
      <c r="B27" s="97" t="s">
        <v>230</v>
      </c>
      <c r="C27" s="98" t="s">
        <v>181</v>
      </c>
      <c r="D27" s="109"/>
      <c r="E27" s="109"/>
      <c r="F27" s="109"/>
      <c r="G27" s="109"/>
      <c r="H27" s="109"/>
      <c r="I27" s="109"/>
      <c r="J27" s="109"/>
      <c r="K27" s="109"/>
      <c r="L27" s="110"/>
      <c r="M27" s="116" t="s">
        <v>173</v>
      </c>
      <c r="N27" s="116">
        <v>14</v>
      </c>
      <c r="O27" s="111"/>
      <c r="P27" s="107">
        <v>602</v>
      </c>
      <c r="Q27" s="107">
        <f t="shared" si="1"/>
        <v>58.995999999999995</v>
      </c>
      <c r="R27" s="107">
        <f t="shared" si="2"/>
        <v>44.64432</v>
      </c>
      <c r="S27" s="108">
        <v>0</v>
      </c>
      <c r="T27" s="107">
        <v>0</v>
      </c>
      <c r="U27" s="107">
        <f t="shared" si="3"/>
        <v>705.64031999999997</v>
      </c>
      <c r="V27" s="108">
        <f t="shared" si="4"/>
        <v>9878.9644799999987</v>
      </c>
      <c r="W27" s="94"/>
      <c r="X27" s="16">
        <v>80</v>
      </c>
      <c r="Y27" s="128">
        <v>14</v>
      </c>
      <c r="Z27" s="15">
        <f t="shared" si="11"/>
        <v>6742.4</v>
      </c>
      <c r="AA27" s="15">
        <f t="shared" si="12"/>
        <v>660.75519999999995</v>
      </c>
      <c r="AB27" s="15">
        <f t="shared" si="13"/>
        <v>500.01638400000002</v>
      </c>
      <c r="AC27" s="15">
        <f t="shared" si="14"/>
        <v>0</v>
      </c>
      <c r="AD27" s="15">
        <f t="shared" si="15"/>
        <v>0</v>
      </c>
      <c r="AE27" s="17">
        <f t="shared" si="16"/>
        <v>7903.1715839999997</v>
      </c>
    </row>
    <row r="28" spans="1:31" ht="45" x14ac:dyDescent="0.25">
      <c r="A28" s="117" t="s">
        <v>227</v>
      </c>
      <c r="B28" s="97" t="s">
        <v>230</v>
      </c>
      <c r="C28" s="98" t="s">
        <v>228</v>
      </c>
      <c r="D28" s="109"/>
      <c r="E28" s="109"/>
      <c r="F28" s="109"/>
      <c r="G28" s="109"/>
      <c r="H28" s="109"/>
      <c r="I28" s="109"/>
      <c r="J28" s="109"/>
      <c r="K28" s="109"/>
      <c r="L28" s="110"/>
      <c r="M28" s="116" t="s">
        <v>173</v>
      </c>
      <c r="N28" s="116">
        <v>7.12</v>
      </c>
      <c r="O28" s="111"/>
      <c r="P28" s="107">
        <v>602</v>
      </c>
      <c r="Q28" s="107">
        <f t="shared" ref="Q28" si="17">P28*14%*70%</f>
        <v>58.995999999999995</v>
      </c>
      <c r="R28" s="107">
        <f t="shared" ref="R28" si="18">P28*7.416%</f>
        <v>44.64432</v>
      </c>
      <c r="S28" s="108">
        <v>0</v>
      </c>
      <c r="T28" s="107">
        <v>0</v>
      </c>
      <c r="U28" s="107">
        <f t="shared" ref="U28" si="19">SUM(P28:T28)</f>
        <v>705.64031999999997</v>
      </c>
      <c r="V28" s="108">
        <f t="shared" ref="V28" si="20">U28*N28</f>
        <v>5024.1590784</v>
      </c>
      <c r="W28" s="94"/>
      <c r="X28" s="16">
        <v>80</v>
      </c>
      <c r="Y28" s="128">
        <v>1.86</v>
      </c>
      <c r="Z28" s="15">
        <f t="shared" ref="Z28" si="21">X28*Y28*P28/100</f>
        <v>895.77600000000007</v>
      </c>
      <c r="AA28" s="15">
        <f t="shared" ref="AA28" si="22">X28*Y28*Q28/100</f>
        <v>87.786047999999994</v>
      </c>
      <c r="AB28" s="15">
        <f t="shared" ref="AB28" si="23">X28*Y28*R28/100</f>
        <v>66.430748160000007</v>
      </c>
      <c r="AC28" s="15">
        <f t="shared" ref="AC28" si="24">X28*Y28*S28/100</f>
        <v>0</v>
      </c>
      <c r="AD28" s="15">
        <f t="shared" ref="AD28" si="25">X28*Y28*T28/100</f>
        <v>0</v>
      </c>
      <c r="AE28" s="17">
        <f t="shared" ref="AE28" si="26">SUM(Z28:AD28)</f>
        <v>1049.9927961600001</v>
      </c>
    </row>
    <row r="29" spans="1:31" ht="90" x14ac:dyDescent="0.25">
      <c r="A29" s="117">
        <v>4</v>
      </c>
      <c r="B29" s="97" t="s">
        <v>230</v>
      </c>
      <c r="C29" s="98" t="s">
        <v>182</v>
      </c>
      <c r="D29" s="109"/>
      <c r="E29" s="109"/>
      <c r="F29" s="109"/>
      <c r="G29" s="109"/>
      <c r="H29" s="109"/>
      <c r="I29" s="109"/>
      <c r="J29" s="109"/>
      <c r="K29" s="109"/>
      <c r="L29" s="110"/>
      <c r="M29" s="116" t="s">
        <v>172</v>
      </c>
      <c r="N29" s="116">
        <v>1.5</v>
      </c>
      <c r="O29" s="111"/>
      <c r="P29" s="107">
        <v>4796</v>
      </c>
      <c r="Q29" s="107">
        <f t="shared" si="1"/>
        <v>470.00799999999998</v>
      </c>
      <c r="R29" s="107">
        <f t="shared" si="2"/>
        <v>355.67135999999999</v>
      </c>
      <c r="S29" s="108">
        <v>0</v>
      </c>
      <c r="T29" s="107">
        <v>0</v>
      </c>
      <c r="U29" s="107">
        <f t="shared" si="3"/>
        <v>5621.6793600000001</v>
      </c>
      <c r="V29" s="108">
        <f t="shared" si="4"/>
        <v>8432.5190399999992</v>
      </c>
      <c r="W29" s="94"/>
      <c r="X29" s="16">
        <v>80</v>
      </c>
      <c r="Y29" s="128">
        <v>1.5</v>
      </c>
      <c r="Z29" s="15">
        <f t="shared" si="11"/>
        <v>5755.2</v>
      </c>
      <c r="AA29" s="15">
        <f t="shared" si="12"/>
        <v>564.00959999999998</v>
      </c>
      <c r="AB29" s="15">
        <f t="shared" si="13"/>
        <v>426.80563199999995</v>
      </c>
      <c r="AC29" s="15">
        <f t="shared" si="14"/>
        <v>0</v>
      </c>
      <c r="AD29" s="15">
        <f t="shared" si="15"/>
        <v>0</v>
      </c>
      <c r="AE29" s="17">
        <f t="shared" si="16"/>
        <v>6746.0152319999997</v>
      </c>
    </row>
    <row r="30" spans="1:31" ht="90" x14ac:dyDescent="0.25">
      <c r="A30" s="117">
        <v>4</v>
      </c>
      <c r="B30" s="97" t="s">
        <v>230</v>
      </c>
      <c r="C30" s="98" t="s">
        <v>182</v>
      </c>
      <c r="D30" s="109"/>
      <c r="E30" s="109"/>
      <c r="F30" s="109"/>
      <c r="G30" s="109"/>
      <c r="H30" s="109"/>
      <c r="I30" s="109"/>
      <c r="J30" s="109"/>
      <c r="K30" s="109"/>
      <c r="L30" s="110"/>
      <c r="M30" s="116" t="s">
        <v>172</v>
      </c>
      <c r="N30" s="116">
        <v>0.29399999999999998</v>
      </c>
      <c r="O30" s="111"/>
      <c r="P30" s="107">
        <v>4796</v>
      </c>
      <c r="Q30" s="107">
        <f t="shared" ref="Q30" si="27">P30*14%*70%</f>
        <v>470.00799999999998</v>
      </c>
      <c r="R30" s="107">
        <f t="shared" ref="R30" si="28">P30*7.416%</f>
        <v>355.67135999999999</v>
      </c>
      <c r="S30" s="108">
        <v>0</v>
      </c>
      <c r="T30" s="107">
        <v>0</v>
      </c>
      <c r="U30" s="107">
        <f t="shared" ref="U30" si="29">SUM(P30:T30)</f>
        <v>5621.6793600000001</v>
      </c>
      <c r="V30" s="108">
        <f t="shared" ref="V30" si="30">U30*N30</f>
        <v>1652.77373184</v>
      </c>
      <c r="W30" s="94"/>
      <c r="X30" s="16">
        <v>80</v>
      </c>
      <c r="Y30" s="128">
        <v>0.41</v>
      </c>
      <c r="Z30" s="15">
        <f t="shared" ref="Z30" si="31">X30*Y30*P30/100</f>
        <v>1573.088</v>
      </c>
      <c r="AA30" s="15">
        <f t="shared" ref="AA30" si="32">X30*Y30*Q30/100</f>
        <v>154.16262399999997</v>
      </c>
      <c r="AB30" s="15">
        <f t="shared" ref="AB30" si="33">X30*Y30*R30/100</f>
        <v>116.66020607999999</v>
      </c>
      <c r="AC30" s="15">
        <f t="shared" ref="AC30" si="34">X30*Y30*S30/100</f>
        <v>0</v>
      </c>
      <c r="AD30" s="15">
        <f t="shared" ref="AD30" si="35">X30*Y30*T30/100</f>
        <v>0</v>
      </c>
      <c r="AE30" s="17">
        <f t="shared" ref="AE30" si="36">SUM(Z30:AD30)</f>
        <v>1843.9108300800001</v>
      </c>
    </row>
    <row r="31" spans="1:31" x14ac:dyDescent="0.25">
      <c r="A31" s="118" t="s">
        <v>164</v>
      </c>
      <c r="B31" s="97" t="s">
        <v>230</v>
      </c>
      <c r="C31" s="98" t="s">
        <v>106</v>
      </c>
      <c r="D31" s="109"/>
      <c r="E31" s="109"/>
      <c r="F31" s="109"/>
      <c r="G31" s="109"/>
      <c r="H31" s="109"/>
      <c r="I31" s="109"/>
      <c r="J31" s="109"/>
      <c r="K31" s="109"/>
      <c r="L31" s="110"/>
      <c r="M31" s="113" t="s">
        <v>176</v>
      </c>
      <c r="N31" s="112">
        <v>0</v>
      </c>
      <c r="O31" s="111"/>
      <c r="P31" s="107">
        <v>0</v>
      </c>
      <c r="Q31" s="107">
        <f t="shared" si="1"/>
        <v>0</v>
      </c>
      <c r="R31" s="107">
        <f t="shared" si="2"/>
        <v>0</v>
      </c>
      <c r="S31" s="108">
        <v>0</v>
      </c>
      <c r="T31" s="107">
        <v>0</v>
      </c>
      <c r="U31" s="107">
        <f t="shared" si="3"/>
        <v>0</v>
      </c>
      <c r="V31" s="108">
        <f t="shared" si="4"/>
        <v>0</v>
      </c>
      <c r="W31" s="94"/>
      <c r="X31" s="16">
        <v>0</v>
      </c>
      <c r="Y31" s="127">
        <v>0</v>
      </c>
      <c r="Z31" s="15">
        <f t="shared" si="11"/>
        <v>0</v>
      </c>
      <c r="AA31" s="15">
        <f t="shared" si="12"/>
        <v>0</v>
      </c>
      <c r="AB31" s="15">
        <f t="shared" si="13"/>
        <v>0</v>
      </c>
      <c r="AC31" s="15">
        <f t="shared" si="14"/>
        <v>0</v>
      </c>
      <c r="AD31" s="15">
        <f t="shared" si="15"/>
        <v>0</v>
      </c>
      <c r="AE31" s="17">
        <f t="shared" si="16"/>
        <v>0</v>
      </c>
    </row>
    <row r="32" spans="1:31" ht="75" x14ac:dyDescent="0.25">
      <c r="A32" s="115">
        <v>1</v>
      </c>
      <c r="B32" s="97" t="s">
        <v>230</v>
      </c>
      <c r="C32" s="98" t="s">
        <v>183</v>
      </c>
      <c r="D32" s="109"/>
      <c r="E32" s="109"/>
      <c r="F32" s="109"/>
      <c r="G32" s="109"/>
      <c r="H32" s="109"/>
      <c r="I32" s="109"/>
      <c r="J32" s="109"/>
      <c r="K32" s="109"/>
      <c r="L32" s="110"/>
      <c r="M32" s="113" t="s">
        <v>176</v>
      </c>
      <c r="N32" s="112">
        <v>0</v>
      </c>
      <c r="O32" s="111"/>
      <c r="P32" s="107">
        <v>0</v>
      </c>
      <c r="Q32" s="107">
        <f t="shared" si="1"/>
        <v>0</v>
      </c>
      <c r="R32" s="107">
        <f t="shared" si="2"/>
        <v>0</v>
      </c>
      <c r="S32" s="108">
        <v>0</v>
      </c>
      <c r="T32" s="107">
        <v>0</v>
      </c>
      <c r="U32" s="107">
        <f t="shared" si="3"/>
        <v>0</v>
      </c>
      <c r="V32" s="108">
        <f t="shared" si="4"/>
        <v>0</v>
      </c>
      <c r="W32" s="94"/>
      <c r="X32" s="16">
        <v>0</v>
      </c>
      <c r="Y32" s="127">
        <v>0</v>
      </c>
      <c r="Z32" s="15">
        <f t="shared" si="11"/>
        <v>0</v>
      </c>
      <c r="AA32" s="15">
        <f t="shared" si="12"/>
        <v>0</v>
      </c>
      <c r="AB32" s="15">
        <f t="shared" si="13"/>
        <v>0</v>
      </c>
      <c r="AC32" s="15">
        <f t="shared" si="14"/>
        <v>0</v>
      </c>
      <c r="AD32" s="15">
        <f t="shared" si="15"/>
        <v>0</v>
      </c>
      <c r="AE32" s="17">
        <f t="shared" si="16"/>
        <v>0</v>
      </c>
    </row>
    <row r="33" spans="1:31" ht="90" x14ac:dyDescent="0.25">
      <c r="A33" s="115"/>
      <c r="B33" s="97" t="s">
        <v>230</v>
      </c>
      <c r="C33" s="98" t="s">
        <v>107</v>
      </c>
      <c r="D33" s="109"/>
      <c r="E33" s="109"/>
      <c r="F33" s="109"/>
      <c r="G33" s="109"/>
      <c r="H33" s="109"/>
      <c r="I33" s="109"/>
      <c r="J33" s="109"/>
      <c r="K33" s="109"/>
      <c r="L33" s="110"/>
      <c r="M33" s="113" t="s">
        <v>176</v>
      </c>
      <c r="N33" s="112">
        <v>0</v>
      </c>
      <c r="O33" s="111"/>
      <c r="P33" s="107">
        <v>0</v>
      </c>
      <c r="Q33" s="107">
        <f t="shared" si="1"/>
        <v>0</v>
      </c>
      <c r="R33" s="107">
        <f t="shared" si="2"/>
        <v>0</v>
      </c>
      <c r="S33" s="108">
        <v>0</v>
      </c>
      <c r="T33" s="107">
        <v>0</v>
      </c>
      <c r="U33" s="107">
        <f t="shared" si="3"/>
        <v>0</v>
      </c>
      <c r="V33" s="108">
        <f t="shared" si="4"/>
        <v>0</v>
      </c>
      <c r="W33" s="94"/>
      <c r="X33" s="16">
        <v>0</v>
      </c>
      <c r="Y33" s="127">
        <v>0</v>
      </c>
      <c r="Z33" s="15">
        <f t="shared" si="11"/>
        <v>0</v>
      </c>
      <c r="AA33" s="15">
        <f t="shared" si="12"/>
        <v>0</v>
      </c>
      <c r="AB33" s="15">
        <f t="shared" si="13"/>
        <v>0</v>
      </c>
      <c r="AC33" s="15">
        <f t="shared" si="14"/>
        <v>0</v>
      </c>
      <c r="AD33" s="15">
        <f t="shared" si="15"/>
        <v>0</v>
      </c>
      <c r="AE33" s="17">
        <f t="shared" si="16"/>
        <v>0</v>
      </c>
    </row>
    <row r="34" spans="1:31" ht="75" x14ac:dyDescent="0.25">
      <c r="A34" s="115"/>
      <c r="B34" s="97" t="s">
        <v>230</v>
      </c>
      <c r="C34" s="98" t="s">
        <v>108</v>
      </c>
      <c r="D34" s="109"/>
      <c r="E34" s="109"/>
      <c r="F34" s="109"/>
      <c r="G34" s="109"/>
      <c r="H34" s="109"/>
      <c r="I34" s="109"/>
      <c r="J34" s="109"/>
      <c r="K34" s="109"/>
      <c r="L34" s="110"/>
      <c r="M34" s="113" t="s">
        <v>176</v>
      </c>
      <c r="N34" s="112">
        <v>0</v>
      </c>
      <c r="O34" s="111"/>
      <c r="P34" s="107">
        <v>0</v>
      </c>
      <c r="Q34" s="107">
        <f t="shared" si="1"/>
        <v>0</v>
      </c>
      <c r="R34" s="107">
        <f t="shared" si="2"/>
        <v>0</v>
      </c>
      <c r="S34" s="108">
        <v>0</v>
      </c>
      <c r="T34" s="107">
        <v>0</v>
      </c>
      <c r="U34" s="107">
        <f t="shared" si="3"/>
        <v>0</v>
      </c>
      <c r="V34" s="108">
        <f t="shared" si="4"/>
        <v>0</v>
      </c>
      <c r="W34" s="94"/>
      <c r="X34" s="16">
        <v>0</v>
      </c>
      <c r="Y34" s="127">
        <v>0</v>
      </c>
      <c r="Z34" s="15">
        <f t="shared" si="11"/>
        <v>0</v>
      </c>
      <c r="AA34" s="15">
        <f t="shared" si="12"/>
        <v>0</v>
      </c>
      <c r="AB34" s="15">
        <f t="shared" si="13"/>
        <v>0</v>
      </c>
      <c r="AC34" s="15">
        <f t="shared" si="14"/>
        <v>0</v>
      </c>
      <c r="AD34" s="15">
        <f t="shared" si="15"/>
        <v>0</v>
      </c>
      <c r="AE34" s="17">
        <f t="shared" si="16"/>
        <v>0</v>
      </c>
    </row>
    <row r="35" spans="1:31" ht="45" x14ac:dyDescent="0.25">
      <c r="A35" s="115">
        <v>1.1000000000000001</v>
      </c>
      <c r="B35" s="97" t="s">
        <v>230</v>
      </c>
      <c r="C35" s="98" t="s">
        <v>184</v>
      </c>
      <c r="D35" s="109"/>
      <c r="E35" s="109"/>
      <c r="F35" s="109"/>
      <c r="G35" s="109"/>
      <c r="H35" s="109"/>
      <c r="I35" s="109"/>
      <c r="J35" s="109"/>
      <c r="K35" s="109"/>
      <c r="L35" s="110"/>
      <c r="M35" s="116" t="s">
        <v>172</v>
      </c>
      <c r="N35" s="116">
        <v>9.74</v>
      </c>
      <c r="O35" s="111"/>
      <c r="P35" s="107">
        <v>290</v>
      </c>
      <c r="Q35" s="107">
        <f t="shared" si="1"/>
        <v>28.419999999999998</v>
      </c>
      <c r="R35" s="107">
        <f t="shared" si="2"/>
        <v>21.506399999999999</v>
      </c>
      <c r="S35" s="108">
        <v>0</v>
      </c>
      <c r="T35" s="107">
        <v>0</v>
      </c>
      <c r="U35" s="107">
        <f t="shared" si="3"/>
        <v>339.9264</v>
      </c>
      <c r="V35" s="108">
        <f t="shared" si="4"/>
        <v>3310.8831359999999</v>
      </c>
      <c r="W35" s="94"/>
      <c r="X35" s="16">
        <v>80</v>
      </c>
      <c r="Y35" s="128">
        <v>9.74</v>
      </c>
      <c r="Z35" s="15">
        <f t="shared" si="11"/>
        <v>2259.6799999999998</v>
      </c>
      <c r="AA35" s="15">
        <f t="shared" si="12"/>
        <v>221.44864000000001</v>
      </c>
      <c r="AB35" s="15">
        <f t="shared" si="13"/>
        <v>167.5778688</v>
      </c>
      <c r="AC35" s="15">
        <f t="shared" si="14"/>
        <v>0</v>
      </c>
      <c r="AD35" s="15">
        <f t="shared" si="15"/>
        <v>0</v>
      </c>
      <c r="AE35" s="17">
        <f t="shared" si="16"/>
        <v>2648.7065087999999</v>
      </c>
    </row>
    <row r="36" spans="1:31" ht="45" x14ac:dyDescent="0.25">
      <c r="A36" s="115">
        <v>1.1000000000000001</v>
      </c>
      <c r="B36" s="97" t="s">
        <v>230</v>
      </c>
      <c r="C36" s="98" t="s">
        <v>184</v>
      </c>
      <c r="D36" s="109"/>
      <c r="E36" s="109"/>
      <c r="F36" s="109"/>
      <c r="G36" s="109"/>
      <c r="H36" s="109"/>
      <c r="I36" s="109"/>
      <c r="J36" s="109"/>
      <c r="K36" s="109"/>
      <c r="L36" s="110"/>
      <c r="M36" s="116" t="s">
        <v>172</v>
      </c>
      <c r="N36" s="116">
        <v>2</v>
      </c>
      <c r="O36" s="111"/>
      <c r="P36" s="107">
        <v>290</v>
      </c>
      <c r="Q36" s="107">
        <f t="shared" ref="Q36" si="37">P36*14%*70%</f>
        <v>28.419999999999998</v>
      </c>
      <c r="R36" s="107">
        <f t="shared" ref="R36" si="38">P36*7.416%</f>
        <v>21.506399999999999</v>
      </c>
      <c r="S36" s="108">
        <v>0</v>
      </c>
      <c r="T36" s="107">
        <v>0</v>
      </c>
      <c r="U36" s="107">
        <f t="shared" ref="U36" si="39">SUM(P36:T36)</f>
        <v>339.9264</v>
      </c>
      <c r="V36" s="108">
        <f t="shared" ref="V36" si="40">U36*N36</f>
        <v>679.8528</v>
      </c>
      <c r="W36" s="94"/>
      <c r="X36" s="16">
        <v>80</v>
      </c>
      <c r="Y36" s="128">
        <v>2</v>
      </c>
      <c r="Z36" s="15">
        <f t="shared" ref="Z36" si="41">X36*Y36*P36/100</f>
        <v>464</v>
      </c>
      <c r="AA36" s="15">
        <f t="shared" ref="AA36" si="42">X36*Y36*Q36/100</f>
        <v>45.472000000000001</v>
      </c>
      <c r="AB36" s="15">
        <f t="shared" ref="AB36" si="43">X36*Y36*R36/100</f>
        <v>34.410240000000002</v>
      </c>
      <c r="AC36" s="15">
        <f t="shared" ref="AC36" si="44">X36*Y36*S36/100</f>
        <v>0</v>
      </c>
      <c r="AD36" s="15">
        <f t="shared" ref="AD36" si="45">X36*Y36*T36/100</f>
        <v>0</v>
      </c>
      <c r="AE36" s="17">
        <f t="shared" ref="AE36" si="46">SUM(Z36:AD36)</f>
        <v>543.88224000000002</v>
      </c>
    </row>
    <row r="37" spans="1:31" ht="45" x14ac:dyDescent="0.25">
      <c r="A37" s="115">
        <v>1.2</v>
      </c>
      <c r="B37" s="97" t="s">
        <v>230</v>
      </c>
      <c r="C37" s="98" t="s">
        <v>185</v>
      </c>
      <c r="D37" s="109"/>
      <c r="E37" s="109"/>
      <c r="F37" s="109"/>
      <c r="G37" s="109"/>
      <c r="H37" s="109"/>
      <c r="I37" s="109"/>
      <c r="J37" s="109"/>
      <c r="K37" s="109"/>
      <c r="L37" s="110"/>
      <c r="M37" s="116" t="s">
        <v>172</v>
      </c>
      <c r="N37" s="116">
        <v>31</v>
      </c>
      <c r="O37" s="111"/>
      <c r="P37" s="107">
        <v>290</v>
      </c>
      <c r="Q37" s="107">
        <f t="shared" si="1"/>
        <v>28.419999999999998</v>
      </c>
      <c r="R37" s="107">
        <f t="shared" si="2"/>
        <v>21.506399999999999</v>
      </c>
      <c r="S37" s="108">
        <v>0</v>
      </c>
      <c r="T37" s="107">
        <v>0</v>
      </c>
      <c r="U37" s="107">
        <f t="shared" si="3"/>
        <v>339.9264</v>
      </c>
      <c r="V37" s="108">
        <f t="shared" si="4"/>
        <v>10537.7184</v>
      </c>
      <c r="W37" s="94"/>
      <c r="X37" s="16">
        <v>80</v>
      </c>
      <c r="Y37" s="128">
        <v>30.51</v>
      </c>
      <c r="Z37" s="15">
        <f t="shared" si="11"/>
        <v>7078.32</v>
      </c>
      <c r="AA37" s="15">
        <f t="shared" si="12"/>
        <v>693.67536000000007</v>
      </c>
      <c r="AB37" s="15">
        <f t="shared" si="13"/>
        <v>524.92821119999996</v>
      </c>
      <c r="AC37" s="15">
        <f t="shared" si="14"/>
        <v>0</v>
      </c>
      <c r="AD37" s="15">
        <f t="shared" si="15"/>
        <v>0</v>
      </c>
      <c r="AE37" s="17">
        <f t="shared" si="16"/>
        <v>8296.9235711999991</v>
      </c>
    </row>
    <row r="38" spans="1:31" ht="150" x14ac:dyDescent="0.25">
      <c r="A38" s="115">
        <v>2</v>
      </c>
      <c r="B38" s="97" t="s">
        <v>230</v>
      </c>
      <c r="C38" s="98" t="s">
        <v>186</v>
      </c>
      <c r="D38" s="109"/>
      <c r="E38" s="109"/>
      <c r="F38" s="109"/>
      <c r="G38" s="109"/>
      <c r="H38" s="109"/>
      <c r="I38" s="109"/>
      <c r="J38" s="109"/>
      <c r="K38" s="109"/>
      <c r="L38" s="110"/>
      <c r="M38" s="116" t="s">
        <v>172</v>
      </c>
      <c r="N38" s="116">
        <v>0</v>
      </c>
      <c r="O38" s="111"/>
      <c r="P38" s="107">
        <v>376</v>
      </c>
      <c r="Q38" s="107">
        <f t="shared" si="1"/>
        <v>36.848000000000006</v>
      </c>
      <c r="R38" s="107">
        <f t="shared" si="2"/>
        <v>27.884160000000001</v>
      </c>
      <c r="S38" s="108">
        <v>0</v>
      </c>
      <c r="T38" s="107">
        <v>0</v>
      </c>
      <c r="U38" s="107">
        <f t="shared" si="3"/>
        <v>440.73216000000002</v>
      </c>
      <c r="V38" s="108">
        <f t="shared" si="4"/>
        <v>0</v>
      </c>
      <c r="W38" s="94"/>
      <c r="X38" s="16">
        <v>0</v>
      </c>
      <c r="Y38" s="128">
        <v>0</v>
      </c>
      <c r="Z38" s="15">
        <f t="shared" si="11"/>
        <v>0</v>
      </c>
      <c r="AA38" s="15">
        <f t="shared" si="12"/>
        <v>0</v>
      </c>
      <c r="AB38" s="15">
        <f t="shared" si="13"/>
        <v>0</v>
      </c>
      <c r="AC38" s="15">
        <f t="shared" si="14"/>
        <v>0</v>
      </c>
      <c r="AD38" s="15">
        <f t="shared" si="15"/>
        <v>0</v>
      </c>
      <c r="AE38" s="17">
        <f t="shared" si="16"/>
        <v>0</v>
      </c>
    </row>
    <row r="39" spans="1:31" x14ac:dyDescent="0.25">
      <c r="A39" s="118" t="s">
        <v>165</v>
      </c>
      <c r="B39" s="97" t="s">
        <v>230</v>
      </c>
      <c r="C39" s="98" t="s">
        <v>109</v>
      </c>
      <c r="D39" s="109"/>
      <c r="E39" s="109"/>
      <c r="F39" s="109"/>
      <c r="G39" s="109"/>
      <c r="H39" s="109"/>
      <c r="I39" s="109"/>
      <c r="J39" s="109"/>
      <c r="K39" s="109"/>
      <c r="L39" s="110"/>
      <c r="M39" s="113" t="s">
        <v>176</v>
      </c>
      <c r="N39" s="112">
        <v>0</v>
      </c>
      <c r="O39" s="111"/>
      <c r="P39" s="107">
        <v>0</v>
      </c>
      <c r="Q39" s="107">
        <f t="shared" si="1"/>
        <v>0</v>
      </c>
      <c r="R39" s="107">
        <f t="shared" si="2"/>
        <v>0</v>
      </c>
      <c r="S39" s="108">
        <v>0</v>
      </c>
      <c r="T39" s="107">
        <v>0</v>
      </c>
      <c r="U39" s="107">
        <f t="shared" si="3"/>
        <v>0</v>
      </c>
      <c r="V39" s="108">
        <f t="shared" si="4"/>
        <v>0</v>
      </c>
      <c r="W39" s="94"/>
      <c r="X39" s="16">
        <v>0</v>
      </c>
      <c r="Y39" s="127">
        <v>0</v>
      </c>
      <c r="Z39" s="15">
        <f t="shared" si="11"/>
        <v>0</v>
      </c>
      <c r="AA39" s="15">
        <f t="shared" si="12"/>
        <v>0</v>
      </c>
      <c r="AB39" s="15">
        <f t="shared" si="13"/>
        <v>0</v>
      </c>
      <c r="AC39" s="15">
        <f t="shared" si="14"/>
        <v>0</v>
      </c>
      <c r="AD39" s="15">
        <f t="shared" si="15"/>
        <v>0</v>
      </c>
      <c r="AE39" s="17">
        <f t="shared" si="16"/>
        <v>0</v>
      </c>
    </row>
    <row r="40" spans="1:31" x14ac:dyDescent="0.25">
      <c r="A40" s="119"/>
      <c r="B40" s="97" t="s">
        <v>230</v>
      </c>
      <c r="C40" s="98" t="s">
        <v>110</v>
      </c>
      <c r="D40" s="109"/>
      <c r="E40" s="109"/>
      <c r="F40" s="109"/>
      <c r="G40" s="109"/>
      <c r="H40" s="109"/>
      <c r="I40" s="109"/>
      <c r="J40" s="109"/>
      <c r="K40" s="109"/>
      <c r="L40" s="110"/>
      <c r="M40" s="113" t="s">
        <v>176</v>
      </c>
      <c r="N40" s="112">
        <v>0</v>
      </c>
      <c r="O40" s="111"/>
      <c r="P40" s="107">
        <v>0</v>
      </c>
      <c r="Q40" s="107">
        <f t="shared" si="1"/>
        <v>0</v>
      </c>
      <c r="R40" s="107">
        <f t="shared" si="2"/>
        <v>0</v>
      </c>
      <c r="S40" s="108">
        <v>0</v>
      </c>
      <c r="T40" s="107">
        <v>0</v>
      </c>
      <c r="U40" s="107">
        <f t="shared" si="3"/>
        <v>0</v>
      </c>
      <c r="V40" s="108">
        <f t="shared" si="4"/>
        <v>0</v>
      </c>
      <c r="W40" s="94"/>
      <c r="X40" s="16">
        <v>0</v>
      </c>
      <c r="Y40" s="127">
        <v>0</v>
      </c>
      <c r="Z40" s="15">
        <f t="shared" si="11"/>
        <v>0</v>
      </c>
      <c r="AA40" s="15">
        <f t="shared" si="12"/>
        <v>0</v>
      </c>
      <c r="AB40" s="15">
        <f t="shared" si="13"/>
        <v>0</v>
      </c>
      <c r="AC40" s="15">
        <f t="shared" si="14"/>
        <v>0</v>
      </c>
      <c r="AD40" s="15">
        <f t="shared" si="15"/>
        <v>0</v>
      </c>
      <c r="AE40" s="17">
        <f t="shared" si="16"/>
        <v>0</v>
      </c>
    </row>
    <row r="41" spans="1:31" ht="60" x14ac:dyDescent="0.25">
      <c r="A41" s="119"/>
      <c r="B41" s="97" t="s">
        <v>230</v>
      </c>
      <c r="C41" s="98" t="s">
        <v>111</v>
      </c>
      <c r="D41" s="109"/>
      <c r="E41" s="109"/>
      <c r="F41" s="109"/>
      <c r="G41" s="109"/>
      <c r="H41" s="109"/>
      <c r="I41" s="109"/>
      <c r="J41" s="109"/>
      <c r="K41" s="109"/>
      <c r="L41" s="110"/>
      <c r="M41" s="113" t="s">
        <v>176</v>
      </c>
      <c r="N41" s="112">
        <v>0</v>
      </c>
      <c r="O41" s="111"/>
      <c r="P41" s="107">
        <v>0</v>
      </c>
      <c r="Q41" s="107">
        <f t="shared" si="1"/>
        <v>0</v>
      </c>
      <c r="R41" s="107">
        <f t="shared" si="2"/>
        <v>0</v>
      </c>
      <c r="S41" s="108">
        <v>0</v>
      </c>
      <c r="T41" s="107">
        <v>0</v>
      </c>
      <c r="U41" s="107">
        <f t="shared" si="3"/>
        <v>0</v>
      </c>
      <c r="V41" s="108">
        <f t="shared" si="4"/>
        <v>0</v>
      </c>
      <c r="W41" s="94"/>
      <c r="X41" s="16">
        <v>0</v>
      </c>
      <c r="Y41" s="127">
        <v>0</v>
      </c>
      <c r="Z41" s="15">
        <f t="shared" si="11"/>
        <v>0</v>
      </c>
      <c r="AA41" s="15">
        <f t="shared" si="12"/>
        <v>0</v>
      </c>
      <c r="AB41" s="15">
        <f t="shared" si="13"/>
        <v>0</v>
      </c>
      <c r="AC41" s="15">
        <f t="shared" si="14"/>
        <v>0</v>
      </c>
      <c r="AD41" s="15">
        <f t="shared" si="15"/>
        <v>0</v>
      </c>
      <c r="AE41" s="17">
        <f t="shared" si="16"/>
        <v>0</v>
      </c>
    </row>
    <row r="42" spans="1:31" ht="45" x14ac:dyDescent="0.25">
      <c r="A42" s="119"/>
      <c r="B42" s="97" t="s">
        <v>230</v>
      </c>
      <c r="C42" s="98" t="s">
        <v>112</v>
      </c>
      <c r="D42" s="109"/>
      <c r="E42" s="109"/>
      <c r="F42" s="109"/>
      <c r="G42" s="109"/>
      <c r="H42" s="109"/>
      <c r="I42" s="109"/>
      <c r="J42" s="109"/>
      <c r="K42" s="109"/>
      <c r="L42" s="110"/>
      <c r="M42" s="113" t="s">
        <v>176</v>
      </c>
      <c r="N42" s="112">
        <v>0</v>
      </c>
      <c r="O42" s="111"/>
      <c r="P42" s="107">
        <v>0</v>
      </c>
      <c r="Q42" s="107">
        <f t="shared" si="1"/>
        <v>0</v>
      </c>
      <c r="R42" s="107">
        <f t="shared" si="2"/>
        <v>0</v>
      </c>
      <c r="S42" s="108">
        <v>0</v>
      </c>
      <c r="T42" s="107">
        <v>0</v>
      </c>
      <c r="U42" s="107">
        <f t="shared" si="3"/>
        <v>0</v>
      </c>
      <c r="V42" s="108">
        <f t="shared" si="4"/>
        <v>0</v>
      </c>
      <c r="W42" s="94"/>
      <c r="X42" s="16">
        <v>0</v>
      </c>
      <c r="Y42" s="127">
        <v>0</v>
      </c>
      <c r="Z42" s="15">
        <f t="shared" si="11"/>
        <v>0</v>
      </c>
      <c r="AA42" s="15">
        <f t="shared" si="12"/>
        <v>0</v>
      </c>
      <c r="AB42" s="15">
        <f t="shared" si="13"/>
        <v>0</v>
      </c>
      <c r="AC42" s="15">
        <f t="shared" si="14"/>
        <v>0</v>
      </c>
      <c r="AD42" s="15">
        <f t="shared" si="15"/>
        <v>0</v>
      </c>
      <c r="AE42" s="17">
        <f t="shared" si="16"/>
        <v>0</v>
      </c>
    </row>
    <row r="43" spans="1:31" ht="30" x14ac:dyDescent="0.25">
      <c r="A43" s="119"/>
      <c r="B43" s="97" t="s">
        <v>230</v>
      </c>
      <c r="C43" s="98" t="s">
        <v>113</v>
      </c>
      <c r="D43" s="109"/>
      <c r="E43" s="109"/>
      <c r="F43" s="109"/>
      <c r="G43" s="109"/>
      <c r="H43" s="109"/>
      <c r="I43" s="109"/>
      <c r="J43" s="109"/>
      <c r="K43" s="109"/>
      <c r="L43" s="110"/>
      <c r="M43" s="113" t="s">
        <v>176</v>
      </c>
      <c r="N43" s="112">
        <v>0</v>
      </c>
      <c r="O43" s="111"/>
      <c r="P43" s="107">
        <v>0</v>
      </c>
      <c r="Q43" s="107">
        <f t="shared" si="1"/>
        <v>0</v>
      </c>
      <c r="R43" s="107">
        <f t="shared" si="2"/>
        <v>0</v>
      </c>
      <c r="S43" s="108">
        <v>0</v>
      </c>
      <c r="T43" s="107">
        <v>0</v>
      </c>
      <c r="U43" s="107">
        <f t="shared" si="3"/>
        <v>0</v>
      </c>
      <c r="V43" s="108">
        <f t="shared" si="4"/>
        <v>0</v>
      </c>
      <c r="W43" s="94"/>
      <c r="X43" s="16">
        <v>0</v>
      </c>
      <c r="Y43" s="127">
        <v>0</v>
      </c>
      <c r="Z43" s="15">
        <f t="shared" si="11"/>
        <v>0</v>
      </c>
      <c r="AA43" s="15">
        <f t="shared" si="12"/>
        <v>0</v>
      </c>
      <c r="AB43" s="15">
        <f t="shared" si="13"/>
        <v>0</v>
      </c>
      <c r="AC43" s="15">
        <f t="shared" si="14"/>
        <v>0</v>
      </c>
      <c r="AD43" s="15">
        <f t="shared" si="15"/>
        <v>0</v>
      </c>
      <c r="AE43" s="17">
        <f t="shared" si="16"/>
        <v>0</v>
      </c>
    </row>
    <row r="44" spans="1:31" x14ac:dyDescent="0.25">
      <c r="A44" s="119"/>
      <c r="B44" s="97" t="s">
        <v>230</v>
      </c>
      <c r="C44" s="98" t="s">
        <v>114</v>
      </c>
      <c r="D44" s="109"/>
      <c r="E44" s="109"/>
      <c r="F44" s="109"/>
      <c r="G44" s="109"/>
      <c r="H44" s="109"/>
      <c r="I44" s="109"/>
      <c r="J44" s="109"/>
      <c r="K44" s="109"/>
      <c r="L44" s="110"/>
      <c r="M44" s="113" t="s">
        <v>176</v>
      </c>
      <c r="N44" s="112">
        <v>0</v>
      </c>
      <c r="O44" s="111"/>
      <c r="P44" s="107">
        <v>0</v>
      </c>
      <c r="Q44" s="107">
        <f t="shared" si="1"/>
        <v>0</v>
      </c>
      <c r="R44" s="107">
        <f t="shared" si="2"/>
        <v>0</v>
      </c>
      <c r="S44" s="108">
        <v>0</v>
      </c>
      <c r="T44" s="107">
        <v>0</v>
      </c>
      <c r="U44" s="107">
        <f t="shared" si="3"/>
        <v>0</v>
      </c>
      <c r="V44" s="108">
        <f t="shared" si="4"/>
        <v>0</v>
      </c>
      <c r="W44" s="94"/>
      <c r="X44" s="16">
        <v>0</v>
      </c>
      <c r="Y44" s="127">
        <v>0</v>
      </c>
      <c r="Z44" s="15">
        <f t="shared" si="11"/>
        <v>0</v>
      </c>
      <c r="AA44" s="15">
        <f t="shared" si="12"/>
        <v>0</v>
      </c>
      <c r="AB44" s="15">
        <f t="shared" si="13"/>
        <v>0</v>
      </c>
      <c r="AC44" s="15">
        <f t="shared" si="14"/>
        <v>0</v>
      </c>
      <c r="AD44" s="15">
        <f t="shared" si="15"/>
        <v>0</v>
      </c>
      <c r="AE44" s="17">
        <f t="shared" si="16"/>
        <v>0</v>
      </c>
    </row>
    <row r="45" spans="1:31" ht="165" x14ac:dyDescent="0.25">
      <c r="A45" s="115">
        <v>1</v>
      </c>
      <c r="B45" s="97" t="s">
        <v>230</v>
      </c>
      <c r="C45" s="98" t="s">
        <v>187</v>
      </c>
      <c r="D45" s="109"/>
      <c r="E45" s="109"/>
      <c r="F45" s="109"/>
      <c r="G45" s="109"/>
      <c r="H45" s="109"/>
      <c r="I45" s="109"/>
      <c r="J45" s="109"/>
      <c r="K45" s="109"/>
      <c r="L45" s="110"/>
      <c r="M45" s="113" t="s">
        <v>176</v>
      </c>
      <c r="N45" s="112">
        <v>0</v>
      </c>
      <c r="O45" s="111"/>
      <c r="P45" s="107">
        <v>0</v>
      </c>
      <c r="Q45" s="107">
        <f t="shared" si="1"/>
        <v>0</v>
      </c>
      <c r="R45" s="107">
        <f t="shared" si="2"/>
        <v>0</v>
      </c>
      <c r="S45" s="108">
        <v>0</v>
      </c>
      <c r="T45" s="107">
        <v>0</v>
      </c>
      <c r="U45" s="107">
        <f t="shared" si="3"/>
        <v>0</v>
      </c>
      <c r="V45" s="108">
        <f t="shared" si="4"/>
        <v>0</v>
      </c>
      <c r="W45" s="94"/>
      <c r="X45" s="16">
        <v>0</v>
      </c>
      <c r="Y45" s="127">
        <v>0</v>
      </c>
      <c r="Z45" s="15">
        <f t="shared" si="11"/>
        <v>0</v>
      </c>
      <c r="AA45" s="15">
        <f t="shared" si="12"/>
        <v>0</v>
      </c>
      <c r="AB45" s="15">
        <f t="shared" si="13"/>
        <v>0</v>
      </c>
      <c r="AC45" s="15">
        <f t="shared" si="14"/>
        <v>0</v>
      </c>
      <c r="AD45" s="15">
        <f t="shared" si="15"/>
        <v>0</v>
      </c>
      <c r="AE45" s="17">
        <f t="shared" si="16"/>
        <v>0</v>
      </c>
    </row>
    <row r="46" spans="1:31" ht="45" x14ac:dyDescent="0.25">
      <c r="A46" s="119">
        <v>1.1000000000000001</v>
      </c>
      <c r="B46" s="97" t="s">
        <v>230</v>
      </c>
      <c r="C46" s="98" t="s">
        <v>188</v>
      </c>
      <c r="D46" s="109"/>
      <c r="E46" s="109"/>
      <c r="F46" s="109"/>
      <c r="G46" s="109"/>
      <c r="H46" s="109"/>
      <c r="I46" s="109"/>
      <c r="J46" s="109"/>
      <c r="K46" s="109"/>
      <c r="L46" s="110"/>
      <c r="M46" s="116" t="s">
        <v>172</v>
      </c>
      <c r="N46" s="116">
        <v>4</v>
      </c>
      <c r="O46" s="111"/>
      <c r="P46" s="107">
        <f>2170-(75*10.764)</f>
        <v>1362.7</v>
      </c>
      <c r="Q46" s="107">
        <f t="shared" si="1"/>
        <v>133.5446</v>
      </c>
      <c r="R46" s="107">
        <f t="shared" si="2"/>
        <v>101.057832</v>
      </c>
      <c r="S46" s="108">
        <v>0</v>
      </c>
      <c r="T46" s="107">
        <v>0</v>
      </c>
      <c r="U46" s="107">
        <f t="shared" si="3"/>
        <v>1597.302432</v>
      </c>
      <c r="V46" s="108">
        <f t="shared" si="4"/>
        <v>6389.2097279999998</v>
      </c>
      <c r="W46" s="94"/>
      <c r="X46" s="16">
        <v>80</v>
      </c>
      <c r="Y46" s="128">
        <v>4</v>
      </c>
      <c r="Z46" s="15">
        <f t="shared" si="11"/>
        <v>4360.6400000000003</v>
      </c>
      <c r="AA46" s="15">
        <f t="shared" si="12"/>
        <v>427.34271999999999</v>
      </c>
      <c r="AB46" s="15">
        <f t="shared" si="13"/>
        <v>323.38506240000004</v>
      </c>
      <c r="AC46" s="15">
        <f t="shared" si="14"/>
        <v>0</v>
      </c>
      <c r="AD46" s="15">
        <f t="shared" si="15"/>
        <v>0</v>
      </c>
      <c r="AE46" s="17">
        <f t="shared" si="16"/>
        <v>5111.3677823999997</v>
      </c>
    </row>
    <row r="47" spans="1:31" ht="45" x14ac:dyDescent="0.25">
      <c r="A47" s="119">
        <v>1.1000000000000001</v>
      </c>
      <c r="B47" s="97" t="s">
        <v>230</v>
      </c>
      <c r="C47" s="98" t="s">
        <v>188</v>
      </c>
      <c r="D47" s="109"/>
      <c r="E47" s="109"/>
      <c r="F47" s="109"/>
      <c r="G47" s="109"/>
      <c r="H47" s="109"/>
      <c r="I47" s="109"/>
      <c r="J47" s="109"/>
      <c r="K47" s="109"/>
      <c r="L47" s="110"/>
      <c r="M47" s="116" t="s">
        <v>172</v>
      </c>
      <c r="N47" s="116">
        <v>2.3647</v>
      </c>
      <c r="O47" s="111"/>
      <c r="P47" s="107">
        <f>2170-(75*10.764)</f>
        <v>1362.7</v>
      </c>
      <c r="Q47" s="107">
        <f t="shared" ref="Q47" si="47">P47*14%*70%</f>
        <v>133.5446</v>
      </c>
      <c r="R47" s="107">
        <f t="shared" ref="R47" si="48">P47*7.416%</f>
        <v>101.057832</v>
      </c>
      <c r="S47" s="108">
        <v>0</v>
      </c>
      <c r="T47" s="107">
        <v>0</v>
      </c>
      <c r="U47" s="107">
        <f t="shared" ref="U47" si="49">SUM(P47:T47)</f>
        <v>1597.302432</v>
      </c>
      <c r="V47" s="108">
        <f t="shared" ref="V47" si="50">U47*N47</f>
        <v>3777.1410609504001</v>
      </c>
      <c r="W47" s="94"/>
      <c r="X47" s="16">
        <v>80</v>
      </c>
      <c r="Y47" s="128">
        <v>2.3647</v>
      </c>
      <c r="Z47" s="15">
        <f t="shared" ref="Z47" si="51">X47*Y47*P47/100</f>
        <v>2577.9013519999999</v>
      </c>
      <c r="AA47" s="15">
        <f t="shared" ref="AA47" si="52">X47*Y47*Q47/100</f>
        <v>252.63433249599998</v>
      </c>
      <c r="AB47" s="15">
        <f t="shared" ref="AB47" si="53">X47*Y47*R47/100</f>
        <v>191.17716426431997</v>
      </c>
      <c r="AC47" s="15">
        <f t="shared" ref="AC47" si="54">X47*Y47*S47/100</f>
        <v>0</v>
      </c>
      <c r="AD47" s="15">
        <f t="shared" ref="AD47" si="55">X47*Y47*T47/100</f>
        <v>0</v>
      </c>
      <c r="AE47" s="17">
        <f t="shared" ref="AE47" si="56">SUM(Z47:AD47)</f>
        <v>3021.7128487603195</v>
      </c>
    </row>
    <row r="48" spans="1:31" ht="45" x14ac:dyDescent="0.25">
      <c r="A48" s="119">
        <v>1.2</v>
      </c>
      <c r="B48" s="97" t="s">
        <v>230</v>
      </c>
      <c r="C48" s="98" t="s">
        <v>189</v>
      </c>
      <c r="D48" s="109"/>
      <c r="E48" s="109"/>
      <c r="F48" s="109"/>
      <c r="G48" s="109"/>
      <c r="H48" s="109"/>
      <c r="I48" s="109"/>
      <c r="J48" s="109"/>
      <c r="K48" s="109"/>
      <c r="L48" s="110"/>
      <c r="M48" s="116" t="s">
        <v>172</v>
      </c>
      <c r="N48" s="116">
        <v>8</v>
      </c>
      <c r="O48" s="111"/>
      <c r="P48" s="107">
        <f>2170-(75*10.764)</f>
        <v>1362.7</v>
      </c>
      <c r="Q48" s="107">
        <f t="shared" si="1"/>
        <v>133.5446</v>
      </c>
      <c r="R48" s="107">
        <f t="shared" si="2"/>
        <v>101.057832</v>
      </c>
      <c r="S48" s="108">
        <v>0</v>
      </c>
      <c r="T48" s="107">
        <v>0</v>
      </c>
      <c r="U48" s="107">
        <f t="shared" si="3"/>
        <v>1597.302432</v>
      </c>
      <c r="V48" s="108">
        <f t="shared" si="4"/>
        <v>12778.419456</v>
      </c>
      <c r="W48" s="94"/>
      <c r="X48" s="16">
        <v>80</v>
      </c>
      <c r="Y48" s="128">
        <v>8</v>
      </c>
      <c r="Z48" s="15">
        <f t="shared" si="11"/>
        <v>8721.2800000000007</v>
      </c>
      <c r="AA48" s="15">
        <f t="shared" si="12"/>
        <v>854.68543999999997</v>
      </c>
      <c r="AB48" s="15">
        <f t="shared" si="13"/>
        <v>646.77012480000008</v>
      </c>
      <c r="AC48" s="15">
        <f t="shared" si="14"/>
        <v>0</v>
      </c>
      <c r="AD48" s="15">
        <f t="shared" si="15"/>
        <v>0</v>
      </c>
      <c r="AE48" s="17">
        <f t="shared" si="16"/>
        <v>10222.735564799999</v>
      </c>
    </row>
    <row r="49" spans="1:31" ht="45" x14ac:dyDescent="0.25">
      <c r="A49" s="119">
        <v>1.2</v>
      </c>
      <c r="B49" s="97" t="s">
        <v>230</v>
      </c>
      <c r="C49" s="98" t="s">
        <v>189</v>
      </c>
      <c r="D49" s="109"/>
      <c r="E49" s="109"/>
      <c r="F49" s="109"/>
      <c r="G49" s="109"/>
      <c r="H49" s="109"/>
      <c r="I49" s="109"/>
      <c r="J49" s="109"/>
      <c r="K49" s="109"/>
      <c r="L49" s="110"/>
      <c r="M49" s="116" t="s">
        <v>172</v>
      </c>
      <c r="N49" s="116">
        <v>2.46</v>
      </c>
      <c r="O49" s="111"/>
      <c r="P49" s="107">
        <f>2170-(75*10.764)</f>
        <v>1362.7</v>
      </c>
      <c r="Q49" s="107">
        <f t="shared" ref="Q49" si="57">P49*14%*70%</f>
        <v>133.5446</v>
      </c>
      <c r="R49" s="107">
        <f t="shared" ref="R49" si="58">P49*7.416%</f>
        <v>101.057832</v>
      </c>
      <c r="S49" s="108">
        <v>0</v>
      </c>
      <c r="T49" s="107">
        <v>0</v>
      </c>
      <c r="U49" s="107">
        <f t="shared" ref="U49" si="59">SUM(P49:T49)</f>
        <v>1597.302432</v>
      </c>
      <c r="V49" s="108">
        <f t="shared" ref="V49" si="60">U49*N49</f>
        <v>3929.36398272</v>
      </c>
      <c r="W49" s="94"/>
      <c r="X49" s="16">
        <v>80</v>
      </c>
      <c r="Y49" s="128">
        <v>2.46</v>
      </c>
      <c r="Z49" s="15">
        <f t="shared" ref="Z49" si="61">X49*Y49*P49/100</f>
        <v>2681.7936000000004</v>
      </c>
      <c r="AA49" s="15">
        <f t="shared" ref="AA49" si="62">X49*Y49*Q49/100</f>
        <v>262.81577279999999</v>
      </c>
      <c r="AB49" s="15">
        <f t="shared" ref="AB49" si="63">X49*Y49*R49/100</f>
        <v>198.88181337600003</v>
      </c>
      <c r="AC49" s="15">
        <f t="shared" ref="AC49" si="64">X49*Y49*S49/100</f>
        <v>0</v>
      </c>
      <c r="AD49" s="15">
        <f t="shared" ref="AD49" si="65">X49*Y49*T49/100</f>
        <v>0</v>
      </c>
      <c r="AE49" s="17">
        <f t="shared" ref="AE49" si="66">SUM(Z49:AD49)</f>
        <v>3143.4911861760006</v>
      </c>
    </row>
    <row r="50" spans="1:31" ht="150" x14ac:dyDescent="0.25">
      <c r="A50" s="115">
        <v>2</v>
      </c>
      <c r="B50" s="97" t="s">
        <v>230</v>
      </c>
      <c r="C50" s="98" t="s">
        <v>210</v>
      </c>
      <c r="D50" s="109"/>
      <c r="E50" s="109"/>
      <c r="F50" s="109"/>
      <c r="G50" s="109"/>
      <c r="H50" s="109"/>
      <c r="I50" s="109"/>
      <c r="J50" s="109"/>
      <c r="K50" s="109"/>
      <c r="L50" s="110"/>
      <c r="M50" s="113" t="s">
        <v>176</v>
      </c>
      <c r="N50" s="112">
        <v>0</v>
      </c>
      <c r="O50" s="111"/>
      <c r="P50" s="107">
        <v>0</v>
      </c>
      <c r="Q50" s="107">
        <f t="shared" si="1"/>
        <v>0</v>
      </c>
      <c r="R50" s="107">
        <f t="shared" si="2"/>
        <v>0</v>
      </c>
      <c r="S50" s="108">
        <v>0</v>
      </c>
      <c r="T50" s="107">
        <v>0</v>
      </c>
      <c r="U50" s="107">
        <f t="shared" si="3"/>
        <v>0</v>
      </c>
      <c r="V50" s="108">
        <f t="shared" si="4"/>
        <v>0</v>
      </c>
      <c r="W50" s="94"/>
      <c r="X50" s="16">
        <v>0</v>
      </c>
      <c r="Y50" s="127">
        <v>0</v>
      </c>
      <c r="Z50" s="15">
        <f t="shared" si="11"/>
        <v>0</v>
      </c>
      <c r="AA50" s="15">
        <f t="shared" si="12"/>
        <v>0</v>
      </c>
      <c r="AB50" s="15">
        <f t="shared" si="13"/>
        <v>0</v>
      </c>
      <c r="AC50" s="15">
        <f t="shared" si="14"/>
        <v>0</v>
      </c>
      <c r="AD50" s="15">
        <f t="shared" si="15"/>
        <v>0</v>
      </c>
      <c r="AE50" s="17">
        <f t="shared" si="16"/>
        <v>0</v>
      </c>
    </row>
    <row r="51" spans="1:31" ht="45" x14ac:dyDescent="0.25">
      <c r="A51" s="119">
        <v>2.1</v>
      </c>
      <c r="B51" s="97" t="s">
        <v>230</v>
      </c>
      <c r="C51" s="98" t="s">
        <v>190</v>
      </c>
      <c r="D51" s="109"/>
      <c r="E51" s="109"/>
      <c r="F51" s="109"/>
      <c r="G51" s="109"/>
      <c r="H51" s="109"/>
      <c r="I51" s="109"/>
      <c r="J51" s="109"/>
      <c r="K51" s="109"/>
      <c r="L51" s="110"/>
      <c r="M51" s="116" t="s">
        <v>172</v>
      </c>
      <c r="N51" s="116">
        <v>0</v>
      </c>
      <c r="O51" s="111"/>
      <c r="P51" s="107">
        <v>426</v>
      </c>
      <c r="Q51" s="107">
        <f t="shared" si="1"/>
        <v>41.748000000000005</v>
      </c>
      <c r="R51" s="107">
        <f t="shared" si="2"/>
        <v>31.59216</v>
      </c>
      <c r="S51" s="108">
        <v>0</v>
      </c>
      <c r="T51" s="107">
        <v>0</v>
      </c>
      <c r="U51" s="107">
        <f t="shared" si="3"/>
        <v>499.34015999999997</v>
      </c>
      <c r="V51" s="108">
        <f t="shared" si="4"/>
        <v>0</v>
      </c>
      <c r="W51" s="94"/>
      <c r="X51" s="16">
        <v>0</v>
      </c>
      <c r="Y51" s="128">
        <v>0</v>
      </c>
      <c r="Z51" s="15">
        <f t="shared" si="11"/>
        <v>0</v>
      </c>
      <c r="AA51" s="15">
        <f t="shared" si="12"/>
        <v>0</v>
      </c>
      <c r="AB51" s="15">
        <f t="shared" si="13"/>
        <v>0</v>
      </c>
      <c r="AC51" s="15">
        <f t="shared" si="14"/>
        <v>0</v>
      </c>
      <c r="AD51" s="15">
        <f t="shared" si="15"/>
        <v>0</v>
      </c>
      <c r="AE51" s="17">
        <f t="shared" si="16"/>
        <v>0</v>
      </c>
    </row>
    <row r="52" spans="1:31" ht="45" x14ac:dyDescent="0.25">
      <c r="A52" s="119">
        <v>2.2000000000000002</v>
      </c>
      <c r="B52" s="97" t="s">
        <v>230</v>
      </c>
      <c r="C52" s="98" t="s">
        <v>191</v>
      </c>
      <c r="D52" s="109"/>
      <c r="E52" s="109"/>
      <c r="F52" s="109"/>
      <c r="G52" s="109"/>
      <c r="H52" s="109"/>
      <c r="I52" s="109"/>
      <c r="J52" s="109"/>
      <c r="K52" s="109"/>
      <c r="L52" s="110"/>
      <c r="M52" s="116" t="s">
        <v>172</v>
      </c>
      <c r="N52" s="116">
        <v>0</v>
      </c>
      <c r="O52" s="111"/>
      <c r="P52" s="107">
        <v>426</v>
      </c>
      <c r="Q52" s="107">
        <f t="shared" si="1"/>
        <v>41.748000000000005</v>
      </c>
      <c r="R52" s="107">
        <f t="shared" si="2"/>
        <v>31.59216</v>
      </c>
      <c r="S52" s="108">
        <v>0</v>
      </c>
      <c r="T52" s="107">
        <v>0</v>
      </c>
      <c r="U52" s="107">
        <f t="shared" si="3"/>
        <v>499.34015999999997</v>
      </c>
      <c r="V52" s="108">
        <f t="shared" si="4"/>
        <v>0</v>
      </c>
      <c r="W52" s="94"/>
      <c r="X52" s="16">
        <v>0</v>
      </c>
      <c r="Y52" s="128">
        <v>0</v>
      </c>
      <c r="Z52" s="15">
        <f t="shared" si="11"/>
        <v>0</v>
      </c>
      <c r="AA52" s="15">
        <f t="shared" si="12"/>
        <v>0</v>
      </c>
      <c r="AB52" s="15">
        <f t="shared" si="13"/>
        <v>0</v>
      </c>
      <c r="AC52" s="15">
        <f t="shared" si="14"/>
        <v>0</v>
      </c>
      <c r="AD52" s="15">
        <f t="shared" si="15"/>
        <v>0</v>
      </c>
      <c r="AE52" s="17">
        <f t="shared" si="16"/>
        <v>0</v>
      </c>
    </row>
    <row r="53" spans="1:31" ht="180" x14ac:dyDescent="0.25">
      <c r="A53" s="115">
        <v>3</v>
      </c>
      <c r="B53" s="97" t="s">
        <v>230</v>
      </c>
      <c r="C53" s="98" t="s">
        <v>211</v>
      </c>
      <c r="D53" s="109"/>
      <c r="E53" s="109"/>
      <c r="F53" s="109"/>
      <c r="G53" s="109"/>
      <c r="H53" s="109"/>
      <c r="I53" s="109"/>
      <c r="J53" s="109"/>
      <c r="K53" s="109"/>
      <c r="L53" s="110"/>
      <c r="M53" s="113" t="s">
        <v>176</v>
      </c>
      <c r="N53" s="112">
        <v>0</v>
      </c>
      <c r="O53" s="111"/>
      <c r="P53" s="107">
        <v>0</v>
      </c>
      <c r="Q53" s="107">
        <f t="shared" si="1"/>
        <v>0</v>
      </c>
      <c r="R53" s="107">
        <f t="shared" si="2"/>
        <v>0</v>
      </c>
      <c r="S53" s="108">
        <v>0</v>
      </c>
      <c r="T53" s="107">
        <v>0</v>
      </c>
      <c r="U53" s="107">
        <f t="shared" si="3"/>
        <v>0</v>
      </c>
      <c r="V53" s="108">
        <f t="shared" si="4"/>
        <v>0</v>
      </c>
      <c r="W53" s="94"/>
      <c r="X53" s="16">
        <v>0</v>
      </c>
      <c r="Y53" s="127">
        <v>0</v>
      </c>
      <c r="Z53" s="15">
        <f t="shared" si="11"/>
        <v>0</v>
      </c>
      <c r="AA53" s="15">
        <f t="shared" si="12"/>
        <v>0</v>
      </c>
      <c r="AB53" s="15">
        <f t="shared" si="13"/>
        <v>0</v>
      </c>
      <c r="AC53" s="15">
        <f t="shared" si="14"/>
        <v>0</v>
      </c>
      <c r="AD53" s="15">
        <f t="shared" si="15"/>
        <v>0</v>
      </c>
      <c r="AE53" s="17">
        <f t="shared" si="16"/>
        <v>0</v>
      </c>
    </row>
    <row r="54" spans="1:31" ht="45" x14ac:dyDescent="0.25">
      <c r="A54" s="115">
        <v>3.1</v>
      </c>
      <c r="B54" s="97" t="s">
        <v>230</v>
      </c>
      <c r="C54" s="98" t="s">
        <v>192</v>
      </c>
      <c r="D54" s="109"/>
      <c r="E54" s="109"/>
      <c r="F54" s="109"/>
      <c r="G54" s="109"/>
      <c r="H54" s="109"/>
      <c r="I54" s="109"/>
      <c r="J54" s="109"/>
      <c r="K54" s="109"/>
      <c r="L54" s="110"/>
      <c r="M54" s="116" t="s">
        <v>172</v>
      </c>
      <c r="N54" s="116">
        <v>9</v>
      </c>
      <c r="O54" s="111"/>
      <c r="P54" s="107">
        <f>2300-(75*10.764)</f>
        <v>1492.7</v>
      </c>
      <c r="Q54" s="107">
        <f t="shared" si="1"/>
        <v>146.28460000000001</v>
      </c>
      <c r="R54" s="107">
        <f t="shared" si="2"/>
        <v>110.698632</v>
      </c>
      <c r="S54" s="108">
        <v>0</v>
      </c>
      <c r="T54" s="107">
        <v>0</v>
      </c>
      <c r="U54" s="107">
        <f t="shared" si="3"/>
        <v>1749.6832320000001</v>
      </c>
      <c r="V54" s="108">
        <f t="shared" si="4"/>
        <v>15747.149088</v>
      </c>
      <c r="W54" s="94"/>
      <c r="X54" s="16">
        <v>80</v>
      </c>
      <c r="Y54" s="128">
        <v>9</v>
      </c>
      <c r="Z54" s="15">
        <f t="shared" si="11"/>
        <v>10747.44</v>
      </c>
      <c r="AA54" s="15">
        <f t="shared" si="12"/>
        <v>1053.2491200000002</v>
      </c>
      <c r="AB54" s="15">
        <f t="shared" si="13"/>
        <v>797.03015040000003</v>
      </c>
      <c r="AC54" s="15">
        <f t="shared" si="14"/>
        <v>0</v>
      </c>
      <c r="AD54" s="15">
        <f t="shared" si="15"/>
        <v>0</v>
      </c>
      <c r="AE54" s="17">
        <f t="shared" si="16"/>
        <v>12597.719270400001</v>
      </c>
    </row>
    <row r="55" spans="1:31" ht="45" x14ac:dyDescent="0.25">
      <c r="A55" s="115">
        <v>3.1</v>
      </c>
      <c r="B55" s="97" t="s">
        <v>230</v>
      </c>
      <c r="C55" s="98" t="s">
        <v>192</v>
      </c>
      <c r="D55" s="109"/>
      <c r="E55" s="109"/>
      <c r="F55" s="109"/>
      <c r="G55" s="109"/>
      <c r="H55" s="109"/>
      <c r="I55" s="109"/>
      <c r="J55" s="109"/>
      <c r="K55" s="109"/>
      <c r="L55" s="110"/>
      <c r="M55" s="116" t="s">
        <v>172</v>
      </c>
      <c r="N55" s="116">
        <v>3.75</v>
      </c>
      <c r="O55" s="111"/>
      <c r="P55" s="107">
        <f>2300-(75*10.764)</f>
        <v>1492.7</v>
      </c>
      <c r="Q55" s="107">
        <f t="shared" ref="Q55" si="67">P55*14%*70%</f>
        <v>146.28460000000001</v>
      </c>
      <c r="R55" s="107">
        <f t="shared" ref="R55" si="68">P55*7.416%</f>
        <v>110.698632</v>
      </c>
      <c r="S55" s="108">
        <v>0</v>
      </c>
      <c r="T55" s="107">
        <v>0</v>
      </c>
      <c r="U55" s="107">
        <f t="shared" ref="U55" si="69">SUM(P55:T55)</f>
        <v>1749.6832320000001</v>
      </c>
      <c r="V55" s="108">
        <f t="shared" ref="V55" si="70">U55*N55</f>
        <v>6561.3121200000005</v>
      </c>
      <c r="W55" s="94"/>
      <c r="X55" s="16">
        <v>80</v>
      </c>
      <c r="Y55" s="128">
        <v>3.48</v>
      </c>
      <c r="Z55" s="15">
        <f t="shared" ref="Z55" si="71">X55*Y55*P55/100</f>
        <v>4155.6768000000002</v>
      </c>
      <c r="AA55" s="15">
        <f t="shared" ref="AA55" si="72">X55*Y55*Q55/100</f>
        <v>407.25632640000003</v>
      </c>
      <c r="AB55" s="15">
        <f t="shared" ref="AB55" si="73">X55*Y55*R55/100</f>
        <v>308.18499148799998</v>
      </c>
      <c r="AC55" s="15">
        <f t="shared" ref="AC55" si="74">X55*Y55*S55/100</f>
        <v>0</v>
      </c>
      <c r="AD55" s="15">
        <f t="shared" ref="AD55" si="75">X55*Y55*T55/100</f>
        <v>0</v>
      </c>
      <c r="AE55" s="17">
        <f t="shared" ref="AE55" si="76">SUM(Z55:AD55)</f>
        <v>4871.1181178880006</v>
      </c>
    </row>
    <row r="56" spans="1:31" ht="45" x14ac:dyDescent="0.25">
      <c r="A56" s="115">
        <v>3.2</v>
      </c>
      <c r="B56" s="97" t="s">
        <v>230</v>
      </c>
      <c r="C56" s="98" t="s">
        <v>193</v>
      </c>
      <c r="D56" s="109"/>
      <c r="E56" s="109"/>
      <c r="F56" s="109"/>
      <c r="G56" s="109"/>
      <c r="H56" s="109"/>
      <c r="I56" s="109"/>
      <c r="J56" s="109"/>
      <c r="K56" s="109"/>
      <c r="L56" s="110"/>
      <c r="M56" s="116" t="s">
        <v>172</v>
      </c>
      <c r="N56" s="116">
        <v>9</v>
      </c>
      <c r="O56" s="111"/>
      <c r="P56" s="107">
        <f>2300-(75*10.764)</f>
        <v>1492.7</v>
      </c>
      <c r="Q56" s="107">
        <f t="shared" si="1"/>
        <v>146.28460000000001</v>
      </c>
      <c r="R56" s="107">
        <f t="shared" si="2"/>
        <v>110.698632</v>
      </c>
      <c r="S56" s="108">
        <v>0</v>
      </c>
      <c r="T56" s="107">
        <v>0</v>
      </c>
      <c r="U56" s="107">
        <f t="shared" si="3"/>
        <v>1749.6832320000001</v>
      </c>
      <c r="V56" s="108">
        <f t="shared" si="4"/>
        <v>15747.149088</v>
      </c>
      <c r="W56" s="94"/>
      <c r="X56" s="16">
        <v>80</v>
      </c>
      <c r="Y56" s="128">
        <v>6.61</v>
      </c>
      <c r="Z56" s="15">
        <f t="shared" si="11"/>
        <v>7893.3976000000011</v>
      </c>
      <c r="AA56" s="15">
        <f t="shared" si="12"/>
        <v>773.55296480000015</v>
      </c>
      <c r="AB56" s="15">
        <f t="shared" si="13"/>
        <v>585.37436601600007</v>
      </c>
      <c r="AC56" s="15">
        <f t="shared" si="14"/>
        <v>0</v>
      </c>
      <c r="AD56" s="15">
        <f t="shared" si="15"/>
        <v>0</v>
      </c>
      <c r="AE56" s="17">
        <f t="shared" si="16"/>
        <v>9252.3249308160011</v>
      </c>
    </row>
    <row r="57" spans="1:31" ht="45" x14ac:dyDescent="0.25">
      <c r="A57" s="115">
        <v>3.3</v>
      </c>
      <c r="B57" s="97" t="s">
        <v>230</v>
      </c>
      <c r="C57" s="98" t="s">
        <v>194</v>
      </c>
      <c r="D57" s="109"/>
      <c r="E57" s="109"/>
      <c r="F57" s="109"/>
      <c r="G57" s="109"/>
      <c r="H57" s="109"/>
      <c r="I57" s="109"/>
      <c r="J57" s="109"/>
      <c r="K57" s="109"/>
      <c r="L57" s="110"/>
      <c r="M57" s="116" t="s">
        <v>172</v>
      </c>
      <c r="N57" s="116">
        <v>0.5</v>
      </c>
      <c r="O57" s="111"/>
      <c r="P57" s="107">
        <f>2300-(75*10.764)</f>
        <v>1492.7</v>
      </c>
      <c r="Q57" s="107">
        <f t="shared" si="1"/>
        <v>146.28460000000001</v>
      </c>
      <c r="R57" s="107">
        <f t="shared" si="2"/>
        <v>110.698632</v>
      </c>
      <c r="S57" s="108">
        <v>0</v>
      </c>
      <c r="T57" s="107">
        <v>0</v>
      </c>
      <c r="U57" s="107">
        <f t="shared" si="3"/>
        <v>1749.6832320000001</v>
      </c>
      <c r="V57" s="108">
        <f t="shared" si="4"/>
        <v>874.84161600000004</v>
      </c>
      <c r="W57" s="94"/>
      <c r="X57" s="16">
        <v>0</v>
      </c>
      <c r="Y57" s="128">
        <v>0</v>
      </c>
      <c r="Z57" s="15">
        <f t="shared" si="11"/>
        <v>0</v>
      </c>
      <c r="AA57" s="15">
        <f t="shared" si="12"/>
        <v>0</v>
      </c>
      <c r="AB57" s="15">
        <f t="shared" si="13"/>
        <v>0</v>
      </c>
      <c r="AC57" s="15">
        <f t="shared" si="14"/>
        <v>0</v>
      </c>
      <c r="AD57" s="15">
        <f t="shared" si="15"/>
        <v>0</v>
      </c>
      <c r="AE57" s="17">
        <f t="shared" si="16"/>
        <v>0</v>
      </c>
    </row>
    <row r="58" spans="1:31" ht="120" x14ac:dyDescent="0.25">
      <c r="A58" s="115">
        <v>4</v>
      </c>
      <c r="B58" s="97" t="s">
        <v>230</v>
      </c>
      <c r="C58" s="98" t="s">
        <v>195</v>
      </c>
      <c r="D58" s="109"/>
      <c r="E58" s="109"/>
      <c r="F58" s="109"/>
      <c r="G58" s="109"/>
      <c r="H58" s="109"/>
      <c r="I58" s="109"/>
      <c r="J58" s="109"/>
      <c r="K58" s="109"/>
      <c r="L58" s="110"/>
      <c r="M58" s="116" t="s">
        <v>173</v>
      </c>
      <c r="N58" s="116">
        <v>5</v>
      </c>
      <c r="O58" s="111"/>
      <c r="P58" s="107">
        <v>1330</v>
      </c>
      <c r="Q58" s="107">
        <f t="shared" si="1"/>
        <v>130.34</v>
      </c>
      <c r="R58" s="107">
        <f t="shared" si="2"/>
        <v>98.632800000000003</v>
      </c>
      <c r="S58" s="108">
        <v>0</v>
      </c>
      <c r="T58" s="107">
        <v>0</v>
      </c>
      <c r="U58" s="107">
        <f t="shared" si="3"/>
        <v>1558.9728</v>
      </c>
      <c r="V58" s="108">
        <f t="shared" si="4"/>
        <v>7794.8639999999996</v>
      </c>
      <c r="W58" s="94"/>
      <c r="X58" s="16">
        <v>80</v>
      </c>
      <c r="Y58" s="128">
        <v>1.9450000000000001</v>
      </c>
      <c r="Z58" s="15">
        <f t="shared" si="11"/>
        <v>2069.48</v>
      </c>
      <c r="AA58" s="15">
        <f t="shared" si="12"/>
        <v>202.80903999999998</v>
      </c>
      <c r="AB58" s="15">
        <f t="shared" si="13"/>
        <v>153.4726368</v>
      </c>
      <c r="AC58" s="15">
        <f t="shared" si="14"/>
        <v>0</v>
      </c>
      <c r="AD58" s="15">
        <f t="shared" si="15"/>
        <v>0</v>
      </c>
      <c r="AE58" s="17">
        <f t="shared" si="16"/>
        <v>2425.7616768000003</v>
      </c>
    </row>
    <row r="59" spans="1:31" ht="255" x14ac:dyDescent="0.25">
      <c r="A59" s="117">
        <v>5</v>
      </c>
      <c r="B59" s="97" t="s">
        <v>230</v>
      </c>
      <c r="C59" s="98" t="s">
        <v>196</v>
      </c>
      <c r="D59" s="109"/>
      <c r="E59" s="109"/>
      <c r="F59" s="109"/>
      <c r="G59" s="109"/>
      <c r="H59" s="109"/>
      <c r="I59" s="109"/>
      <c r="J59" s="109"/>
      <c r="K59" s="109"/>
      <c r="L59" s="110"/>
      <c r="M59" s="116" t="s">
        <v>172</v>
      </c>
      <c r="N59" s="116">
        <v>0.5</v>
      </c>
      <c r="O59" s="111"/>
      <c r="P59" s="107">
        <v>5245</v>
      </c>
      <c r="Q59" s="107">
        <f t="shared" si="1"/>
        <v>514.01</v>
      </c>
      <c r="R59" s="107">
        <f t="shared" si="2"/>
        <v>388.9692</v>
      </c>
      <c r="S59" s="108">
        <v>0</v>
      </c>
      <c r="T59" s="107">
        <v>0</v>
      </c>
      <c r="U59" s="107">
        <f t="shared" si="3"/>
        <v>6147.9791999999998</v>
      </c>
      <c r="V59" s="108">
        <f t="shared" si="4"/>
        <v>3073.9895999999999</v>
      </c>
      <c r="W59" s="94"/>
      <c r="X59" s="16">
        <v>70</v>
      </c>
      <c r="Y59" s="128">
        <v>0</v>
      </c>
      <c r="Z59" s="15">
        <f t="shared" si="11"/>
        <v>0</v>
      </c>
      <c r="AA59" s="15">
        <f t="shared" si="12"/>
        <v>0</v>
      </c>
      <c r="AB59" s="15">
        <f t="shared" si="13"/>
        <v>0</v>
      </c>
      <c r="AC59" s="15">
        <f t="shared" si="14"/>
        <v>0</v>
      </c>
      <c r="AD59" s="15">
        <f t="shared" si="15"/>
        <v>0</v>
      </c>
      <c r="AE59" s="17">
        <f t="shared" si="16"/>
        <v>0</v>
      </c>
    </row>
    <row r="60" spans="1:31" ht="180" x14ac:dyDescent="0.25">
      <c r="A60" s="117">
        <v>6</v>
      </c>
      <c r="B60" s="97" t="s">
        <v>230</v>
      </c>
      <c r="C60" s="98" t="s">
        <v>197</v>
      </c>
      <c r="D60" s="109"/>
      <c r="E60" s="109"/>
      <c r="F60" s="109"/>
      <c r="G60" s="109"/>
      <c r="H60" s="109"/>
      <c r="I60" s="109"/>
      <c r="J60" s="109"/>
      <c r="K60" s="109"/>
      <c r="L60" s="110"/>
      <c r="M60" s="116" t="s">
        <v>174</v>
      </c>
      <c r="N60" s="116">
        <v>18</v>
      </c>
      <c r="O60" s="111"/>
      <c r="P60" s="107">
        <v>1097</v>
      </c>
      <c r="Q60" s="107">
        <f t="shared" si="1"/>
        <v>107.506</v>
      </c>
      <c r="R60" s="107">
        <f t="shared" si="2"/>
        <v>81.353520000000003</v>
      </c>
      <c r="S60" s="108">
        <v>0</v>
      </c>
      <c r="T60" s="107">
        <v>0</v>
      </c>
      <c r="U60" s="107">
        <f t="shared" si="3"/>
        <v>1285.85952</v>
      </c>
      <c r="V60" s="108">
        <f t="shared" si="4"/>
        <v>23145.47136</v>
      </c>
      <c r="W60" s="94"/>
      <c r="X60" s="16">
        <v>80</v>
      </c>
      <c r="Y60" s="128">
        <v>18</v>
      </c>
      <c r="Z60" s="15">
        <f t="shared" si="11"/>
        <v>15796.8</v>
      </c>
      <c r="AA60" s="15">
        <f t="shared" si="12"/>
        <v>1548.0864000000001</v>
      </c>
      <c r="AB60" s="15">
        <f t="shared" si="13"/>
        <v>1171.4906880000001</v>
      </c>
      <c r="AC60" s="15">
        <f t="shared" si="14"/>
        <v>0</v>
      </c>
      <c r="AD60" s="15">
        <f t="shared" si="15"/>
        <v>0</v>
      </c>
      <c r="AE60" s="17">
        <f t="shared" si="16"/>
        <v>18516.377088000001</v>
      </c>
    </row>
    <row r="61" spans="1:31" ht="180" x14ac:dyDescent="0.25">
      <c r="A61" s="117">
        <v>6</v>
      </c>
      <c r="B61" s="97" t="s">
        <v>230</v>
      </c>
      <c r="C61" s="98" t="s">
        <v>197</v>
      </c>
      <c r="D61" s="109"/>
      <c r="E61" s="109"/>
      <c r="F61" s="109"/>
      <c r="G61" s="109"/>
      <c r="H61" s="109"/>
      <c r="I61" s="109"/>
      <c r="J61" s="109"/>
      <c r="K61" s="109"/>
      <c r="L61" s="110"/>
      <c r="M61" s="116" t="s">
        <v>174</v>
      </c>
      <c r="N61" s="116">
        <v>0.22</v>
      </c>
      <c r="O61" s="111"/>
      <c r="P61" s="107">
        <v>1097</v>
      </c>
      <c r="Q61" s="107">
        <f t="shared" ref="Q61" si="77">P61*14%*70%</f>
        <v>107.506</v>
      </c>
      <c r="R61" s="107">
        <f t="shared" ref="R61" si="78">P61*7.416%</f>
        <v>81.353520000000003</v>
      </c>
      <c r="S61" s="108">
        <v>0</v>
      </c>
      <c r="T61" s="107">
        <v>0</v>
      </c>
      <c r="U61" s="107">
        <f t="shared" ref="U61" si="79">SUM(P61:T61)</f>
        <v>1285.85952</v>
      </c>
      <c r="V61" s="108">
        <f t="shared" ref="V61" si="80">U61*N61</f>
        <v>282.88909439999998</v>
      </c>
      <c r="W61" s="94"/>
      <c r="X61" s="16">
        <v>80</v>
      </c>
      <c r="Y61" s="128">
        <v>0.22</v>
      </c>
      <c r="Z61" s="15">
        <f t="shared" ref="Z61" si="81">X61*Y61*P61/100</f>
        <v>193.072</v>
      </c>
      <c r="AA61" s="15">
        <f t="shared" ref="AA61" si="82">X61*Y61*Q61/100</f>
        <v>18.921056</v>
      </c>
      <c r="AB61" s="15">
        <f t="shared" ref="AB61" si="83">X61*Y61*R61/100</f>
        <v>14.318219520000003</v>
      </c>
      <c r="AC61" s="15">
        <f t="shared" ref="AC61" si="84">X61*Y61*S61/100</f>
        <v>0</v>
      </c>
      <c r="AD61" s="15">
        <f t="shared" ref="AD61" si="85">X61*Y61*T61/100</f>
        <v>0</v>
      </c>
      <c r="AE61" s="17">
        <f t="shared" ref="AE61" si="86">SUM(Z61:AD61)</f>
        <v>226.31127552000001</v>
      </c>
    </row>
    <row r="62" spans="1:31" x14ac:dyDescent="0.25">
      <c r="A62" s="118" t="s">
        <v>166</v>
      </c>
      <c r="B62" s="97" t="s">
        <v>230</v>
      </c>
      <c r="C62" s="98" t="s">
        <v>115</v>
      </c>
      <c r="D62" s="109"/>
      <c r="E62" s="109"/>
      <c r="F62" s="109"/>
      <c r="G62" s="109"/>
      <c r="H62" s="109"/>
      <c r="I62" s="109"/>
      <c r="J62" s="109"/>
      <c r="K62" s="109"/>
      <c r="L62" s="110"/>
      <c r="M62" s="113" t="s">
        <v>176</v>
      </c>
      <c r="N62" s="112">
        <v>0</v>
      </c>
      <c r="O62" s="111"/>
      <c r="P62" s="107">
        <v>0</v>
      </c>
      <c r="Q62" s="107">
        <f t="shared" si="1"/>
        <v>0</v>
      </c>
      <c r="R62" s="107">
        <f t="shared" si="2"/>
        <v>0</v>
      </c>
      <c r="S62" s="108">
        <v>0</v>
      </c>
      <c r="T62" s="107">
        <v>0</v>
      </c>
      <c r="U62" s="107">
        <f t="shared" si="3"/>
        <v>0</v>
      </c>
      <c r="V62" s="108">
        <f t="shared" si="4"/>
        <v>0</v>
      </c>
      <c r="W62" s="94"/>
      <c r="X62" s="16">
        <v>0</v>
      </c>
      <c r="Y62" s="127">
        <v>0</v>
      </c>
      <c r="Z62" s="15">
        <f t="shared" si="11"/>
        <v>0</v>
      </c>
      <c r="AA62" s="15">
        <f t="shared" si="12"/>
        <v>0</v>
      </c>
      <c r="AB62" s="15">
        <f t="shared" si="13"/>
        <v>0</v>
      </c>
      <c r="AC62" s="15">
        <f t="shared" si="14"/>
        <v>0</v>
      </c>
      <c r="AD62" s="15">
        <f t="shared" si="15"/>
        <v>0</v>
      </c>
      <c r="AE62" s="17">
        <f t="shared" si="16"/>
        <v>0</v>
      </c>
    </row>
    <row r="63" spans="1:31" ht="165" x14ac:dyDescent="0.25">
      <c r="A63" s="115">
        <v>1</v>
      </c>
      <c r="B63" s="97" t="s">
        <v>230</v>
      </c>
      <c r="C63" s="98" t="s">
        <v>198</v>
      </c>
      <c r="D63" s="109"/>
      <c r="E63" s="109"/>
      <c r="F63" s="109"/>
      <c r="G63" s="109"/>
      <c r="H63" s="109"/>
      <c r="I63" s="109"/>
      <c r="J63" s="109"/>
      <c r="K63" s="109"/>
      <c r="L63" s="110"/>
      <c r="M63" s="113" t="s">
        <v>176</v>
      </c>
      <c r="N63" s="112">
        <v>0</v>
      </c>
      <c r="O63" s="111"/>
      <c r="P63" s="107">
        <v>0</v>
      </c>
      <c r="Q63" s="107">
        <f t="shared" si="1"/>
        <v>0</v>
      </c>
      <c r="R63" s="107">
        <f t="shared" si="2"/>
        <v>0</v>
      </c>
      <c r="S63" s="108">
        <v>0</v>
      </c>
      <c r="T63" s="107">
        <v>0</v>
      </c>
      <c r="U63" s="107">
        <f t="shared" si="3"/>
        <v>0</v>
      </c>
      <c r="V63" s="108">
        <f t="shared" si="4"/>
        <v>0</v>
      </c>
      <c r="W63" s="94"/>
      <c r="X63" s="16">
        <v>0</v>
      </c>
      <c r="Y63" s="127">
        <v>0</v>
      </c>
      <c r="Z63" s="15">
        <f t="shared" si="11"/>
        <v>0</v>
      </c>
      <c r="AA63" s="15">
        <f t="shared" si="12"/>
        <v>0</v>
      </c>
      <c r="AB63" s="15">
        <f t="shared" si="13"/>
        <v>0</v>
      </c>
      <c r="AC63" s="15">
        <f t="shared" si="14"/>
        <v>0</v>
      </c>
      <c r="AD63" s="15">
        <f t="shared" si="15"/>
        <v>0</v>
      </c>
      <c r="AE63" s="17">
        <f t="shared" si="16"/>
        <v>0</v>
      </c>
    </row>
    <row r="64" spans="1:31" ht="150" x14ac:dyDescent="0.25">
      <c r="A64" s="115"/>
      <c r="B64" s="97" t="s">
        <v>230</v>
      </c>
      <c r="C64" s="98" t="s">
        <v>116</v>
      </c>
      <c r="D64" s="109"/>
      <c r="E64" s="109"/>
      <c r="F64" s="109"/>
      <c r="G64" s="109"/>
      <c r="H64" s="109"/>
      <c r="I64" s="109"/>
      <c r="J64" s="109"/>
      <c r="K64" s="109"/>
      <c r="L64" s="110"/>
      <c r="M64" s="113" t="s">
        <v>176</v>
      </c>
      <c r="N64" s="112">
        <v>0</v>
      </c>
      <c r="O64" s="111"/>
      <c r="P64" s="107">
        <v>0</v>
      </c>
      <c r="Q64" s="107">
        <f t="shared" si="1"/>
        <v>0</v>
      </c>
      <c r="R64" s="107">
        <f t="shared" si="2"/>
        <v>0</v>
      </c>
      <c r="S64" s="108">
        <v>0</v>
      </c>
      <c r="T64" s="107">
        <v>0</v>
      </c>
      <c r="U64" s="107">
        <f t="shared" si="3"/>
        <v>0</v>
      </c>
      <c r="V64" s="108">
        <f t="shared" si="4"/>
        <v>0</v>
      </c>
      <c r="W64" s="94"/>
      <c r="X64" s="16">
        <v>0</v>
      </c>
      <c r="Y64" s="127">
        <v>0</v>
      </c>
      <c r="Z64" s="15">
        <f t="shared" si="11"/>
        <v>0</v>
      </c>
      <c r="AA64" s="15">
        <f t="shared" si="12"/>
        <v>0</v>
      </c>
      <c r="AB64" s="15">
        <f t="shared" si="13"/>
        <v>0</v>
      </c>
      <c r="AC64" s="15">
        <f t="shared" si="14"/>
        <v>0</v>
      </c>
      <c r="AD64" s="15">
        <f t="shared" si="15"/>
        <v>0</v>
      </c>
      <c r="AE64" s="17">
        <f t="shared" si="16"/>
        <v>0</v>
      </c>
    </row>
    <row r="65" spans="1:31" ht="105" x14ac:dyDescent="0.25">
      <c r="A65" s="115"/>
      <c r="B65" s="97" t="s">
        <v>230</v>
      </c>
      <c r="C65" s="98" t="s">
        <v>117</v>
      </c>
      <c r="D65" s="109"/>
      <c r="E65" s="109"/>
      <c r="F65" s="109"/>
      <c r="G65" s="109"/>
      <c r="H65" s="109"/>
      <c r="I65" s="109"/>
      <c r="J65" s="109"/>
      <c r="K65" s="109"/>
      <c r="L65" s="110"/>
      <c r="M65" s="113" t="s">
        <v>176</v>
      </c>
      <c r="N65" s="112">
        <v>0</v>
      </c>
      <c r="O65" s="111"/>
      <c r="P65" s="107">
        <v>0</v>
      </c>
      <c r="Q65" s="107">
        <f t="shared" si="1"/>
        <v>0</v>
      </c>
      <c r="R65" s="107">
        <f t="shared" si="2"/>
        <v>0</v>
      </c>
      <c r="S65" s="108">
        <v>0</v>
      </c>
      <c r="T65" s="107">
        <v>0</v>
      </c>
      <c r="U65" s="107">
        <f t="shared" si="3"/>
        <v>0</v>
      </c>
      <c r="V65" s="108">
        <f t="shared" si="4"/>
        <v>0</v>
      </c>
      <c r="W65" s="94"/>
      <c r="X65" s="16">
        <v>0</v>
      </c>
      <c r="Y65" s="127">
        <v>0</v>
      </c>
      <c r="Z65" s="15">
        <f t="shared" si="11"/>
        <v>0</v>
      </c>
      <c r="AA65" s="15">
        <f t="shared" si="12"/>
        <v>0</v>
      </c>
      <c r="AB65" s="15">
        <f t="shared" si="13"/>
        <v>0</v>
      </c>
      <c r="AC65" s="15">
        <f t="shared" si="14"/>
        <v>0</v>
      </c>
      <c r="AD65" s="15">
        <f t="shared" si="15"/>
        <v>0</v>
      </c>
      <c r="AE65" s="17">
        <f t="shared" si="16"/>
        <v>0</v>
      </c>
    </row>
    <row r="66" spans="1:31" ht="30" x14ac:dyDescent="0.25">
      <c r="A66" s="119">
        <v>1.1000000000000001</v>
      </c>
      <c r="B66" s="97" t="s">
        <v>230</v>
      </c>
      <c r="C66" s="98" t="s">
        <v>118</v>
      </c>
      <c r="D66" s="109"/>
      <c r="E66" s="109"/>
      <c r="F66" s="109"/>
      <c r="G66" s="109"/>
      <c r="H66" s="109"/>
      <c r="I66" s="109"/>
      <c r="J66" s="109"/>
      <c r="K66" s="109"/>
      <c r="L66" s="110"/>
      <c r="M66" s="113" t="s">
        <v>176</v>
      </c>
      <c r="N66" s="112">
        <v>0</v>
      </c>
      <c r="O66" s="111"/>
      <c r="P66" s="107">
        <v>0</v>
      </c>
      <c r="Q66" s="107">
        <f t="shared" si="1"/>
        <v>0</v>
      </c>
      <c r="R66" s="107">
        <f t="shared" si="2"/>
        <v>0</v>
      </c>
      <c r="S66" s="108">
        <v>0</v>
      </c>
      <c r="T66" s="107">
        <v>0</v>
      </c>
      <c r="U66" s="107">
        <f t="shared" si="3"/>
        <v>0</v>
      </c>
      <c r="V66" s="108">
        <f t="shared" si="4"/>
        <v>0</v>
      </c>
      <c r="W66" s="94"/>
      <c r="X66" s="16">
        <v>0</v>
      </c>
      <c r="Y66" s="127">
        <v>0</v>
      </c>
      <c r="Z66" s="15">
        <f t="shared" si="11"/>
        <v>0</v>
      </c>
      <c r="AA66" s="15">
        <f t="shared" si="12"/>
        <v>0</v>
      </c>
      <c r="AB66" s="15">
        <f t="shared" si="13"/>
        <v>0</v>
      </c>
      <c r="AC66" s="15">
        <f t="shared" si="14"/>
        <v>0</v>
      </c>
      <c r="AD66" s="15">
        <f t="shared" si="15"/>
        <v>0</v>
      </c>
      <c r="AE66" s="17">
        <f t="shared" si="16"/>
        <v>0</v>
      </c>
    </row>
    <row r="67" spans="1:31" x14ac:dyDescent="0.25">
      <c r="A67" s="119" t="s">
        <v>167</v>
      </c>
      <c r="B67" s="97" t="s">
        <v>230</v>
      </c>
      <c r="C67" s="98" t="s">
        <v>119</v>
      </c>
      <c r="D67" s="109"/>
      <c r="E67" s="109"/>
      <c r="F67" s="109"/>
      <c r="G67" s="109"/>
      <c r="H67" s="109"/>
      <c r="I67" s="109"/>
      <c r="J67" s="109"/>
      <c r="K67" s="109"/>
      <c r="L67" s="110"/>
      <c r="M67" s="116" t="s">
        <v>174</v>
      </c>
      <c r="N67" s="116">
        <v>20</v>
      </c>
      <c r="O67" s="111"/>
      <c r="P67" s="107">
        <v>1119</v>
      </c>
      <c r="Q67" s="107">
        <f t="shared" si="1"/>
        <v>109.66200000000001</v>
      </c>
      <c r="R67" s="107">
        <f t="shared" si="2"/>
        <v>82.985039999999998</v>
      </c>
      <c r="S67" s="108">
        <v>0</v>
      </c>
      <c r="T67" s="107">
        <v>0</v>
      </c>
      <c r="U67" s="107">
        <f t="shared" si="3"/>
        <v>1311.6470400000001</v>
      </c>
      <c r="V67" s="108">
        <f t="shared" si="4"/>
        <v>26232.9408</v>
      </c>
      <c r="W67" s="94"/>
      <c r="X67" s="16">
        <v>80</v>
      </c>
      <c r="Y67" s="128">
        <v>19.86</v>
      </c>
      <c r="Z67" s="15">
        <f t="shared" si="11"/>
        <v>17778.671999999999</v>
      </c>
      <c r="AA67" s="15">
        <f t="shared" si="12"/>
        <v>1742.3098560000001</v>
      </c>
      <c r="AB67" s="15">
        <f t="shared" si="13"/>
        <v>1318.4663155200001</v>
      </c>
      <c r="AC67" s="15">
        <f t="shared" si="14"/>
        <v>0</v>
      </c>
      <c r="AD67" s="15">
        <f t="shared" si="15"/>
        <v>0</v>
      </c>
      <c r="AE67" s="17">
        <f t="shared" si="16"/>
        <v>20839.448171519998</v>
      </c>
    </row>
    <row r="68" spans="1:31" x14ac:dyDescent="0.25">
      <c r="A68" s="119" t="s">
        <v>168</v>
      </c>
      <c r="B68" s="97" t="s">
        <v>230</v>
      </c>
      <c r="C68" s="98" t="s">
        <v>120</v>
      </c>
      <c r="D68" s="109"/>
      <c r="E68" s="109"/>
      <c r="F68" s="109"/>
      <c r="G68" s="109"/>
      <c r="H68" s="109"/>
      <c r="I68" s="109"/>
      <c r="J68" s="109"/>
      <c r="K68" s="109"/>
      <c r="L68" s="110"/>
      <c r="M68" s="116" t="s">
        <v>174</v>
      </c>
      <c r="N68" s="116">
        <v>4</v>
      </c>
      <c r="O68" s="111"/>
      <c r="P68" s="107">
        <v>1119</v>
      </c>
      <c r="Q68" s="107">
        <f t="shared" si="1"/>
        <v>109.66200000000001</v>
      </c>
      <c r="R68" s="107">
        <f t="shared" si="2"/>
        <v>82.985039999999998</v>
      </c>
      <c r="S68" s="108">
        <v>0</v>
      </c>
      <c r="T68" s="107">
        <v>0</v>
      </c>
      <c r="U68" s="107">
        <f t="shared" si="3"/>
        <v>1311.6470400000001</v>
      </c>
      <c r="V68" s="108">
        <f t="shared" si="4"/>
        <v>5246.5881600000002</v>
      </c>
      <c r="W68" s="94"/>
      <c r="X68" s="16">
        <v>80</v>
      </c>
      <c r="Y68" s="128">
        <v>2.72</v>
      </c>
      <c r="Z68" s="15">
        <f t="shared" si="11"/>
        <v>2434.9440000000004</v>
      </c>
      <c r="AA68" s="15">
        <f t="shared" si="12"/>
        <v>238.62451200000004</v>
      </c>
      <c r="AB68" s="15">
        <f t="shared" si="13"/>
        <v>180.57544704</v>
      </c>
      <c r="AC68" s="15">
        <f t="shared" si="14"/>
        <v>0</v>
      </c>
      <c r="AD68" s="15">
        <f t="shared" si="15"/>
        <v>0</v>
      </c>
      <c r="AE68" s="17">
        <f t="shared" si="16"/>
        <v>2854.1439590400005</v>
      </c>
    </row>
    <row r="69" spans="1:31" ht="225" x14ac:dyDescent="0.25">
      <c r="A69" s="115">
        <v>2</v>
      </c>
      <c r="B69" s="97" t="s">
        <v>230</v>
      </c>
      <c r="C69" s="98" t="s">
        <v>199</v>
      </c>
      <c r="D69" s="109"/>
      <c r="E69" s="109"/>
      <c r="F69" s="109"/>
      <c r="G69" s="109"/>
      <c r="H69" s="109"/>
      <c r="I69" s="109"/>
      <c r="J69" s="109"/>
      <c r="K69" s="109"/>
      <c r="L69" s="110"/>
      <c r="M69" s="113" t="s">
        <v>176</v>
      </c>
      <c r="N69" s="112">
        <v>0</v>
      </c>
      <c r="O69" s="111"/>
      <c r="P69" s="107">
        <v>0</v>
      </c>
      <c r="Q69" s="107">
        <f t="shared" si="1"/>
        <v>0</v>
      </c>
      <c r="R69" s="107">
        <f t="shared" si="2"/>
        <v>0</v>
      </c>
      <c r="S69" s="108">
        <v>0</v>
      </c>
      <c r="T69" s="107">
        <v>0</v>
      </c>
      <c r="U69" s="107">
        <f t="shared" si="3"/>
        <v>0</v>
      </c>
      <c r="V69" s="108">
        <f t="shared" si="4"/>
        <v>0</v>
      </c>
      <c r="W69" s="94"/>
      <c r="X69" s="16">
        <v>0</v>
      </c>
      <c r="Y69" s="127">
        <v>0</v>
      </c>
      <c r="Z69" s="15">
        <f t="shared" si="11"/>
        <v>0</v>
      </c>
      <c r="AA69" s="15">
        <f t="shared" si="12"/>
        <v>0</v>
      </c>
      <c r="AB69" s="15">
        <f t="shared" si="13"/>
        <v>0</v>
      </c>
      <c r="AC69" s="15">
        <f t="shared" si="14"/>
        <v>0</v>
      </c>
      <c r="AD69" s="15">
        <f t="shared" si="15"/>
        <v>0</v>
      </c>
      <c r="AE69" s="17">
        <f t="shared" si="16"/>
        <v>0</v>
      </c>
    </row>
    <row r="70" spans="1:31" ht="45" x14ac:dyDescent="0.25">
      <c r="A70" s="119"/>
      <c r="B70" s="97" t="s">
        <v>230</v>
      </c>
      <c r="C70" s="98" t="s">
        <v>121</v>
      </c>
      <c r="D70" s="109"/>
      <c r="E70" s="109"/>
      <c r="F70" s="109"/>
      <c r="G70" s="109"/>
      <c r="H70" s="109"/>
      <c r="I70" s="109"/>
      <c r="J70" s="109"/>
      <c r="K70" s="109"/>
      <c r="L70" s="110"/>
      <c r="M70" s="113" t="s">
        <v>176</v>
      </c>
      <c r="N70" s="112">
        <v>0</v>
      </c>
      <c r="O70" s="111"/>
      <c r="P70" s="107">
        <v>0</v>
      </c>
      <c r="Q70" s="107">
        <f t="shared" si="1"/>
        <v>0</v>
      </c>
      <c r="R70" s="107">
        <f t="shared" si="2"/>
        <v>0</v>
      </c>
      <c r="S70" s="108">
        <v>0</v>
      </c>
      <c r="T70" s="107">
        <v>0</v>
      </c>
      <c r="U70" s="107">
        <f t="shared" si="3"/>
        <v>0</v>
      </c>
      <c r="V70" s="108">
        <f t="shared" si="4"/>
        <v>0</v>
      </c>
      <c r="W70" s="94"/>
      <c r="X70" s="16">
        <v>0</v>
      </c>
      <c r="Y70" s="127">
        <v>0</v>
      </c>
      <c r="Z70" s="15">
        <f t="shared" si="11"/>
        <v>0</v>
      </c>
      <c r="AA70" s="15">
        <f t="shared" si="12"/>
        <v>0</v>
      </c>
      <c r="AB70" s="15">
        <f t="shared" si="13"/>
        <v>0</v>
      </c>
      <c r="AC70" s="15">
        <f t="shared" si="14"/>
        <v>0</v>
      </c>
      <c r="AD70" s="15">
        <f t="shared" si="15"/>
        <v>0</v>
      </c>
      <c r="AE70" s="17">
        <f t="shared" si="16"/>
        <v>0</v>
      </c>
    </row>
    <row r="71" spans="1:31" ht="30" x14ac:dyDescent="0.25">
      <c r="A71" s="119"/>
      <c r="B71" s="97" t="s">
        <v>230</v>
      </c>
      <c r="C71" s="98" t="s">
        <v>122</v>
      </c>
      <c r="D71" s="109"/>
      <c r="E71" s="109"/>
      <c r="F71" s="109"/>
      <c r="G71" s="109"/>
      <c r="H71" s="109"/>
      <c r="I71" s="109"/>
      <c r="J71" s="109"/>
      <c r="K71" s="109"/>
      <c r="L71" s="110"/>
      <c r="M71" s="113" t="s">
        <v>176</v>
      </c>
      <c r="N71" s="112">
        <v>0</v>
      </c>
      <c r="O71" s="111"/>
      <c r="P71" s="107">
        <v>0</v>
      </c>
      <c r="Q71" s="107">
        <f t="shared" si="1"/>
        <v>0</v>
      </c>
      <c r="R71" s="107">
        <f t="shared" si="2"/>
        <v>0</v>
      </c>
      <c r="S71" s="108">
        <v>0</v>
      </c>
      <c r="T71" s="107">
        <v>0</v>
      </c>
      <c r="U71" s="107">
        <f t="shared" si="3"/>
        <v>0</v>
      </c>
      <c r="V71" s="108">
        <f t="shared" si="4"/>
        <v>0</v>
      </c>
      <c r="W71" s="94"/>
      <c r="X71" s="16">
        <v>0</v>
      </c>
      <c r="Y71" s="127">
        <v>0</v>
      </c>
      <c r="Z71" s="15">
        <f t="shared" si="11"/>
        <v>0</v>
      </c>
      <c r="AA71" s="15">
        <f t="shared" si="12"/>
        <v>0</v>
      </c>
      <c r="AB71" s="15">
        <f t="shared" si="13"/>
        <v>0</v>
      </c>
      <c r="AC71" s="15">
        <f t="shared" si="14"/>
        <v>0</v>
      </c>
      <c r="AD71" s="15">
        <f t="shared" si="15"/>
        <v>0</v>
      </c>
      <c r="AE71" s="17">
        <f t="shared" si="16"/>
        <v>0</v>
      </c>
    </row>
    <row r="72" spans="1:31" ht="30" x14ac:dyDescent="0.25">
      <c r="A72" s="119"/>
      <c r="B72" s="97" t="s">
        <v>230</v>
      </c>
      <c r="C72" s="98" t="s">
        <v>123</v>
      </c>
      <c r="D72" s="109"/>
      <c r="E72" s="109"/>
      <c r="F72" s="109"/>
      <c r="G72" s="109"/>
      <c r="H72" s="109"/>
      <c r="I72" s="109"/>
      <c r="J72" s="109"/>
      <c r="K72" s="109"/>
      <c r="L72" s="110"/>
      <c r="M72" s="113" t="s">
        <v>176</v>
      </c>
      <c r="N72" s="112">
        <v>0</v>
      </c>
      <c r="O72" s="111"/>
      <c r="P72" s="107">
        <v>0</v>
      </c>
      <c r="Q72" s="107">
        <f t="shared" si="1"/>
        <v>0</v>
      </c>
      <c r="R72" s="107">
        <f t="shared" si="2"/>
        <v>0</v>
      </c>
      <c r="S72" s="108">
        <v>0</v>
      </c>
      <c r="T72" s="107">
        <v>0</v>
      </c>
      <c r="U72" s="107">
        <f t="shared" si="3"/>
        <v>0</v>
      </c>
      <c r="V72" s="108">
        <f t="shared" si="4"/>
        <v>0</v>
      </c>
      <c r="W72" s="94"/>
      <c r="X72" s="16">
        <v>0</v>
      </c>
      <c r="Y72" s="127">
        <v>0</v>
      </c>
      <c r="Z72" s="15">
        <f t="shared" si="11"/>
        <v>0</v>
      </c>
      <c r="AA72" s="15">
        <f t="shared" si="12"/>
        <v>0</v>
      </c>
      <c r="AB72" s="15">
        <f t="shared" si="13"/>
        <v>0</v>
      </c>
      <c r="AC72" s="15">
        <f t="shared" si="14"/>
        <v>0</v>
      </c>
      <c r="AD72" s="15">
        <f t="shared" si="15"/>
        <v>0</v>
      </c>
      <c r="AE72" s="17">
        <f t="shared" si="16"/>
        <v>0</v>
      </c>
    </row>
    <row r="73" spans="1:31" ht="30" x14ac:dyDescent="0.25">
      <c r="A73" s="119"/>
      <c r="B73" s="97" t="s">
        <v>230</v>
      </c>
      <c r="C73" s="98" t="s">
        <v>124</v>
      </c>
      <c r="D73" s="109"/>
      <c r="E73" s="109"/>
      <c r="F73" s="109"/>
      <c r="G73" s="109"/>
      <c r="H73" s="109"/>
      <c r="I73" s="109"/>
      <c r="J73" s="109"/>
      <c r="K73" s="109"/>
      <c r="L73" s="110"/>
      <c r="M73" s="113" t="s">
        <v>176</v>
      </c>
      <c r="N73" s="112">
        <v>0</v>
      </c>
      <c r="O73" s="111"/>
      <c r="P73" s="107">
        <v>0</v>
      </c>
      <c r="Q73" s="107">
        <f t="shared" si="1"/>
        <v>0</v>
      </c>
      <c r="R73" s="107">
        <f t="shared" si="2"/>
        <v>0</v>
      </c>
      <c r="S73" s="108">
        <v>0</v>
      </c>
      <c r="T73" s="107">
        <v>0</v>
      </c>
      <c r="U73" s="107">
        <f t="shared" si="3"/>
        <v>0</v>
      </c>
      <c r="V73" s="108">
        <f t="shared" si="4"/>
        <v>0</v>
      </c>
      <c r="W73" s="94"/>
      <c r="X73" s="16">
        <v>0</v>
      </c>
      <c r="Y73" s="127">
        <v>0</v>
      </c>
      <c r="Z73" s="15">
        <f t="shared" si="11"/>
        <v>0</v>
      </c>
      <c r="AA73" s="15">
        <f t="shared" si="12"/>
        <v>0</v>
      </c>
      <c r="AB73" s="15">
        <f t="shared" si="13"/>
        <v>0</v>
      </c>
      <c r="AC73" s="15">
        <f t="shared" si="14"/>
        <v>0</v>
      </c>
      <c r="AD73" s="15">
        <f t="shared" si="15"/>
        <v>0</v>
      </c>
      <c r="AE73" s="17">
        <f t="shared" si="16"/>
        <v>0</v>
      </c>
    </row>
    <row r="74" spans="1:31" ht="30" x14ac:dyDescent="0.25">
      <c r="A74" s="119"/>
      <c r="B74" s="97" t="s">
        <v>230</v>
      </c>
      <c r="C74" s="98" t="s">
        <v>125</v>
      </c>
      <c r="D74" s="109"/>
      <c r="E74" s="109"/>
      <c r="F74" s="109"/>
      <c r="G74" s="109"/>
      <c r="H74" s="109"/>
      <c r="I74" s="109"/>
      <c r="J74" s="109"/>
      <c r="K74" s="109"/>
      <c r="L74" s="110"/>
      <c r="M74" s="113" t="s">
        <v>176</v>
      </c>
      <c r="N74" s="112">
        <v>0</v>
      </c>
      <c r="O74" s="111"/>
      <c r="P74" s="107">
        <v>0</v>
      </c>
      <c r="Q74" s="107">
        <f t="shared" si="1"/>
        <v>0</v>
      </c>
      <c r="R74" s="107">
        <f t="shared" si="2"/>
        <v>0</v>
      </c>
      <c r="S74" s="108">
        <v>0</v>
      </c>
      <c r="T74" s="107">
        <v>0</v>
      </c>
      <c r="U74" s="107">
        <f t="shared" si="3"/>
        <v>0</v>
      </c>
      <c r="V74" s="108">
        <f t="shared" si="4"/>
        <v>0</v>
      </c>
      <c r="W74" s="94"/>
      <c r="X74" s="16">
        <v>0</v>
      </c>
      <c r="Y74" s="127">
        <v>0</v>
      </c>
      <c r="Z74" s="15">
        <f t="shared" si="11"/>
        <v>0</v>
      </c>
      <c r="AA74" s="15">
        <f t="shared" si="12"/>
        <v>0</v>
      </c>
      <c r="AB74" s="15">
        <f t="shared" si="13"/>
        <v>0</v>
      </c>
      <c r="AC74" s="15">
        <f t="shared" si="14"/>
        <v>0</v>
      </c>
      <c r="AD74" s="15">
        <f t="shared" si="15"/>
        <v>0</v>
      </c>
      <c r="AE74" s="17">
        <f t="shared" si="16"/>
        <v>0</v>
      </c>
    </row>
    <row r="75" spans="1:31" ht="45" x14ac:dyDescent="0.25">
      <c r="A75" s="119"/>
      <c r="B75" s="97" t="s">
        <v>230</v>
      </c>
      <c r="C75" s="98" t="s">
        <v>126</v>
      </c>
      <c r="D75" s="109"/>
      <c r="E75" s="109"/>
      <c r="F75" s="109"/>
      <c r="G75" s="109"/>
      <c r="H75" s="109"/>
      <c r="I75" s="109"/>
      <c r="J75" s="109"/>
      <c r="K75" s="109"/>
      <c r="L75" s="110"/>
      <c r="M75" s="113" t="s">
        <v>176</v>
      </c>
      <c r="N75" s="112">
        <v>0</v>
      </c>
      <c r="O75" s="111"/>
      <c r="P75" s="107">
        <v>0</v>
      </c>
      <c r="Q75" s="107">
        <f t="shared" si="1"/>
        <v>0</v>
      </c>
      <c r="R75" s="107">
        <f t="shared" si="2"/>
        <v>0</v>
      </c>
      <c r="S75" s="108">
        <v>0</v>
      </c>
      <c r="T75" s="107">
        <v>0</v>
      </c>
      <c r="U75" s="107">
        <f t="shared" si="3"/>
        <v>0</v>
      </c>
      <c r="V75" s="108">
        <f t="shared" si="4"/>
        <v>0</v>
      </c>
      <c r="W75" s="94"/>
      <c r="X75" s="16">
        <v>0</v>
      </c>
      <c r="Y75" s="127">
        <v>0</v>
      </c>
      <c r="Z75" s="15">
        <f t="shared" si="11"/>
        <v>0</v>
      </c>
      <c r="AA75" s="15">
        <f t="shared" si="12"/>
        <v>0</v>
      </c>
      <c r="AB75" s="15">
        <f t="shared" si="13"/>
        <v>0</v>
      </c>
      <c r="AC75" s="15">
        <f t="shared" si="14"/>
        <v>0</v>
      </c>
      <c r="AD75" s="15">
        <f t="shared" si="15"/>
        <v>0</v>
      </c>
      <c r="AE75" s="17">
        <f t="shared" si="16"/>
        <v>0</v>
      </c>
    </row>
    <row r="76" spans="1:31" ht="30" x14ac:dyDescent="0.25">
      <c r="A76" s="119">
        <v>2.1</v>
      </c>
      <c r="B76" s="97" t="s">
        <v>230</v>
      </c>
      <c r="C76" s="98" t="s">
        <v>200</v>
      </c>
      <c r="D76" s="109"/>
      <c r="E76" s="109"/>
      <c r="F76" s="109"/>
      <c r="G76" s="109"/>
      <c r="H76" s="109"/>
      <c r="I76" s="109"/>
      <c r="J76" s="109"/>
      <c r="K76" s="109"/>
      <c r="L76" s="110"/>
      <c r="M76" s="116" t="s">
        <v>174</v>
      </c>
      <c r="N76" s="116">
        <v>11</v>
      </c>
      <c r="O76" s="111"/>
      <c r="P76" s="107">
        <v>1345</v>
      </c>
      <c r="Q76" s="107">
        <f t="shared" si="1"/>
        <v>131.81</v>
      </c>
      <c r="R76" s="107">
        <f t="shared" si="2"/>
        <v>99.745200000000011</v>
      </c>
      <c r="S76" s="108">
        <v>0</v>
      </c>
      <c r="T76" s="107">
        <v>0</v>
      </c>
      <c r="U76" s="107">
        <f t="shared" si="3"/>
        <v>1576.5552</v>
      </c>
      <c r="V76" s="108">
        <f t="shared" si="4"/>
        <v>17342.107199999999</v>
      </c>
      <c r="W76" s="94"/>
      <c r="X76" s="16">
        <v>80</v>
      </c>
      <c r="Y76" s="128">
        <v>7.4</v>
      </c>
      <c r="Z76" s="15">
        <f t="shared" si="11"/>
        <v>7962.4</v>
      </c>
      <c r="AA76" s="15">
        <f t="shared" si="12"/>
        <v>780.3152</v>
      </c>
      <c r="AB76" s="15">
        <f t="shared" si="13"/>
        <v>590.4915840000001</v>
      </c>
      <c r="AC76" s="15">
        <f t="shared" si="14"/>
        <v>0</v>
      </c>
      <c r="AD76" s="15">
        <f t="shared" si="15"/>
        <v>0</v>
      </c>
      <c r="AE76" s="17">
        <f t="shared" si="16"/>
        <v>9333.2067839999982</v>
      </c>
    </row>
    <row r="77" spans="1:31" x14ac:dyDescent="0.25">
      <c r="A77" s="120" t="s">
        <v>169</v>
      </c>
      <c r="B77" s="97" t="s">
        <v>230</v>
      </c>
      <c r="C77" s="98" t="s">
        <v>127</v>
      </c>
      <c r="D77" s="109"/>
      <c r="E77" s="109"/>
      <c r="F77" s="109"/>
      <c r="G77" s="109"/>
      <c r="H77" s="109"/>
      <c r="I77" s="109"/>
      <c r="J77" s="109"/>
      <c r="K77" s="109"/>
      <c r="L77" s="110"/>
      <c r="M77" s="113" t="s">
        <v>176</v>
      </c>
      <c r="N77" s="112">
        <v>0</v>
      </c>
      <c r="O77" s="111"/>
      <c r="P77" s="107">
        <v>0</v>
      </c>
      <c r="Q77" s="107">
        <f t="shared" si="1"/>
        <v>0</v>
      </c>
      <c r="R77" s="107">
        <f t="shared" si="2"/>
        <v>0</v>
      </c>
      <c r="S77" s="108">
        <v>0</v>
      </c>
      <c r="T77" s="107">
        <v>0</v>
      </c>
      <c r="U77" s="107">
        <f t="shared" si="3"/>
        <v>0</v>
      </c>
      <c r="V77" s="108">
        <f t="shared" si="4"/>
        <v>0</v>
      </c>
      <c r="W77" s="94"/>
      <c r="X77" s="16">
        <v>0</v>
      </c>
      <c r="Y77" s="127">
        <v>0</v>
      </c>
      <c r="Z77" s="15">
        <f t="shared" si="11"/>
        <v>0</v>
      </c>
      <c r="AA77" s="15">
        <f t="shared" si="12"/>
        <v>0</v>
      </c>
      <c r="AB77" s="15">
        <f t="shared" si="13"/>
        <v>0</v>
      </c>
      <c r="AC77" s="15">
        <f t="shared" si="14"/>
        <v>0</v>
      </c>
      <c r="AD77" s="15">
        <f t="shared" si="15"/>
        <v>0</v>
      </c>
      <c r="AE77" s="17">
        <f t="shared" si="16"/>
        <v>0</v>
      </c>
    </row>
    <row r="78" spans="1:31" ht="135" x14ac:dyDescent="0.25">
      <c r="A78" s="115">
        <v>1</v>
      </c>
      <c r="B78" s="97" t="s">
        <v>230</v>
      </c>
      <c r="C78" s="98" t="s">
        <v>212</v>
      </c>
      <c r="D78" s="109"/>
      <c r="E78" s="109"/>
      <c r="F78" s="109"/>
      <c r="G78" s="109"/>
      <c r="H78" s="109"/>
      <c r="I78" s="109"/>
      <c r="J78" s="109"/>
      <c r="K78" s="109"/>
      <c r="L78" s="110"/>
      <c r="M78" s="113" t="s">
        <v>176</v>
      </c>
      <c r="N78" s="112">
        <v>0</v>
      </c>
      <c r="O78" s="111"/>
      <c r="P78" s="107">
        <v>0</v>
      </c>
      <c r="Q78" s="107">
        <f t="shared" si="1"/>
        <v>0</v>
      </c>
      <c r="R78" s="107">
        <f t="shared" si="2"/>
        <v>0</v>
      </c>
      <c r="S78" s="108">
        <v>0</v>
      </c>
      <c r="T78" s="107">
        <v>0</v>
      </c>
      <c r="U78" s="107">
        <f t="shared" si="3"/>
        <v>0</v>
      </c>
      <c r="V78" s="108">
        <f t="shared" si="4"/>
        <v>0</v>
      </c>
      <c r="W78" s="94"/>
      <c r="X78" s="16">
        <v>0</v>
      </c>
      <c r="Y78" s="127">
        <v>0</v>
      </c>
      <c r="Z78" s="15">
        <f t="shared" si="11"/>
        <v>0</v>
      </c>
      <c r="AA78" s="15">
        <f t="shared" si="12"/>
        <v>0</v>
      </c>
      <c r="AB78" s="15">
        <f t="shared" si="13"/>
        <v>0</v>
      </c>
      <c r="AC78" s="15">
        <f t="shared" si="14"/>
        <v>0</v>
      </c>
      <c r="AD78" s="15">
        <f t="shared" si="15"/>
        <v>0</v>
      </c>
      <c r="AE78" s="17">
        <f t="shared" si="16"/>
        <v>0</v>
      </c>
    </row>
    <row r="79" spans="1:31" x14ac:dyDescent="0.25">
      <c r="A79" s="115"/>
      <c r="B79" s="97" t="s">
        <v>230</v>
      </c>
      <c r="C79" s="98" t="s">
        <v>128</v>
      </c>
      <c r="D79" s="109"/>
      <c r="E79" s="109"/>
      <c r="F79" s="109"/>
      <c r="G79" s="109"/>
      <c r="H79" s="109"/>
      <c r="I79" s="109"/>
      <c r="J79" s="109"/>
      <c r="K79" s="109"/>
      <c r="L79" s="110"/>
      <c r="M79" s="113" t="s">
        <v>176</v>
      </c>
      <c r="N79" s="112">
        <v>0</v>
      </c>
      <c r="O79" s="111"/>
      <c r="P79" s="107">
        <v>0</v>
      </c>
      <c r="Q79" s="107">
        <f t="shared" si="1"/>
        <v>0</v>
      </c>
      <c r="R79" s="107">
        <f t="shared" si="2"/>
        <v>0</v>
      </c>
      <c r="S79" s="108">
        <v>0</v>
      </c>
      <c r="T79" s="107">
        <v>0</v>
      </c>
      <c r="U79" s="107">
        <f t="shared" si="3"/>
        <v>0</v>
      </c>
      <c r="V79" s="108">
        <f t="shared" si="4"/>
        <v>0</v>
      </c>
      <c r="W79" s="94"/>
      <c r="X79" s="16">
        <v>0</v>
      </c>
      <c r="Y79" s="127">
        <v>0</v>
      </c>
      <c r="Z79" s="15">
        <f t="shared" si="11"/>
        <v>0</v>
      </c>
      <c r="AA79" s="15">
        <f t="shared" si="12"/>
        <v>0</v>
      </c>
      <c r="AB79" s="15">
        <f t="shared" si="13"/>
        <v>0</v>
      </c>
      <c r="AC79" s="15">
        <f t="shared" si="14"/>
        <v>0</v>
      </c>
      <c r="AD79" s="15">
        <f t="shared" si="15"/>
        <v>0</v>
      </c>
      <c r="AE79" s="17">
        <f t="shared" si="16"/>
        <v>0</v>
      </c>
    </row>
    <row r="80" spans="1:31" ht="60" x14ac:dyDescent="0.25">
      <c r="A80" s="115"/>
      <c r="B80" s="97" t="s">
        <v>230</v>
      </c>
      <c r="C80" s="98" t="s">
        <v>129</v>
      </c>
      <c r="D80" s="109"/>
      <c r="E80" s="109"/>
      <c r="F80" s="109"/>
      <c r="G80" s="109"/>
      <c r="H80" s="109"/>
      <c r="I80" s="109"/>
      <c r="J80" s="109"/>
      <c r="K80" s="109"/>
      <c r="L80" s="110"/>
      <c r="M80" s="113" t="s">
        <v>176</v>
      </c>
      <c r="N80" s="112">
        <v>0</v>
      </c>
      <c r="O80" s="111"/>
      <c r="P80" s="107">
        <v>0</v>
      </c>
      <c r="Q80" s="107">
        <f t="shared" ref="Q80:Q128" si="87">P80*14%*70%</f>
        <v>0</v>
      </c>
      <c r="R80" s="107">
        <f t="shared" ref="R80:R128" si="88">P80*7.416%</f>
        <v>0</v>
      </c>
      <c r="S80" s="108">
        <v>0</v>
      </c>
      <c r="T80" s="107">
        <v>0</v>
      </c>
      <c r="U80" s="107">
        <f t="shared" ref="U80:U128" si="89">SUM(P80:T80)</f>
        <v>0</v>
      </c>
      <c r="V80" s="108">
        <f t="shared" ref="V80:V128" si="90">U80*N80</f>
        <v>0</v>
      </c>
      <c r="W80" s="94"/>
      <c r="X80" s="16">
        <v>0</v>
      </c>
      <c r="Y80" s="127">
        <v>0</v>
      </c>
      <c r="Z80" s="15">
        <f t="shared" si="11"/>
        <v>0</v>
      </c>
      <c r="AA80" s="15">
        <f t="shared" si="12"/>
        <v>0</v>
      </c>
      <c r="AB80" s="15">
        <f t="shared" si="13"/>
        <v>0</v>
      </c>
      <c r="AC80" s="15">
        <f t="shared" si="14"/>
        <v>0</v>
      </c>
      <c r="AD80" s="15">
        <f t="shared" si="15"/>
        <v>0</v>
      </c>
      <c r="AE80" s="17">
        <f t="shared" si="16"/>
        <v>0</v>
      </c>
    </row>
    <row r="81" spans="1:31" ht="45" x14ac:dyDescent="0.25">
      <c r="A81" s="115"/>
      <c r="B81" s="97" t="s">
        <v>230</v>
      </c>
      <c r="C81" s="98" t="s">
        <v>130</v>
      </c>
      <c r="D81" s="109"/>
      <c r="E81" s="109"/>
      <c r="F81" s="109"/>
      <c r="G81" s="109"/>
      <c r="H81" s="109"/>
      <c r="I81" s="109"/>
      <c r="J81" s="109"/>
      <c r="K81" s="109"/>
      <c r="L81" s="110"/>
      <c r="M81" s="113" t="s">
        <v>176</v>
      </c>
      <c r="N81" s="112">
        <v>0</v>
      </c>
      <c r="O81" s="111"/>
      <c r="P81" s="107">
        <v>0</v>
      </c>
      <c r="Q81" s="107">
        <f t="shared" si="87"/>
        <v>0</v>
      </c>
      <c r="R81" s="107">
        <f t="shared" si="88"/>
        <v>0</v>
      </c>
      <c r="S81" s="108">
        <v>0</v>
      </c>
      <c r="T81" s="107">
        <v>0</v>
      </c>
      <c r="U81" s="107">
        <f t="shared" si="89"/>
        <v>0</v>
      </c>
      <c r="V81" s="108">
        <f t="shared" si="90"/>
        <v>0</v>
      </c>
      <c r="W81" s="94"/>
      <c r="X81" s="16">
        <v>0</v>
      </c>
      <c r="Y81" s="127">
        <v>0</v>
      </c>
      <c r="Z81" s="15">
        <f t="shared" si="11"/>
        <v>0</v>
      </c>
      <c r="AA81" s="15">
        <f t="shared" si="12"/>
        <v>0</v>
      </c>
      <c r="AB81" s="15">
        <f t="shared" si="13"/>
        <v>0</v>
      </c>
      <c r="AC81" s="15">
        <f t="shared" si="14"/>
        <v>0</v>
      </c>
      <c r="AD81" s="15">
        <f t="shared" si="15"/>
        <v>0</v>
      </c>
      <c r="AE81" s="17">
        <f t="shared" si="16"/>
        <v>0</v>
      </c>
    </row>
    <row r="82" spans="1:31" ht="30" x14ac:dyDescent="0.25">
      <c r="A82" s="115"/>
      <c r="B82" s="97" t="s">
        <v>230</v>
      </c>
      <c r="C82" s="98" t="s">
        <v>131</v>
      </c>
      <c r="D82" s="109"/>
      <c r="E82" s="109"/>
      <c r="F82" s="109"/>
      <c r="G82" s="109"/>
      <c r="H82" s="109"/>
      <c r="I82" s="109"/>
      <c r="J82" s="109"/>
      <c r="K82" s="109"/>
      <c r="L82" s="110"/>
      <c r="M82" s="113" t="s">
        <v>176</v>
      </c>
      <c r="N82" s="112">
        <v>0</v>
      </c>
      <c r="O82" s="111"/>
      <c r="P82" s="107">
        <v>0</v>
      </c>
      <c r="Q82" s="107">
        <f t="shared" si="87"/>
        <v>0</v>
      </c>
      <c r="R82" s="107">
        <f t="shared" si="88"/>
        <v>0</v>
      </c>
      <c r="S82" s="108">
        <v>0</v>
      </c>
      <c r="T82" s="107">
        <v>0</v>
      </c>
      <c r="U82" s="107">
        <f t="shared" si="89"/>
        <v>0</v>
      </c>
      <c r="V82" s="108">
        <f t="shared" si="90"/>
        <v>0</v>
      </c>
      <c r="W82" s="94"/>
      <c r="X82" s="16">
        <v>0</v>
      </c>
      <c r="Y82" s="127">
        <v>0</v>
      </c>
      <c r="Z82" s="15">
        <f t="shared" si="11"/>
        <v>0</v>
      </c>
      <c r="AA82" s="15">
        <f t="shared" si="12"/>
        <v>0</v>
      </c>
      <c r="AB82" s="15">
        <f t="shared" si="13"/>
        <v>0</v>
      </c>
      <c r="AC82" s="15">
        <f t="shared" si="14"/>
        <v>0</v>
      </c>
      <c r="AD82" s="15">
        <f t="shared" si="15"/>
        <v>0</v>
      </c>
      <c r="AE82" s="17">
        <f t="shared" si="16"/>
        <v>0</v>
      </c>
    </row>
    <row r="83" spans="1:31" x14ac:dyDescent="0.25">
      <c r="A83" s="115"/>
      <c r="B83" s="97" t="s">
        <v>230</v>
      </c>
      <c r="C83" s="98" t="s">
        <v>132</v>
      </c>
      <c r="D83" s="109"/>
      <c r="E83" s="109"/>
      <c r="F83" s="109"/>
      <c r="G83" s="109"/>
      <c r="H83" s="109"/>
      <c r="I83" s="109"/>
      <c r="J83" s="109"/>
      <c r="K83" s="109"/>
      <c r="L83" s="110"/>
      <c r="M83" s="113" t="s">
        <v>176</v>
      </c>
      <c r="N83" s="112">
        <v>0</v>
      </c>
      <c r="O83" s="111"/>
      <c r="P83" s="107">
        <v>0</v>
      </c>
      <c r="Q83" s="107">
        <f t="shared" si="87"/>
        <v>0</v>
      </c>
      <c r="R83" s="107">
        <f t="shared" si="88"/>
        <v>0</v>
      </c>
      <c r="S83" s="108">
        <v>0</v>
      </c>
      <c r="T83" s="107">
        <v>0</v>
      </c>
      <c r="U83" s="107">
        <f t="shared" si="89"/>
        <v>0</v>
      </c>
      <c r="V83" s="108">
        <f t="shared" si="90"/>
        <v>0</v>
      </c>
      <c r="W83" s="94"/>
      <c r="X83" s="16">
        <v>0</v>
      </c>
      <c r="Y83" s="127">
        <v>0</v>
      </c>
      <c r="Z83" s="15">
        <f t="shared" ref="Z83:Z128" si="91">X83*Y83*P83/100</f>
        <v>0</v>
      </c>
      <c r="AA83" s="15">
        <f t="shared" ref="AA83:AA128" si="92">X83*Y83*Q83/100</f>
        <v>0</v>
      </c>
      <c r="AB83" s="15">
        <f t="shared" ref="AB83:AB128" si="93">X83*Y83*R83/100</f>
        <v>0</v>
      </c>
      <c r="AC83" s="15">
        <f t="shared" ref="AC83:AC128" si="94">X83*Y83*S83/100</f>
        <v>0</v>
      </c>
      <c r="AD83" s="15">
        <f t="shared" ref="AD83:AD128" si="95">X83*Y83*T83/100</f>
        <v>0</v>
      </c>
      <c r="AE83" s="17">
        <f t="shared" ref="AE83:AE128" si="96">SUM(Z83:AD83)</f>
        <v>0</v>
      </c>
    </row>
    <row r="84" spans="1:31" x14ac:dyDescent="0.25">
      <c r="A84" s="115">
        <v>1.1000000000000001</v>
      </c>
      <c r="B84" s="97" t="s">
        <v>230</v>
      </c>
      <c r="C84" s="98" t="s">
        <v>133</v>
      </c>
      <c r="D84" s="109"/>
      <c r="E84" s="109"/>
      <c r="F84" s="109"/>
      <c r="G84" s="109"/>
      <c r="H84" s="109"/>
      <c r="I84" s="109"/>
      <c r="J84" s="109"/>
      <c r="K84" s="109"/>
      <c r="L84" s="110"/>
      <c r="M84" s="116" t="s">
        <v>172</v>
      </c>
      <c r="N84" s="116">
        <v>18</v>
      </c>
      <c r="O84" s="111"/>
      <c r="P84" s="107">
        <v>350</v>
      </c>
      <c r="Q84" s="107">
        <f t="shared" si="87"/>
        <v>34.300000000000004</v>
      </c>
      <c r="R84" s="107">
        <f t="shared" si="88"/>
        <v>25.956000000000003</v>
      </c>
      <c r="S84" s="108">
        <v>0</v>
      </c>
      <c r="T84" s="107">
        <v>0</v>
      </c>
      <c r="U84" s="107">
        <f t="shared" si="89"/>
        <v>410.25600000000003</v>
      </c>
      <c r="V84" s="108">
        <f t="shared" si="90"/>
        <v>7384.6080000000002</v>
      </c>
      <c r="W84" s="94"/>
      <c r="X84" s="16">
        <v>85</v>
      </c>
      <c r="Y84" s="128">
        <v>18</v>
      </c>
      <c r="Z84" s="15">
        <f t="shared" si="91"/>
        <v>5355</v>
      </c>
      <c r="AA84" s="15">
        <f t="shared" si="92"/>
        <v>524.79000000000008</v>
      </c>
      <c r="AB84" s="15">
        <f t="shared" si="93"/>
        <v>397.12680000000006</v>
      </c>
      <c r="AC84" s="15">
        <f t="shared" si="94"/>
        <v>0</v>
      </c>
      <c r="AD84" s="15">
        <f t="shared" si="95"/>
        <v>0</v>
      </c>
      <c r="AE84" s="17">
        <f t="shared" si="96"/>
        <v>6276.9168</v>
      </c>
    </row>
    <row r="85" spans="1:31" x14ac:dyDescent="0.25">
      <c r="A85" s="120" t="s">
        <v>170</v>
      </c>
      <c r="B85" s="97" t="s">
        <v>230</v>
      </c>
      <c r="C85" s="98" t="s">
        <v>134</v>
      </c>
      <c r="D85" s="109"/>
      <c r="E85" s="109"/>
      <c r="F85" s="109"/>
      <c r="G85" s="109"/>
      <c r="H85" s="109"/>
      <c r="I85" s="109"/>
      <c r="J85" s="109"/>
      <c r="K85" s="109"/>
      <c r="L85" s="110"/>
      <c r="M85" s="113" t="s">
        <v>176</v>
      </c>
      <c r="N85" s="112">
        <v>0</v>
      </c>
      <c r="O85" s="111"/>
      <c r="P85" s="107">
        <v>0</v>
      </c>
      <c r="Q85" s="107">
        <f t="shared" si="87"/>
        <v>0</v>
      </c>
      <c r="R85" s="107">
        <f t="shared" si="88"/>
        <v>0</v>
      </c>
      <c r="S85" s="108">
        <v>0</v>
      </c>
      <c r="T85" s="107">
        <v>0</v>
      </c>
      <c r="U85" s="107">
        <f t="shared" si="89"/>
        <v>0</v>
      </c>
      <c r="V85" s="108">
        <f t="shared" si="90"/>
        <v>0</v>
      </c>
      <c r="W85" s="94"/>
      <c r="X85" s="16">
        <v>0</v>
      </c>
      <c r="Y85" s="127">
        <v>0</v>
      </c>
      <c r="Z85" s="15">
        <f t="shared" si="91"/>
        <v>0</v>
      </c>
      <c r="AA85" s="15">
        <f t="shared" si="92"/>
        <v>0</v>
      </c>
      <c r="AB85" s="15">
        <f t="shared" si="93"/>
        <v>0</v>
      </c>
      <c r="AC85" s="15">
        <f t="shared" si="94"/>
        <v>0</v>
      </c>
      <c r="AD85" s="15">
        <f t="shared" si="95"/>
        <v>0</v>
      </c>
      <c r="AE85" s="17">
        <f t="shared" si="96"/>
        <v>0</v>
      </c>
    </row>
    <row r="86" spans="1:31" ht="195" x14ac:dyDescent="0.25">
      <c r="A86" s="115">
        <v>1</v>
      </c>
      <c r="B86" s="97" t="s">
        <v>230</v>
      </c>
      <c r="C86" s="98" t="s">
        <v>201</v>
      </c>
      <c r="D86" s="109"/>
      <c r="E86" s="109"/>
      <c r="F86" s="109"/>
      <c r="G86" s="109"/>
      <c r="H86" s="109"/>
      <c r="I86" s="109"/>
      <c r="J86" s="109"/>
      <c r="K86" s="109"/>
      <c r="L86" s="110"/>
      <c r="M86" s="113" t="s">
        <v>176</v>
      </c>
      <c r="N86" s="112">
        <v>0</v>
      </c>
      <c r="O86" s="111"/>
      <c r="P86" s="107">
        <v>0</v>
      </c>
      <c r="Q86" s="107">
        <f t="shared" si="87"/>
        <v>0</v>
      </c>
      <c r="R86" s="107">
        <f t="shared" si="88"/>
        <v>0</v>
      </c>
      <c r="S86" s="108">
        <v>0</v>
      </c>
      <c r="T86" s="107">
        <v>0</v>
      </c>
      <c r="U86" s="107">
        <f t="shared" si="89"/>
        <v>0</v>
      </c>
      <c r="V86" s="108">
        <f t="shared" si="90"/>
        <v>0</v>
      </c>
      <c r="W86" s="94"/>
      <c r="X86" s="16">
        <v>0</v>
      </c>
      <c r="Y86" s="127">
        <v>0</v>
      </c>
      <c r="Z86" s="15">
        <f t="shared" si="91"/>
        <v>0</v>
      </c>
      <c r="AA86" s="15">
        <f t="shared" si="92"/>
        <v>0</v>
      </c>
      <c r="AB86" s="15">
        <f t="shared" si="93"/>
        <v>0</v>
      </c>
      <c r="AC86" s="15">
        <f t="shared" si="94"/>
        <v>0</v>
      </c>
      <c r="AD86" s="15">
        <f t="shared" si="95"/>
        <v>0</v>
      </c>
      <c r="AE86" s="17">
        <f t="shared" si="96"/>
        <v>0</v>
      </c>
    </row>
    <row r="87" spans="1:31" ht="135" x14ac:dyDescent="0.25">
      <c r="A87" s="115"/>
      <c r="B87" s="97" t="s">
        <v>230</v>
      </c>
      <c r="C87" s="98" t="s">
        <v>135</v>
      </c>
      <c r="D87" s="109"/>
      <c r="E87" s="109"/>
      <c r="F87" s="109"/>
      <c r="G87" s="109"/>
      <c r="H87" s="109"/>
      <c r="I87" s="109"/>
      <c r="J87" s="109"/>
      <c r="K87" s="109"/>
      <c r="L87" s="110"/>
      <c r="M87" s="116" t="s">
        <v>172</v>
      </c>
      <c r="N87" s="116">
        <v>6</v>
      </c>
      <c r="O87" s="111"/>
      <c r="P87" s="107">
        <v>12338</v>
      </c>
      <c r="Q87" s="107">
        <f t="shared" si="87"/>
        <v>1209.124</v>
      </c>
      <c r="R87" s="107">
        <f t="shared" si="88"/>
        <v>914.98608000000002</v>
      </c>
      <c r="S87" s="108">
        <v>0</v>
      </c>
      <c r="T87" s="107">
        <v>0</v>
      </c>
      <c r="U87" s="107">
        <f t="shared" si="89"/>
        <v>14462.11008</v>
      </c>
      <c r="V87" s="108">
        <f t="shared" si="90"/>
        <v>86772.660480000006</v>
      </c>
      <c r="W87" s="94"/>
      <c r="X87" s="16">
        <v>80</v>
      </c>
      <c r="Y87" s="128">
        <v>4.62</v>
      </c>
      <c r="Z87" s="15">
        <f t="shared" si="91"/>
        <v>45601.248000000007</v>
      </c>
      <c r="AA87" s="15">
        <f t="shared" si="92"/>
        <v>4468.9223040000006</v>
      </c>
      <c r="AB87" s="15">
        <f t="shared" si="93"/>
        <v>3381.7885516800002</v>
      </c>
      <c r="AC87" s="15">
        <f t="shared" si="94"/>
        <v>0</v>
      </c>
      <c r="AD87" s="15">
        <f t="shared" si="95"/>
        <v>0</v>
      </c>
      <c r="AE87" s="17">
        <f t="shared" si="96"/>
        <v>53451.958855680008</v>
      </c>
    </row>
    <row r="88" spans="1:31" ht="135" x14ac:dyDescent="0.25">
      <c r="A88" s="115"/>
      <c r="B88" s="97" t="s">
        <v>230</v>
      </c>
      <c r="C88" s="98" t="s">
        <v>135</v>
      </c>
      <c r="D88" s="109"/>
      <c r="E88" s="109"/>
      <c r="F88" s="109"/>
      <c r="G88" s="109"/>
      <c r="H88" s="109"/>
      <c r="I88" s="109"/>
      <c r="J88" s="109"/>
      <c r="K88" s="109"/>
      <c r="L88" s="110"/>
      <c r="M88" s="116" t="s">
        <v>172</v>
      </c>
      <c r="N88" s="116">
        <v>0.56999999999999995</v>
      </c>
      <c r="O88" s="111"/>
      <c r="P88" s="107">
        <v>12338</v>
      </c>
      <c r="Q88" s="107">
        <f t="shared" ref="Q88" si="97">P88*14%*70%</f>
        <v>1209.124</v>
      </c>
      <c r="R88" s="107">
        <f t="shared" ref="R88" si="98">P88*7.416%</f>
        <v>914.98608000000002</v>
      </c>
      <c r="S88" s="108">
        <v>0</v>
      </c>
      <c r="T88" s="107">
        <v>0</v>
      </c>
      <c r="U88" s="107">
        <f t="shared" ref="U88" si="99">SUM(P88:T88)</f>
        <v>14462.11008</v>
      </c>
      <c r="V88" s="108">
        <f t="shared" ref="V88" si="100">U88*N88</f>
        <v>8243.4027456000003</v>
      </c>
      <c r="W88" s="94"/>
      <c r="X88" s="16">
        <v>0</v>
      </c>
      <c r="Y88" s="128">
        <v>0.56999999999999995</v>
      </c>
      <c r="Z88" s="15">
        <f t="shared" ref="Z88" si="101">X88*Y88*P88/100</f>
        <v>0</v>
      </c>
      <c r="AA88" s="15">
        <f t="shared" ref="AA88" si="102">X88*Y88*Q88/100</f>
        <v>0</v>
      </c>
      <c r="AB88" s="15">
        <f t="shared" ref="AB88" si="103">X88*Y88*R88/100</f>
        <v>0</v>
      </c>
      <c r="AC88" s="15">
        <f t="shared" ref="AC88" si="104">X88*Y88*S88/100</f>
        <v>0</v>
      </c>
      <c r="AD88" s="15">
        <f t="shared" ref="AD88" si="105">X88*Y88*T88/100</f>
        <v>0</v>
      </c>
      <c r="AE88" s="17">
        <f t="shared" ref="AE88" si="106">SUM(Z88:AD88)</f>
        <v>0</v>
      </c>
    </row>
    <row r="89" spans="1:31" ht="45" x14ac:dyDescent="0.25">
      <c r="A89" s="115"/>
      <c r="B89" s="97" t="s">
        <v>230</v>
      </c>
      <c r="C89" s="98" t="s">
        <v>136</v>
      </c>
      <c r="D89" s="109"/>
      <c r="E89" s="109"/>
      <c r="F89" s="109"/>
      <c r="G89" s="109"/>
      <c r="H89" s="109"/>
      <c r="I89" s="109"/>
      <c r="J89" s="109"/>
      <c r="K89" s="109"/>
      <c r="L89" s="110"/>
      <c r="M89" s="113" t="s">
        <v>176</v>
      </c>
      <c r="N89" s="112">
        <v>0</v>
      </c>
      <c r="O89" s="111"/>
      <c r="P89" s="107">
        <v>0</v>
      </c>
      <c r="Q89" s="107">
        <f t="shared" si="87"/>
        <v>0</v>
      </c>
      <c r="R89" s="107">
        <f t="shared" si="88"/>
        <v>0</v>
      </c>
      <c r="S89" s="108">
        <v>0</v>
      </c>
      <c r="T89" s="107">
        <v>0</v>
      </c>
      <c r="U89" s="107">
        <f t="shared" si="89"/>
        <v>0</v>
      </c>
      <c r="V89" s="108">
        <f t="shared" si="90"/>
        <v>0</v>
      </c>
      <c r="W89" s="94"/>
      <c r="X89" s="16">
        <v>0</v>
      </c>
      <c r="Y89" s="127">
        <v>0</v>
      </c>
      <c r="Z89" s="15">
        <f t="shared" si="91"/>
        <v>0</v>
      </c>
      <c r="AA89" s="15">
        <f t="shared" si="92"/>
        <v>0</v>
      </c>
      <c r="AB89" s="15">
        <f t="shared" si="93"/>
        <v>0</v>
      </c>
      <c r="AC89" s="15">
        <f t="shared" si="94"/>
        <v>0</v>
      </c>
      <c r="AD89" s="15">
        <f t="shared" si="95"/>
        <v>0</v>
      </c>
      <c r="AE89" s="17">
        <f t="shared" si="96"/>
        <v>0</v>
      </c>
    </row>
    <row r="90" spans="1:31" ht="30" x14ac:dyDescent="0.25">
      <c r="A90" s="115"/>
      <c r="B90" s="97" t="s">
        <v>230</v>
      </c>
      <c r="C90" s="98" t="s">
        <v>137</v>
      </c>
      <c r="D90" s="109"/>
      <c r="E90" s="109"/>
      <c r="F90" s="109"/>
      <c r="G90" s="109"/>
      <c r="H90" s="109"/>
      <c r="I90" s="109"/>
      <c r="J90" s="109"/>
      <c r="K90" s="109"/>
      <c r="L90" s="110"/>
      <c r="M90" s="113" t="s">
        <v>176</v>
      </c>
      <c r="N90" s="112">
        <v>0</v>
      </c>
      <c r="O90" s="111"/>
      <c r="P90" s="107">
        <v>0</v>
      </c>
      <c r="Q90" s="107">
        <f t="shared" si="87"/>
        <v>0</v>
      </c>
      <c r="R90" s="107">
        <f t="shared" si="88"/>
        <v>0</v>
      </c>
      <c r="S90" s="108">
        <v>0</v>
      </c>
      <c r="T90" s="107">
        <v>0</v>
      </c>
      <c r="U90" s="107">
        <f t="shared" si="89"/>
        <v>0</v>
      </c>
      <c r="V90" s="108">
        <f t="shared" si="90"/>
        <v>0</v>
      </c>
      <c r="W90" s="94"/>
      <c r="X90" s="16">
        <v>0</v>
      </c>
      <c r="Y90" s="127">
        <v>0</v>
      </c>
      <c r="Z90" s="15">
        <f t="shared" si="91"/>
        <v>0</v>
      </c>
      <c r="AA90" s="15">
        <f t="shared" si="92"/>
        <v>0</v>
      </c>
      <c r="AB90" s="15">
        <f t="shared" si="93"/>
        <v>0</v>
      </c>
      <c r="AC90" s="15">
        <f t="shared" si="94"/>
        <v>0</v>
      </c>
      <c r="AD90" s="15">
        <f t="shared" si="95"/>
        <v>0</v>
      </c>
      <c r="AE90" s="17">
        <f t="shared" si="96"/>
        <v>0</v>
      </c>
    </row>
    <row r="91" spans="1:31" ht="30" x14ac:dyDescent="0.25">
      <c r="A91" s="115"/>
      <c r="B91" s="97" t="s">
        <v>230</v>
      </c>
      <c r="C91" s="98" t="s">
        <v>138</v>
      </c>
      <c r="D91" s="109"/>
      <c r="E91" s="109"/>
      <c r="F91" s="109"/>
      <c r="G91" s="109"/>
      <c r="H91" s="109"/>
      <c r="I91" s="109"/>
      <c r="J91" s="109"/>
      <c r="K91" s="109"/>
      <c r="L91" s="110"/>
      <c r="M91" s="113" t="s">
        <v>176</v>
      </c>
      <c r="N91" s="112">
        <v>0</v>
      </c>
      <c r="O91" s="111"/>
      <c r="P91" s="107">
        <v>0</v>
      </c>
      <c r="Q91" s="107">
        <f t="shared" si="87"/>
        <v>0</v>
      </c>
      <c r="R91" s="107">
        <f t="shared" si="88"/>
        <v>0</v>
      </c>
      <c r="S91" s="108">
        <v>0</v>
      </c>
      <c r="T91" s="107">
        <v>0</v>
      </c>
      <c r="U91" s="107">
        <f t="shared" si="89"/>
        <v>0</v>
      </c>
      <c r="V91" s="108">
        <f t="shared" si="90"/>
        <v>0</v>
      </c>
      <c r="W91" s="94"/>
      <c r="X91" s="16">
        <v>0</v>
      </c>
      <c r="Y91" s="127">
        <v>0</v>
      </c>
      <c r="Z91" s="15">
        <f t="shared" si="91"/>
        <v>0</v>
      </c>
      <c r="AA91" s="15">
        <f t="shared" si="92"/>
        <v>0</v>
      </c>
      <c r="AB91" s="15">
        <f t="shared" si="93"/>
        <v>0</v>
      </c>
      <c r="AC91" s="15">
        <f t="shared" si="94"/>
        <v>0</v>
      </c>
      <c r="AD91" s="15">
        <f t="shared" si="95"/>
        <v>0</v>
      </c>
      <c r="AE91" s="17">
        <f t="shared" si="96"/>
        <v>0</v>
      </c>
    </row>
    <row r="92" spans="1:31" ht="45" x14ac:dyDescent="0.25">
      <c r="A92" s="115"/>
      <c r="B92" s="97" t="s">
        <v>230</v>
      </c>
      <c r="C92" s="98" t="s">
        <v>139</v>
      </c>
      <c r="D92" s="109"/>
      <c r="E92" s="109"/>
      <c r="F92" s="109"/>
      <c r="G92" s="109"/>
      <c r="H92" s="109"/>
      <c r="I92" s="109"/>
      <c r="J92" s="109"/>
      <c r="K92" s="109"/>
      <c r="L92" s="110"/>
      <c r="M92" s="113" t="s">
        <v>176</v>
      </c>
      <c r="N92" s="112">
        <v>0</v>
      </c>
      <c r="O92" s="111"/>
      <c r="P92" s="107">
        <v>0</v>
      </c>
      <c r="Q92" s="107">
        <f t="shared" si="87"/>
        <v>0</v>
      </c>
      <c r="R92" s="107">
        <f t="shared" si="88"/>
        <v>0</v>
      </c>
      <c r="S92" s="108">
        <v>0</v>
      </c>
      <c r="T92" s="107">
        <v>0</v>
      </c>
      <c r="U92" s="107">
        <f t="shared" si="89"/>
        <v>0</v>
      </c>
      <c r="V92" s="108">
        <f t="shared" si="90"/>
        <v>0</v>
      </c>
      <c r="W92" s="94"/>
      <c r="X92" s="16">
        <v>0</v>
      </c>
      <c r="Y92" s="127">
        <v>0</v>
      </c>
      <c r="Z92" s="15">
        <f t="shared" si="91"/>
        <v>0</v>
      </c>
      <c r="AA92" s="15">
        <f t="shared" si="92"/>
        <v>0</v>
      </c>
      <c r="AB92" s="15">
        <f t="shared" si="93"/>
        <v>0</v>
      </c>
      <c r="AC92" s="15">
        <f t="shared" si="94"/>
        <v>0</v>
      </c>
      <c r="AD92" s="15">
        <f t="shared" si="95"/>
        <v>0</v>
      </c>
      <c r="AE92" s="17">
        <f t="shared" si="96"/>
        <v>0</v>
      </c>
    </row>
    <row r="93" spans="1:31" ht="30" x14ac:dyDescent="0.25">
      <c r="A93" s="115"/>
      <c r="B93" s="97" t="s">
        <v>230</v>
      </c>
      <c r="C93" s="98" t="s">
        <v>140</v>
      </c>
      <c r="D93" s="109"/>
      <c r="E93" s="109"/>
      <c r="F93" s="109"/>
      <c r="G93" s="109"/>
      <c r="H93" s="109"/>
      <c r="I93" s="109"/>
      <c r="J93" s="109"/>
      <c r="K93" s="109"/>
      <c r="L93" s="110"/>
      <c r="M93" s="113" t="s">
        <v>176</v>
      </c>
      <c r="N93" s="112">
        <v>0</v>
      </c>
      <c r="O93" s="111"/>
      <c r="P93" s="107">
        <v>0</v>
      </c>
      <c r="Q93" s="107">
        <f t="shared" si="87"/>
        <v>0</v>
      </c>
      <c r="R93" s="107">
        <f t="shared" si="88"/>
        <v>0</v>
      </c>
      <c r="S93" s="108">
        <v>0</v>
      </c>
      <c r="T93" s="107">
        <v>0</v>
      </c>
      <c r="U93" s="107">
        <f t="shared" si="89"/>
        <v>0</v>
      </c>
      <c r="V93" s="108">
        <f t="shared" si="90"/>
        <v>0</v>
      </c>
      <c r="W93" s="94"/>
      <c r="X93" s="16">
        <v>0</v>
      </c>
      <c r="Y93" s="127">
        <v>0</v>
      </c>
      <c r="Z93" s="15">
        <f t="shared" si="91"/>
        <v>0</v>
      </c>
      <c r="AA93" s="15">
        <f t="shared" si="92"/>
        <v>0</v>
      </c>
      <c r="AB93" s="15">
        <f t="shared" si="93"/>
        <v>0</v>
      </c>
      <c r="AC93" s="15">
        <f t="shared" si="94"/>
        <v>0</v>
      </c>
      <c r="AD93" s="15">
        <f t="shared" si="95"/>
        <v>0</v>
      </c>
      <c r="AE93" s="17">
        <f t="shared" si="96"/>
        <v>0</v>
      </c>
    </row>
    <row r="94" spans="1:31" ht="30" x14ac:dyDescent="0.25">
      <c r="A94" s="115"/>
      <c r="B94" s="97" t="s">
        <v>230</v>
      </c>
      <c r="C94" s="98" t="s">
        <v>141</v>
      </c>
      <c r="D94" s="109"/>
      <c r="E94" s="109"/>
      <c r="F94" s="109"/>
      <c r="G94" s="109"/>
      <c r="H94" s="109"/>
      <c r="I94" s="109"/>
      <c r="J94" s="109"/>
      <c r="K94" s="109"/>
      <c r="L94" s="110"/>
      <c r="M94" s="113" t="s">
        <v>176</v>
      </c>
      <c r="N94" s="112">
        <v>0</v>
      </c>
      <c r="O94" s="111"/>
      <c r="P94" s="107">
        <v>0</v>
      </c>
      <c r="Q94" s="107">
        <f t="shared" si="87"/>
        <v>0</v>
      </c>
      <c r="R94" s="107">
        <f t="shared" si="88"/>
        <v>0</v>
      </c>
      <c r="S94" s="108">
        <v>0</v>
      </c>
      <c r="T94" s="107">
        <v>0</v>
      </c>
      <c r="U94" s="107">
        <f t="shared" si="89"/>
        <v>0</v>
      </c>
      <c r="V94" s="108">
        <f t="shared" si="90"/>
        <v>0</v>
      </c>
      <c r="W94" s="94"/>
      <c r="X94" s="16">
        <v>0</v>
      </c>
      <c r="Y94" s="127">
        <v>0</v>
      </c>
      <c r="Z94" s="15">
        <f t="shared" si="91"/>
        <v>0</v>
      </c>
      <c r="AA94" s="15">
        <f t="shared" si="92"/>
        <v>0</v>
      </c>
      <c r="AB94" s="15">
        <f t="shared" si="93"/>
        <v>0</v>
      </c>
      <c r="AC94" s="15">
        <f t="shared" si="94"/>
        <v>0</v>
      </c>
      <c r="AD94" s="15">
        <f t="shared" si="95"/>
        <v>0</v>
      </c>
      <c r="AE94" s="17">
        <f t="shared" si="96"/>
        <v>0</v>
      </c>
    </row>
    <row r="95" spans="1:31" x14ac:dyDescent="0.25">
      <c r="A95" s="120" t="s">
        <v>171</v>
      </c>
      <c r="B95" s="97" t="s">
        <v>230</v>
      </c>
      <c r="C95" s="98" t="s">
        <v>142</v>
      </c>
      <c r="D95" s="109"/>
      <c r="E95" s="109"/>
      <c r="F95" s="109"/>
      <c r="G95" s="109"/>
      <c r="H95" s="109"/>
      <c r="I95" s="109"/>
      <c r="J95" s="109"/>
      <c r="K95" s="109"/>
      <c r="L95" s="110"/>
      <c r="M95" s="113" t="s">
        <v>176</v>
      </c>
      <c r="N95" s="112">
        <v>0</v>
      </c>
      <c r="O95" s="111"/>
      <c r="P95" s="107">
        <v>0</v>
      </c>
      <c r="Q95" s="107">
        <f t="shared" si="87"/>
        <v>0</v>
      </c>
      <c r="R95" s="107">
        <f t="shared" si="88"/>
        <v>0</v>
      </c>
      <c r="S95" s="108">
        <v>0</v>
      </c>
      <c r="T95" s="107">
        <v>0</v>
      </c>
      <c r="U95" s="107">
        <f t="shared" si="89"/>
        <v>0</v>
      </c>
      <c r="V95" s="108">
        <f t="shared" si="90"/>
        <v>0</v>
      </c>
      <c r="W95" s="94"/>
      <c r="X95" s="16">
        <v>0</v>
      </c>
      <c r="Y95" s="127">
        <v>0</v>
      </c>
      <c r="Z95" s="15">
        <f t="shared" si="91"/>
        <v>0</v>
      </c>
      <c r="AA95" s="15">
        <f t="shared" si="92"/>
        <v>0</v>
      </c>
      <c r="AB95" s="15">
        <f t="shared" si="93"/>
        <v>0</v>
      </c>
      <c r="AC95" s="15">
        <f t="shared" si="94"/>
        <v>0</v>
      </c>
      <c r="AD95" s="15">
        <f t="shared" si="95"/>
        <v>0</v>
      </c>
      <c r="AE95" s="17">
        <f t="shared" si="96"/>
        <v>0</v>
      </c>
    </row>
    <row r="96" spans="1:31" ht="60" x14ac:dyDescent="0.25">
      <c r="A96" s="115">
        <v>1</v>
      </c>
      <c r="B96" s="97" t="s">
        <v>230</v>
      </c>
      <c r="C96" s="98" t="s">
        <v>202</v>
      </c>
      <c r="D96" s="109"/>
      <c r="E96" s="109"/>
      <c r="F96" s="109"/>
      <c r="G96" s="109"/>
      <c r="H96" s="109"/>
      <c r="I96" s="109"/>
      <c r="J96" s="109"/>
      <c r="K96" s="109"/>
      <c r="L96" s="110"/>
      <c r="M96" s="113" t="s">
        <v>176</v>
      </c>
      <c r="N96" s="112">
        <v>0</v>
      </c>
      <c r="O96" s="111"/>
      <c r="P96" s="107">
        <v>0</v>
      </c>
      <c r="Q96" s="107">
        <f t="shared" si="87"/>
        <v>0</v>
      </c>
      <c r="R96" s="107">
        <f t="shared" si="88"/>
        <v>0</v>
      </c>
      <c r="S96" s="108">
        <v>0</v>
      </c>
      <c r="T96" s="107">
        <v>0</v>
      </c>
      <c r="U96" s="107">
        <f t="shared" si="89"/>
        <v>0</v>
      </c>
      <c r="V96" s="108">
        <f t="shared" si="90"/>
        <v>0</v>
      </c>
      <c r="W96" s="94"/>
      <c r="X96" s="16">
        <v>0</v>
      </c>
      <c r="Y96" s="127">
        <v>0</v>
      </c>
      <c r="Z96" s="15">
        <f t="shared" si="91"/>
        <v>0</v>
      </c>
      <c r="AA96" s="15">
        <f t="shared" si="92"/>
        <v>0</v>
      </c>
      <c r="AB96" s="15">
        <f t="shared" si="93"/>
        <v>0</v>
      </c>
      <c r="AC96" s="15">
        <f t="shared" si="94"/>
        <v>0</v>
      </c>
      <c r="AD96" s="15">
        <f t="shared" si="95"/>
        <v>0</v>
      </c>
      <c r="AE96" s="17">
        <f t="shared" si="96"/>
        <v>0</v>
      </c>
    </row>
    <row r="97" spans="1:31" ht="60" x14ac:dyDescent="0.25">
      <c r="A97" s="115">
        <v>1.1000000000000001</v>
      </c>
      <c r="B97" s="97" t="s">
        <v>230</v>
      </c>
      <c r="C97" s="98" t="s">
        <v>203</v>
      </c>
      <c r="D97" s="109"/>
      <c r="E97" s="109"/>
      <c r="F97" s="109"/>
      <c r="G97" s="109"/>
      <c r="H97" s="109"/>
      <c r="I97" s="109"/>
      <c r="J97" s="109"/>
      <c r="K97" s="109"/>
      <c r="L97" s="110"/>
      <c r="M97" s="116" t="s">
        <v>175</v>
      </c>
      <c r="N97" s="116">
        <v>2</v>
      </c>
      <c r="O97" s="111"/>
      <c r="P97" s="107">
        <v>0</v>
      </c>
      <c r="Q97" s="107">
        <f t="shared" si="87"/>
        <v>0</v>
      </c>
      <c r="R97" s="107">
        <f t="shared" si="88"/>
        <v>0</v>
      </c>
      <c r="S97" s="108">
        <v>0</v>
      </c>
      <c r="T97" s="107">
        <v>0</v>
      </c>
      <c r="U97" s="107">
        <f t="shared" si="89"/>
        <v>0</v>
      </c>
      <c r="V97" s="108">
        <f t="shared" si="90"/>
        <v>0</v>
      </c>
      <c r="W97" s="94"/>
      <c r="X97" s="16">
        <v>0</v>
      </c>
      <c r="Y97" s="128">
        <v>2</v>
      </c>
      <c r="Z97" s="15">
        <f t="shared" si="91"/>
        <v>0</v>
      </c>
      <c r="AA97" s="15">
        <f t="shared" si="92"/>
        <v>0</v>
      </c>
      <c r="AB97" s="15">
        <f t="shared" si="93"/>
        <v>0</v>
      </c>
      <c r="AC97" s="15">
        <f t="shared" si="94"/>
        <v>0</v>
      </c>
      <c r="AD97" s="15">
        <f t="shared" si="95"/>
        <v>0</v>
      </c>
      <c r="AE97" s="17">
        <f t="shared" si="96"/>
        <v>0</v>
      </c>
    </row>
    <row r="98" spans="1:31" ht="45" x14ac:dyDescent="0.25">
      <c r="A98" s="115">
        <v>1.2</v>
      </c>
      <c r="B98" s="97" t="s">
        <v>230</v>
      </c>
      <c r="C98" s="98" t="s">
        <v>204</v>
      </c>
      <c r="D98" s="109"/>
      <c r="E98" s="109"/>
      <c r="F98" s="109"/>
      <c r="G98" s="109"/>
      <c r="H98" s="109"/>
      <c r="I98" s="109"/>
      <c r="J98" s="109"/>
      <c r="K98" s="109"/>
      <c r="L98" s="110"/>
      <c r="M98" s="116" t="s">
        <v>175</v>
      </c>
      <c r="N98" s="116">
        <v>0</v>
      </c>
      <c r="O98" s="111"/>
      <c r="P98" s="107">
        <v>0</v>
      </c>
      <c r="Q98" s="107">
        <f t="shared" si="87"/>
        <v>0</v>
      </c>
      <c r="R98" s="107">
        <f t="shared" si="88"/>
        <v>0</v>
      </c>
      <c r="S98" s="108">
        <v>0</v>
      </c>
      <c r="T98" s="107">
        <v>0</v>
      </c>
      <c r="U98" s="107">
        <f t="shared" si="89"/>
        <v>0</v>
      </c>
      <c r="V98" s="108">
        <f t="shared" si="90"/>
        <v>0</v>
      </c>
      <c r="W98" s="94"/>
      <c r="X98" s="16">
        <v>0</v>
      </c>
      <c r="Y98" s="128">
        <v>0</v>
      </c>
      <c r="Z98" s="15">
        <f t="shared" si="91"/>
        <v>0</v>
      </c>
      <c r="AA98" s="15">
        <f t="shared" si="92"/>
        <v>0</v>
      </c>
      <c r="AB98" s="15">
        <f t="shared" si="93"/>
        <v>0</v>
      </c>
      <c r="AC98" s="15">
        <f t="shared" si="94"/>
        <v>0</v>
      </c>
      <c r="AD98" s="15">
        <f t="shared" si="95"/>
        <v>0</v>
      </c>
      <c r="AE98" s="17">
        <f t="shared" si="96"/>
        <v>0</v>
      </c>
    </row>
    <row r="99" spans="1:31" ht="120" x14ac:dyDescent="0.25">
      <c r="A99" s="115">
        <v>2</v>
      </c>
      <c r="B99" s="97" t="s">
        <v>230</v>
      </c>
      <c r="C99" s="98" t="s">
        <v>205</v>
      </c>
      <c r="D99" s="109"/>
      <c r="E99" s="109"/>
      <c r="F99" s="109"/>
      <c r="G99" s="109"/>
      <c r="H99" s="109"/>
      <c r="I99" s="109"/>
      <c r="J99" s="109"/>
      <c r="K99" s="109"/>
      <c r="L99" s="110"/>
      <c r="M99" s="116" t="s">
        <v>173</v>
      </c>
      <c r="N99" s="116">
        <v>8</v>
      </c>
      <c r="O99" s="111"/>
      <c r="P99" s="107">
        <v>1312</v>
      </c>
      <c r="Q99" s="107">
        <f t="shared" si="87"/>
        <v>128.57599999999999</v>
      </c>
      <c r="R99" s="107">
        <f t="shared" si="88"/>
        <v>97.297920000000005</v>
      </c>
      <c r="S99" s="108">
        <v>0</v>
      </c>
      <c r="T99" s="107">
        <v>0</v>
      </c>
      <c r="U99" s="107">
        <f t="shared" si="89"/>
        <v>1537.87392</v>
      </c>
      <c r="V99" s="108">
        <f t="shared" si="90"/>
        <v>12302.99136</v>
      </c>
      <c r="W99" s="94"/>
      <c r="X99" s="16">
        <v>85</v>
      </c>
      <c r="Y99" s="128">
        <v>7.94</v>
      </c>
      <c r="Z99" s="15">
        <f t="shared" si="91"/>
        <v>8854.6880000000001</v>
      </c>
      <c r="AA99" s="15">
        <f t="shared" si="92"/>
        <v>867.75942399999985</v>
      </c>
      <c r="AB99" s="15">
        <f t="shared" si="93"/>
        <v>656.66366208000011</v>
      </c>
      <c r="AC99" s="15">
        <f t="shared" si="94"/>
        <v>0</v>
      </c>
      <c r="AD99" s="15">
        <f t="shared" si="95"/>
        <v>0</v>
      </c>
      <c r="AE99" s="17">
        <f t="shared" si="96"/>
        <v>10379.11108608</v>
      </c>
    </row>
    <row r="100" spans="1:31" ht="195" x14ac:dyDescent="0.25">
      <c r="A100" s="115">
        <v>3</v>
      </c>
      <c r="B100" s="97" t="s">
        <v>230</v>
      </c>
      <c r="C100" s="98" t="s">
        <v>206</v>
      </c>
      <c r="D100" s="109"/>
      <c r="E100" s="109"/>
      <c r="F100" s="109"/>
      <c r="G100" s="109"/>
      <c r="H100" s="109"/>
      <c r="I100" s="109"/>
      <c r="J100" s="109"/>
      <c r="K100" s="109"/>
      <c r="L100" s="110"/>
      <c r="M100" s="116" t="s">
        <v>15</v>
      </c>
      <c r="N100" s="116">
        <v>1</v>
      </c>
      <c r="O100" s="111"/>
      <c r="P100" s="107">
        <v>4495</v>
      </c>
      <c r="Q100" s="107">
        <f t="shared" si="87"/>
        <v>440.51000000000005</v>
      </c>
      <c r="R100" s="107">
        <f t="shared" si="88"/>
        <v>333.3492</v>
      </c>
      <c r="S100" s="108">
        <v>0</v>
      </c>
      <c r="T100" s="107">
        <v>0</v>
      </c>
      <c r="U100" s="107">
        <f t="shared" si="89"/>
        <v>5268.8591999999999</v>
      </c>
      <c r="V100" s="108">
        <f t="shared" si="90"/>
        <v>5268.8591999999999</v>
      </c>
      <c r="W100" s="94"/>
      <c r="X100" s="16">
        <v>85</v>
      </c>
      <c r="Y100" s="128">
        <v>1</v>
      </c>
      <c r="Z100" s="15">
        <f t="shared" si="91"/>
        <v>3820.75</v>
      </c>
      <c r="AA100" s="15">
        <f t="shared" si="92"/>
        <v>374.43350000000004</v>
      </c>
      <c r="AB100" s="15">
        <f t="shared" si="93"/>
        <v>283.34681999999998</v>
      </c>
      <c r="AC100" s="15">
        <f t="shared" si="94"/>
        <v>0</v>
      </c>
      <c r="AD100" s="15">
        <f t="shared" si="95"/>
        <v>0</v>
      </c>
      <c r="AE100" s="17">
        <f t="shared" si="96"/>
        <v>4478.5303199999998</v>
      </c>
    </row>
    <row r="101" spans="1:31" x14ac:dyDescent="0.25">
      <c r="A101" s="112" t="s">
        <v>59</v>
      </c>
      <c r="B101" s="97" t="s">
        <v>230</v>
      </c>
      <c r="C101" s="98" t="s">
        <v>213</v>
      </c>
      <c r="D101" s="109"/>
      <c r="E101" s="109"/>
      <c r="F101" s="109"/>
      <c r="G101" s="109"/>
      <c r="H101" s="109"/>
      <c r="I101" s="109"/>
      <c r="J101" s="109"/>
      <c r="K101" s="109"/>
      <c r="L101" s="110"/>
      <c r="M101" s="113" t="s">
        <v>176</v>
      </c>
      <c r="N101" s="112">
        <v>0</v>
      </c>
      <c r="O101" s="111"/>
      <c r="P101" s="107">
        <v>0</v>
      </c>
      <c r="Q101" s="107">
        <f t="shared" si="87"/>
        <v>0</v>
      </c>
      <c r="R101" s="107">
        <f t="shared" si="88"/>
        <v>0</v>
      </c>
      <c r="S101" s="108">
        <v>0</v>
      </c>
      <c r="T101" s="107">
        <v>0</v>
      </c>
      <c r="U101" s="107">
        <f t="shared" si="89"/>
        <v>0</v>
      </c>
      <c r="V101" s="108">
        <f t="shared" si="90"/>
        <v>0</v>
      </c>
      <c r="W101" s="94"/>
      <c r="X101" s="16">
        <v>0</v>
      </c>
      <c r="Y101" s="127">
        <v>0</v>
      </c>
      <c r="Z101" s="15">
        <f t="shared" si="91"/>
        <v>0</v>
      </c>
      <c r="AA101" s="15">
        <f t="shared" si="92"/>
        <v>0</v>
      </c>
      <c r="AB101" s="15">
        <f t="shared" si="93"/>
        <v>0</v>
      </c>
      <c r="AC101" s="15">
        <f t="shared" si="94"/>
        <v>0</v>
      </c>
      <c r="AD101" s="15">
        <f t="shared" si="95"/>
        <v>0</v>
      </c>
      <c r="AE101" s="17">
        <f t="shared" si="96"/>
        <v>0</v>
      </c>
    </row>
    <row r="102" spans="1:31" x14ac:dyDescent="0.25">
      <c r="A102" s="114"/>
      <c r="B102" s="97" t="s">
        <v>230</v>
      </c>
      <c r="C102" s="98" t="s">
        <v>143</v>
      </c>
      <c r="D102" s="109"/>
      <c r="E102" s="109"/>
      <c r="F102" s="109"/>
      <c r="G102" s="109"/>
      <c r="H102" s="109"/>
      <c r="I102" s="109"/>
      <c r="J102" s="109"/>
      <c r="K102" s="109"/>
      <c r="L102" s="110"/>
      <c r="M102" s="113" t="s">
        <v>176</v>
      </c>
      <c r="N102" s="112">
        <v>0</v>
      </c>
      <c r="O102" s="111"/>
      <c r="P102" s="107">
        <v>0</v>
      </c>
      <c r="Q102" s="107">
        <f t="shared" si="87"/>
        <v>0</v>
      </c>
      <c r="R102" s="107">
        <f t="shared" si="88"/>
        <v>0</v>
      </c>
      <c r="S102" s="108">
        <v>0</v>
      </c>
      <c r="T102" s="107">
        <v>0</v>
      </c>
      <c r="U102" s="107">
        <f t="shared" si="89"/>
        <v>0</v>
      </c>
      <c r="V102" s="108">
        <f t="shared" si="90"/>
        <v>0</v>
      </c>
      <c r="W102" s="94"/>
      <c r="X102" s="16">
        <v>0</v>
      </c>
      <c r="Y102" s="127">
        <v>0</v>
      </c>
      <c r="Z102" s="15">
        <f t="shared" si="91"/>
        <v>0</v>
      </c>
      <c r="AA102" s="15">
        <f t="shared" si="92"/>
        <v>0</v>
      </c>
      <c r="AB102" s="15">
        <f t="shared" si="93"/>
        <v>0</v>
      </c>
      <c r="AC102" s="15">
        <f t="shared" si="94"/>
        <v>0</v>
      </c>
      <c r="AD102" s="15">
        <f t="shared" si="95"/>
        <v>0</v>
      </c>
      <c r="AE102" s="17">
        <f t="shared" si="96"/>
        <v>0</v>
      </c>
    </row>
    <row r="103" spans="1:31" ht="180" x14ac:dyDescent="0.25">
      <c r="A103" s="115"/>
      <c r="B103" s="97" t="s">
        <v>230</v>
      </c>
      <c r="C103" s="98" t="s">
        <v>144</v>
      </c>
      <c r="D103" s="109"/>
      <c r="E103" s="109"/>
      <c r="F103" s="109"/>
      <c r="G103" s="109"/>
      <c r="H103" s="109"/>
      <c r="I103" s="109"/>
      <c r="J103" s="109"/>
      <c r="K103" s="109"/>
      <c r="L103" s="110"/>
      <c r="M103" s="113" t="s">
        <v>176</v>
      </c>
      <c r="N103" s="112">
        <v>0</v>
      </c>
      <c r="O103" s="111"/>
      <c r="P103" s="107">
        <v>0</v>
      </c>
      <c r="Q103" s="107">
        <f t="shared" si="87"/>
        <v>0</v>
      </c>
      <c r="R103" s="107">
        <f t="shared" si="88"/>
        <v>0</v>
      </c>
      <c r="S103" s="108">
        <v>0</v>
      </c>
      <c r="T103" s="107">
        <v>0</v>
      </c>
      <c r="U103" s="107">
        <f t="shared" si="89"/>
        <v>0</v>
      </c>
      <c r="V103" s="108">
        <f t="shared" si="90"/>
        <v>0</v>
      </c>
      <c r="W103" s="94"/>
      <c r="X103" s="16">
        <v>0</v>
      </c>
      <c r="Y103" s="127">
        <v>0</v>
      </c>
      <c r="Z103" s="15">
        <f t="shared" si="91"/>
        <v>0</v>
      </c>
      <c r="AA103" s="15">
        <f t="shared" si="92"/>
        <v>0</v>
      </c>
      <c r="AB103" s="15">
        <f t="shared" si="93"/>
        <v>0</v>
      </c>
      <c r="AC103" s="15">
        <f t="shared" si="94"/>
        <v>0</v>
      </c>
      <c r="AD103" s="15">
        <f t="shared" si="95"/>
        <v>0</v>
      </c>
      <c r="AE103" s="17">
        <f t="shared" si="96"/>
        <v>0</v>
      </c>
    </row>
    <row r="104" spans="1:31" ht="30" x14ac:dyDescent="0.25">
      <c r="A104" s="115"/>
      <c r="B104" s="97" t="s">
        <v>230</v>
      </c>
      <c r="C104" s="98" t="s">
        <v>145</v>
      </c>
      <c r="D104" s="109"/>
      <c r="E104" s="109"/>
      <c r="F104" s="109"/>
      <c r="G104" s="109"/>
      <c r="H104" s="109"/>
      <c r="I104" s="109"/>
      <c r="J104" s="109"/>
      <c r="K104" s="109"/>
      <c r="L104" s="110"/>
      <c r="M104" s="113" t="s">
        <v>176</v>
      </c>
      <c r="N104" s="112">
        <v>0</v>
      </c>
      <c r="O104" s="111"/>
      <c r="P104" s="107">
        <v>0</v>
      </c>
      <c r="Q104" s="107">
        <f t="shared" si="87"/>
        <v>0</v>
      </c>
      <c r="R104" s="107">
        <f t="shared" si="88"/>
        <v>0</v>
      </c>
      <c r="S104" s="108">
        <v>0</v>
      </c>
      <c r="T104" s="107">
        <v>0</v>
      </c>
      <c r="U104" s="107">
        <f t="shared" si="89"/>
        <v>0</v>
      </c>
      <c r="V104" s="108">
        <f t="shared" si="90"/>
        <v>0</v>
      </c>
      <c r="W104" s="94"/>
      <c r="X104" s="16">
        <v>0</v>
      </c>
      <c r="Y104" s="127">
        <v>0</v>
      </c>
      <c r="Z104" s="15">
        <f t="shared" si="91"/>
        <v>0</v>
      </c>
      <c r="AA104" s="15">
        <f t="shared" si="92"/>
        <v>0</v>
      </c>
      <c r="AB104" s="15">
        <f t="shared" si="93"/>
        <v>0</v>
      </c>
      <c r="AC104" s="15">
        <f t="shared" si="94"/>
        <v>0</v>
      </c>
      <c r="AD104" s="15">
        <f t="shared" si="95"/>
        <v>0</v>
      </c>
      <c r="AE104" s="17">
        <f t="shared" si="96"/>
        <v>0</v>
      </c>
    </row>
    <row r="105" spans="1:31" ht="45" x14ac:dyDescent="0.25">
      <c r="A105" s="115"/>
      <c r="B105" s="97" t="s">
        <v>230</v>
      </c>
      <c r="C105" s="98" t="s">
        <v>146</v>
      </c>
      <c r="D105" s="109"/>
      <c r="E105" s="109"/>
      <c r="F105" s="109"/>
      <c r="G105" s="109"/>
      <c r="H105" s="109"/>
      <c r="I105" s="109"/>
      <c r="J105" s="109"/>
      <c r="K105" s="109"/>
      <c r="L105" s="110"/>
      <c r="M105" s="113" t="s">
        <v>176</v>
      </c>
      <c r="N105" s="112">
        <v>0</v>
      </c>
      <c r="O105" s="111"/>
      <c r="P105" s="107">
        <v>0</v>
      </c>
      <c r="Q105" s="107">
        <f t="shared" si="87"/>
        <v>0</v>
      </c>
      <c r="R105" s="107">
        <f t="shared" si="88"/>
        <v>0</v>
      </c>
      <c r="S105" s="108">
        <v>0</v>
      </c>
      <c r="T105" s="107">
        <v>0</v>
      </c>
      <c r="U105" s="107">
        <f t="shared" si="89"/>
        <v>0</v>
      </c>
      <c r="V105" s="108">
        <f t="shared" si="90"/>
        <v>0</v>
      </c>
      <c r="W105" s="94"/>
      <c r="X105" s="16">
        <v>0</v>
      </c>
      <c r="Y105" s="127">
        <v>0</v>
      </c>
      <c r="Z105" s="15">
        <f t="shared" si="91"/>
        <v>0</v>
      </c>
      <c r="AA105" s="15">
        <f t="shared" si="92"/>
        <v>0</v>
      </c>
      <c r="AB105" s="15">
        <f t="shared" si="93"/>
        <v>0</v>
      </c>
      <c r="AC105" s="15">
        <f t="shared" si="94"/>
        <v>0</v>
      </c>
      <c r="AD105" s="15">
        <f t="shared" si="95"/>
        <v>0</v>
      </c>
      <c r="AE105" s="17">
        <f t="shared" si="96"/>
        <v>0</v>
      </c>
    </row>
    <row r="106" spans="1:31" x14ac:dyDescent="0.25">
      <c r="A106" s="115"/>
      <c r="B106" s="97" t="s">
        <v>230</v>
      </c>
      <c r="C106" s="98" t="s">
        <v>147</v>
      </c>
      <c r="D106" s="109"/>
      <c r="E106" s="109"/>
      <c r="F106" s="109"/>
      <c r="G106" s="109"/>
      <c r="H106" s="109"/>
      <c r="I106" s="109"/>
      <c r="J106" s="109"/>
      <c r="K106" s="109"/>
      <c r="L106" s="110"/>
      <c r="M106" s="113" t="s">
        <v>176</v>
      </c>
      <c r="N106" s="112">
        <v>0</v>
      </c>
      <c r="O106" s="111"/>
      <c r="P106" s="107">
        <v>0</v>
      </c>
      <c r="Q106" s="107">
        <f t="shared" si="87"/>
        <v>0</v>
      </c>
      <c r="R106" s="107">
        <f t="shared" si="88"/>
        <v>0</v>
      </c>
      <c r="S106" s="108">
        <v>0</v>
      </c>
      <c r="T106" s="107">
        <v>0</v>
      </c>
      <c r="U106" s="107">
        <f t="shared" si="89"/>
        <v>0</v>
      </c>
      <c r="V106" s="108">
        <f t="shared" si="90"/>
        <v>0</v>
      </c>
      <c r="W106" s="94"/>
      <c r="X106" s="16">
        <v>0</v>
      </c>
      <c r="Y106" s="127">
        <v>0</v>
      </c>
      <c r="Z106" s="15">
        <f t="shared" si="91"/>
        <v>0</v>
      </c>
      <c r="AA106" s="15">
        <f t="shared" si="92"/>
        <v>0</v>
      </c>
      <c r="AB106" s="15">
        <f t="shared" si="93"/>
        <v>0</v>
      </c>
      <c r="AC106" s="15">
        <f t="shared" si="94"/>
        <v>0</v>
      </c>
      <c r="AD106" s="15">
        <f t="shared" si="95"/>
        <v>0</v>
      </c>
      <c r="AE106" s="17">
        <f t="shared" si="96"/>
        <v>0</v>
      </c>
    </row>
    <row r="107" spans="1:31" ht="45" x14ac:dyDescent="0.25">
      <c r="A107" s="115"/>
      <c r="B107" s="97" t="s">
        <v>230</v>
      </c>
      <c r="C107" s="98" t="s">
        <v>148</v>
      </c>
      <c r="D107" s="109"/>
      <c r="E107" s="109"/>
      <c r="F107" s="109"/>
      <c r="G107" s="109"/>
      <c r="H107" s="109"/>
      <c r="I107" s="109"/>
      <c r="J107" s="109"/>
      <c r="K107" s="109"/>
      <c r="L107" s="110"/>
      <c r="M107" s="113" t="s">
        <v>176</v>
      </c>
      <c r="N107" s="112">
        <v>0</v>
      </c>
      <c r="O107" s="111"/>
      <c r="P107" s="107">
        <v>0</v>
      </c>
      <c r="Q107" s="107">
        <f t="shared" si="87"/>
        <v>0</v>
      </c>
      <c r="R107" s="107">
        <f t="shared" si="88"/>
        <v>0</v>
      </c>
      <c r="S107" s="108">
        <v>0</v>
      </c>
      <c r="T107" s="107">
        <v>0</v>
      </c>
      <c r="U107" s="107">
        <f t="shared" si="89"/>
        <v>0</v>
      </c>
      <c r="V107" s="108">
        <f t="shared" si="90"/>
        <v>0</v>
      </c>
      <c r="W107" s="94"/>
      <c r="X107" s="16">
        <v>0</v>
      </c>
      <c r="Y107" s="127">
        <v>0</v>
      </c>
      <c r="Z107" s="15">
        <f t="shared" si="91"/>
        <v>0</v>
      </c>
      <c r="AA107" s="15">
        <f t="shared" si="92"/>
        <v>0</v>
      </c>
      <c r="AB107" s="15">
        <f t="shared" si="93"/>
        <v>0</v>
      </c>
      <c r="AC107" s="15">
        <f t="shared" si="94"/>
        <v>0</v>
      </c>
      <c r="AD107" s="15">
        <f t="shared" si="95"/>
        <v>0</v>
      </c>
      <c r="AE107" s="17">
        <f t="shared" si="96"/>
        <v>0</v>
      </c>
    </row>
    <row r="108" spans="1:31" ht="30" x14ac:dyDescent="0.25">
      <c r="A108" s="115"/>
      <c r="B108" s="97" t="s">
        <v>230</v>
      </c>
      <c r="C108" s="98" t="s">
        <v>149</v>
      </c>
      <c r="D108" s="109"/>
      <c r="E108" s="109"/>
      <c r="F108" s="109"/>
      <c r="G108" s="109"/>
      <c r="H108" s="109"/>
      <c r="I108" s="109"/>
      <c r="J108" s="109"/>
      <c r="K108" s="109"/>
      <c r="L108" s="110"/>
      <c r="M108" s="113" t="s">
        <v>176</v>
      </c>
      <c r="N108" s="112">
        <v>0</v>
      </c>
      <c r="O108" s="111"/>
      <c r="P108" s="107">
        <v>0</v>
      </c>
      <c r="Q108" s="107">
        <f t="shared" si="87"/>
        <v>0</v>
      </c>
      <c r="R108" s="107">
        <f t="shared" si="88"/>
        <v>0</v>
      </c>
      <c r="S108" s="108">
        <v>0</v>
      </c>
      <c r="T108" s="107">
        <v>0</v>
      </c>
      <c r="U108" s="107">
        <f t="shared" si="89"/>
        <v>0</v>
      </c>
      <c r="V108" s="108">
        <f t="shared" si="90"/>
        <v>0</v>
      </c>
      <c r="W108" s="94"/>
      <c r="X108" s="16">
        <v>0</v>
      </c>
      <c r="Y108" s="127">
        <v>0</v>
      </c>
      <c r="Z108" s="15">
        <f t="shared" si="91"/>
        <v>0</v>
      </c>
      <c r="AA108" s="15">
        <f t="shared" si="92"/>
        <v>0</v>
      </c>
      <c r="AB108" s="15">
        <f t="shared" si="93"/>
        <v>0</v>
      </c>
      <c r="AC108" s="15">
        <f t="shared" si="94"/>
        <v>0</v>
      </c>
      <c r="AD108" s="15">
        <f t="shared" si="95"/>
        <v>0</v>
      </c>
      <c r="AE108" s="17">
        <f t="shared" si="96"/>
        <v>0</v>
      </c>
    </row>
    <row r="109" spans="1:31" ht="30" x14ac:dyDescent="0.25">
      <c r="A109" s="115"/>
      <c r="B109" s="97" t="s">
        <v>230</v>
      </c>
      <c r="C109" s="98" t="s">
        <v>150</v>
      </c>
      <c r="D109" s="109"/>
      <c r="E109" s="109"/>
      <c r="F109" s="109"/>
      <c r="G109" s="109"/>
      <c r="H109" s="109"/>
      <c r="I109" s="109"/>
      <c r="J109" s="109"/>
      <c r="K109" s="109"/>
      <c r="L109" s="110"/>
      <c r="M109" s="113" t="s">
        <v>176</v>
      </c>
      <c r="N109" s="112">
        <v>0</v>
      </c>
      <c r="O109" s="111"/>
      <c r="P109" s="107">
        <v>0</v>
      </c>
      <c r="Q109" s="107">
        <f t="shared" si="87"/>
        <v>0</v>
      </c>
      <c r="R109" s="107">
        <f t="shared" si="88"/>
        <v>0</v>
      </c>
      <c r="S109" s="108">
        <v>0</v>
      </c>
      <c r="T109" s="107">
        <v>0</v>
      </c>
      <c r="U109" s="107">
        <f t="shared" si="89"/>
        <v>0</v>
      </c>
      <c r="V109" s="108">
        <f t="shared" si="90"/>
        <v>0</v>
      </c>
      <c r="W109" s="94"/>
      <c r="X109" s="16">
        <v>0</v>
      </c>
      <c r="Y109" s="127">
        <v>0</v>
      </c>
      <c r="Z109" s="15">
        <f t="shared" si="91"/>
        <v>0</v>
      </c>
      <c r="AA109" s="15">
        <f t="shared" si="92"/>
        <v>0</v>
      </c>
      <c r="AB109" s="15">
        <f t="shared" si="93"/>
        <v>0</v>
      </c>
      <c r="AC109" s="15">
        <f t="shared" si="94"/>
        <v>0</v>
      </c>
      <c r="AD109" s="15">
        <f t="shared" si="95"/>
        <v>0</v>
      </c>
      <c r="AE109" s="17">
        <f t="shared" si="96"/>
        <v>0</v>
      </c>
    </row>
    <row r="110" spans="1:31" ht="90" x14ac:dyDescent="0.25">
      <c r="A110" s="115"/>
      <c r="B110" s="97" t="s">
        <v>230</v>
      </c>
      <c r="C110" s="98" t="s">
        <v>151</v>
      </c>
      <c r="D110" s="109"/>
      <c r="E110" s="109"/>
      <c r="F110" s="109"/>
      <c r="G110" s="109"/>
      <c r="H110" s="109"/>
      <c r="I110" s="109"/>
      <c r="J110" s="109"/>
      <c r="K110" s="109"/>
      <c r="L110" s="110"/>
      <c r="M110" s="113" t="s">
        <v>176</v>
      </c>
      <c r="N110" s="112">
        <v>0</v>
      </c>
      <c r="O110" s="111"/>
      <c r="P110" s="107">
        <v>0</v>
      </c>
      <c r="Q110" s="107">
        <f t="shared" si="87"/>
        <v>0</v>
      </c>
      <c r="R110" s="107">
        <f t="shared" si="88"/>
        <v>0</v>
      </c>
      <c r="S110" s="108">
        <v>0</v>
      </c>
      <c r="T110" s="107">
        <v>0</v>
      </c>
      <c r="U110" s="107">
        <f t="shared" si="89"/>
        <v>0</v>
      </c>
      <c r="V110" s="108">
        <f t="shared" si="90"/>
        <v>0</v>
      </c>
      <c r="W110" s="94"/>
      <c r="X110" s="16">
        <v>0</v>
      </c>
      <c r="Y110" s="127">
        <v>0</v>
      </c>
      <c r="Z110" s="15">
        <f t="shared" si="91"/>
        <v>0</v>
      </c>
      <c r="AA110" s="15">
        <f t="shared" si="92"/>
        <v>0</v>
      </c>
      <c r="AB110" s="15">
        <f t="shared" si="93"/>
        <v>0</v>
      </c>
      <c r="AC110" s="15">
        <f t="shared" si="94"/>
        <v>0</v>
      </c>
      <c r="AD110" s="15">
        <f t="shared" si="95"/>
        <v>0</v>
      </c>
      <c r="AE110" s="17">
        <f t="shared" si="96"/>
        <v>0</v>
      </c>
    </row>
    <row r="111" spans="1:31" x14ac:dyDescent="0.25">
      <c r="A111" s="115"/>
      <c r="B111" s="97" t="s">
        <v>230</v>
      </c>
      <c r="C111" s="98" t="s">
        <v>152</v>
      </c>
      <c r="D111" s="109"/>
      <c r="E111" s="109"/>
      <c r="F111" s="109"/>
      <c r="G111" s="109"/>
      <c r="H111" s="109"/>
      <c r="I111" s="109"/>
      <c r="J111" s="109"/>
      <c r="K111" s="109"/>
      <c r="L111" s="110"/>
      <c r="M111" s="113" t="s">
        <v>176</v>
      </c>
      <c r="N111" s="112">
        <v>0</v>
      </c>
      <c r="O111" s="111"/>
      <c r="P111" s="107">
        <v>0</v>
      </c>
      <c r="Q111" s="107">
        <f t="shared" si="87"/>
        <v>0</v>
      </c>
      <c r="R111" s="107">
        <f t="shared" si="88"/>
        <v>0</v>
      </c>
      <c r="S111" s="108">
        <v>0</v>
      </c>
      <c r="T111" s="107">
        <v>0</v>
      </c>
      <c r="U111" s="107">
        <f t="shared" si="89"/>
        <v>0</v>
      </c>
      <c r="V111" s="108">
        <f t="shared" si="90"/>
        <v>0</v>
      </c>
      <c r="W111" s="94"/>
      <c r="X111" s="16">
        <v>0</v>
      </c>
      <c r="Y111" s="127">
        <v>0</v>
      </c>
      <c r="Z111" s="15">
        <f t="shared" si="91"/>
        <v>0</v>
      </c>
      <c r="AA111" s="15">
        <f t="shared" si="92"/>
        <v>0</v>
      </c>
      <c r="AB111" s="15">
        <f t="shared" si="93"/>
        <v>0</v>
      </c>
      <c r="AC111" s="15">
        <f t="shared" si="94"/>
        <v>0</v>
      </c>
      <c r="AD111" s="15">
        <f t="shared" si="95"/>
        <v>0</v>
      </c>
      <c r="AE111" s="17">
        <f t="shared" si="96"/>
        <v>0</v>
      </c>
    </row>
    <row r="112" spans="1:31" x14ac:dyDescent="0.25">
      <c r="A112" s="115"/>
      <c r="B112" s="97" t="s">
        <v>230</v>
      </c>
      <c r="C112" s="98" t="s">
        <v>153</v>
      </c>
      <c r="D112" s="109"/>
      <c r="E112" s="109"/>
      <c r="F112" s="109"/>
      <c r="G112" s="109"/>
      <c r="H112" s="109"/>
      <c r="I112" s="109"/>
      <c r="J112" s="109"/>
      <c r="K112" s="109"/>
      <c r="L112" s="110"/>
      <c r="M112" s="113" t="s">
        <v>176</v>
      </c>
      <c r="N112" s="112">
        <v>0</v>
      </c>
      <c r="O112" s="111"/>
      <c r="P112" s="107">
        <v>0</v>
      </c>
      <c r="Q112" s="107">
        <f t="shared" si="87"/>
        <v>0</v>
      </c>
      <c r="R112" s="107">
        <f t="shared" si="88"/>
        <v>0</v>
      </c>
      <c r="S112" s="108">
        <v>0</v>
      </c>
      <c r="T112" s="107">
        <v>0</v>
      </c>
      <c r="U112" s="107">
        <f t="shared" si="89"/>
        <v>0</v>
      </c>
      <c r="V112" s="108">
        <f t="shared" si="90"/>
        <v>0</v>
      </c>
      <c r="W112" s="94"/>
      <c r="X112" s="16">
        <v>0</v>
      </c>
      <c r="Y112" s="127">
        <v>0</v>
      </c>
      <c r="Z112" s="15">
        <f t="shared" si="91"/>
        <v>0</v>
      </c>
      <c r="AA112" s="15">
        <f t="shared" si="92"/>
        <v>0</v>
      </c>
      <c r="AB112" s="15">
        <f t="shared" si="93"/>
        <v>0</v>
      </c>
      <c r="AC112" s="15">
        <f t="shared" si="94"/>
        <v>0</v>
      </c>
      <c r="AD112" s="15">
        <f t="shared" si="95"/>
        <v>0</v>
      </c>
      <c r="AE112" s="17">
        <f t="shared" si="96"/>
        <v>0</v>
      </c>
    </row>
    <row r="113" spans="1:31" ht="240" x14ac:dyDescent="0.25">
      <c r="A113" s="115">
        <v>1</v>
      </c>
      <c r="B113" s="97" t="s">
        <v>230</v>
      </c>
      <c r="C113" s="98" t="s">
        <v>207</v>
      </c>
      <c r="D113" s="109"/>
      <c r="E113" s="109"/>
      <c r="F113" s="109"/>
      <c r="G113" s="109"/>
      <c r="H113" s="109"/>
      <c r="I113" s="109"/>
      <c r="J113" s="109"/>
      <c r="K113" s="109"/>
      <c r="L113" s="110"/>
      <c r="M113" s="113" t="s">
        <v>176</v>
      </c>
      <c r="N113" s="112">
        <v>0</v>
      </c>
      <c r="O113" s="111"/>
      <c r="P113" s="107">
        <v>0</v>
      </c>
      <c r="Q113" s="107">
        <f t="shared" si="87"/>
        <v>0</v>
      </c>
      <c r="R113" s="107">
        <f t="shared" si="88"/>
        <v>0</v>
      </c>
      <c r="S113" s="108">
        <v>0</v>
      </c>
      <c r="T113" s="107">
        <v>0</v>
      </c>
      <c r="U113" s="107">
        <f t="shared" si="89"/>
        <v>0</v>
      </c>
      <c r="V113" s="108">
        <f t="shared" si="90"/>
        <v>0</v>
      </c>
      <c r="W113" s="94"/>
      <c r="X113" s="16">
        <v>0</v>
      </c>
      <c r="Y113" s="127">
        <v>0</v>
      </c>
      <c r="Z113" s="15">
        <f t="shared" si="91"/>
        <v>0</v>
      </c>
      <c r="AA113" s="15">
        <f t="shared" si="92"/>
        <v>0</v>
      </c>
      <c r="AB113" s="15">
        <f t="shared" si="93"/>
        <v>0</v>
      </c>
      <c r="AC113" s="15">
        <f t="shared" si="94"/>
        <v>0</v>
      </c>
      <c r="AD113" s="15">
        <f t="shared" si="95"/>
        <v>0</v>
      </c>
      <c r="AE113" s="17">
        <f t="shared" si="96"/>
        <v>0</v>
      </c>
    </row>
    <row r="114" spans="1:31" ht="195" x14ac:dyDescent="0.25">
      <c r="A114" s="115"/>
      <c r="B114" s="97" t="s">
        <v>230</v>
      </c>
      <c r="C114" s="98" t="s">
        <v>208</v>
      </c>
      <c r="D114" s="109"/>
      <c r="E114" s="109"/>
      <c r="F114" s="109"/>
      <c r="G114" s="109"/>
      <c r="H114" s="109"/>
      <c r="I114" s="109"/>
      <c r="J114" s="109"/>
      <c r="K114" s="109"/>
      <c r="L114" s="110"/>
      <c r="M114" s="113" t="s">
        <v>176</v>
      </c>
      <c r="N114" s="112">
        <v>0</v>
      </c>
      <c r="O114" s="111"/>
      <c r="P114" s="107">
        <v>0</v>
      </c>
      <c r="Q114" s="107">
        <f t="shared" si="87"/>
        <v>0</v>
      </c>
      <c r="R114" s="107">
        <f t="shared" si="88"/>
        <v>0</v>
      </c>
      <c r="S114" s="108">
        <v>0</v>
      </c>
      <c r="T114" s="107">
        <v>0</v>
      </c>
      <c r="U114" s="107">
        <f t="shared" si="89"/>
        <v>0</v>
      </c>
      <c r="V114" s="108">
        <f t="shared" si="90"/>
        <v>0</v>
      </c>
      <c r="W114" s="94"/>
      <c r="X114" s="16">
        <v>0</v>
      </c>
      <c r="Y114" s="127">
        <v>0</v>
      </c>
      <c r="Z114" s="15">
        <f t="shared" si="91"/>
        <v>0</v>
      </c>
      <c r="AA114" s="15">
        <f t="shared" si="92"/>
        <v>0</v>
      </c>
      <c r="AB114" s="15">
        <f t="shared" si="93"/>
        <v>0</v>
      </c>
      <c r="AC114" s="15">
        <f t="shared" si="94"/>
        <v>0</v>
      </c>
      <c r="AD114" s="15">
        <f t="shared" si="95"/>
        <v>0</v>
      </c>
      <c r="AE114" s="17">
        <f t="shared" si="96"/>
        <v>0</v>
      </c>
    </row>
    <row r="115" spans="1:31" ht="105" x14ac:dyDescent="0.25">
      <c r="A115" s="115"/>
      <c r="B115" s="97" t="s">
        <v>230</v>
      </c>
      <c r="C115" s="98" t="s">
        <v>154</v>
      </c>
      <c r="D115" s="109"/>
      <c r="E115" s="109"/>
      <c r="F115" s="109"/>
      <c r="G115" s="109"/>
      <c r="H115" s="109"/>
      <c r="I115" s="109"/>
      <c r="J115" s="109"/>
      <c r="K115" s="109"/>
      <c r="L115" s="110"/>
      <c r="M115" s="116" t="s">
        <v>175</v>
      </c>
      <c r="N115" s="116">
        <v>1</v>
      </c>
      <c r="O115" s="111"/>
      <c r="P115" s="107">
        <v>47397</v>
      </c>
      <c r="Q115" s="107">
        <f t="shared" si="87"/>
        <v>4644.9059999999999</v>
      </c>
      <c r="R115" s="107">
        <f t="shared" si="88"/>
        <v>3514.9615200000003</v>
      </c>
      <c r="S115" s="108">
        <v>0</v>
      </c>
      <c r="T115" s="107">
        <v>0</v>
      </c>
      <c r="U115" s="107">
        <f t="shared" si="89"/>
        <v>55556.86752</v>
      </c>
      <c r="V115" s="108">
        <f t="shared" si="90"/>
        <v>55556.86752</v>
      </c>
      <c r="W115" s="94"/>
      <c r="X115" s="16">
        <v>85</v>
      </c>
      <c r="Y115" s="128">
        <v>1</v>
      </c>
      <c r="Z115" s="15">
        <f t="shared" si="91"/>
        <v>40287.449999999997</v>
      </c>
      <c r="AA115" s="15">
        <f t="shared" si="92"/>
        <v>3948.1701000000003</v>
      </c>
      <c r="AB115" s="15">
        <f t="shared" si="93"/>
        <v>2987.7172919999998</v>
      </c>
      <c r="AC115" s="15">
        <f t="shared" si="94"/>
        <v>0</v>
      </c>
      <c r="AD115" s="15">
        <f t="shared" si="95"/>
        <v>0</v>
      </c>
      <c r="AE115" s="17">
        <f t="shared" si="96"/>
        <v>47223.337392000001</v>
      </c>
    </row>
    <row r="116" spans="1:31" ht="78.75" x14ac:dyDescent="0.25">
      <c r="A116" s="117">
        <v>2</v>
      </c>
      <c r="B116" s="97" t="s">
        <v>230</v>
      </c>
      <c r="C116" s="123" t="s">
        <v>215</v>
      </c>
      <c r="D116" s="109"/>
      <c r="E116" s="109"/>
      <c r="F116" s="109"/>
      <c r="G116" s="109"/>
      <c r="H116" s="109"/>
      <c r="I116" s="109"/>
      <c r="J116" s="109"/>
      <c r="K116" s="109"/>
      <c r="L116" s="110"/>
      <c r="M116" s="113" t="s">
        <v>176</v>
      </c>
      <c r="N116" s="112">
        <v>0</v>
      </c>
      <c r="O116" s="111"/>
      <c r="P116" s="107">
        <v>0</v>
      </c>
      <c r="Q116" s="107">
        <f t="shared" si="87"/>
        <v>0</v>
      </c>
      <c r="R116" s="107">
        <f t="shared" si="88"/>
        <v>0</v>
      </c>
      <c r="S116" s="108">
        <v>0</v>
      </c>
      <c r="T116" s="107">
        <v>0</v>
      </c>
      <c r="U116" s="107">
        <f t="shared" si="89"/>
        <v>0</v>
      </c>
      <c r="V116" s="108">
        <f t="shared" si="90"/>
        <v>0</v>
      </c>
      <c r="W116" s="94"/>
      <c r="X116" s="16">
        <v>0</v>
      </c>
      <c r="Y116" s="127">
        <v>0</v>
      </c>
      <c r="Z116" s="15">
        <f t="shared" si="91"/>
        <v>0</v>
      </c>
      <c r="AA116" s="15">
        <f t="shared" si="92"/>
        <v>0</v>
      </c>
      <c r="AB116" s="15">
        <f t="shared" si="93"/>
        <v>0</v>
      </c>
      <c r="AC116" s="15">
        <f t="shared" si="94"/>
        <v>0</v>
      </c>
      <c r="AD116" s="15">
        <f t="shared" si="95"/>
        <v>0</v>
      </c>
      <c r="AE116" s="17">
        <f t="shared" si="96"/>
        <v>0</v>
      </c>
    </row>
    <row r="117" spans="1:31" ht="60" x14ac:dyDescent="0.25">
      <c r="A117" s="117"/>
      <c r="B117" s="97" t="s">
        <v>230</v>
      </c>
      <c r="C117" s="98" t="s">
        <v>155</v>
      </c>
      <c r="D117" s="109"/>
      <c r="E117" s="109"/>
      <c r="F117" s="109"/>
      <c r="G117" s="109"/>
      <c r="H117" s="109"/>
      <c r="I117" s="109"/>
      <c r="J117" s="109"/>
      <c r="K117" s="109"/>
      <c r="L117" s="110"/>
      <c r="M117" s="116" t="s">
        <v>175</v>
      </c>
      <c r="N117" s="116">
        <v>1</v>
      </c>
      <c r="O117" s="111"/>
      <c r="P117" s="107">
        <v>20839</v>
      </c>
      <c r="Q117" s="107">
        <f t="shared" si="87"/>
        <v>2042.2220000000002</v>
      </c>
      <c r="R117" s="107">
        <f t="shared" si="88"/>
        <v>1545.4202400000001</v>
      </c>
      <c r="S117" s="108">
        <v>0</v>
      </c>
      <c r="T117" s="107">
        <v>0</v>
      </c>
      <c r="U117" s="107">
        <f t="shared" si="89"/>
        <v>24426.642240000001</v>
      </c>
      <c r="V117" s="108">
        <f t="shared" si="90"/>
        <v>24426.642240000001</v>
      </c>
      <c r="W117" s="94"/>
      <c r="X117" s="16">
        <v>85</v>
      </c>
      <c r="Y117" s="128">
        <v>1</v>
      </c>
      <c r="Z117" s="15">
        <f t="shared" si="91"/>
        <v>17713.150000000001</v>
      </c>
      <c r="AA117" s="15">
        <f t="shared" si="92"/>
        <v>1735.8887000000002</v>
      </c>
      <c r="AB117" s="15">
        <f t="shared" si="93"/>
        <v>1313.6072040000001</v>
      </c>
      <c r="AC117" s="15">
        <f t="shared" si="94"/>
        <v>0</v>
      </c>
      <c r="AD117" s="15">
        <f t="shared" si="95"/>
        <v>0</v>
      </c>
      <c r="AE117" s="17">
        <f t="shared" si="96"/>
        <v>20762.645904000001</v>
      </c>
    </row>
    <row r="118" spans="1:31" ht="30" x14ac:dyDescent="0.25">
      <c r="A118" s="117"/>
      <c r="B118" s="97" t="s">
        <v>230</v>
      </c>
      <c r="C118" s="98" t="s">
        <v>156</v>
      </c>
      <c r="D118" s="109"/>
      <c r="E118" s="109"/>
      <c r="F118" s="109"/>
      <c r="G118" s="109"/>
      <c r="H118" s="109"/>
      <c r="I118" s="109"/>
      <c r="J118" s="109"/>
      <c r="K118" s="109"/>
      <c r="L118" s="110"/>
      <c r="M118" s="113" t="s">
        <v>176</v>
      </c>
      <c r="N118" s="112">
        <v>0</v>
      </c>
      <c r="O118" s="111"/>
      <c r="P118" s="107">
        <v>0</v>
      </c>
      <c r="Q118" s="107">
        <f t="shared" si="87"/>
        <v>0</v>
      </c>
      <c r="R118" s="107">
        <f t="shared" si="88"/>
        <v>0</v>
      </c>
      <c r="S118" s="108">
        <v>0</v>
      </c>
      <c r="T118" s="107">
        <v>0</v>
      </c>
      <c r="U118" s="107">
        <f t="shared" si="89"/>
        <v>0</v>
      </c>
      <c r="V118" s="108">
        <f t="shared" si="90"/>
        <v>0</v>
      </c>
      <c r="W118" s="94"/>
      <c r="X118" s="16">
        <v>0</v>
      </c>
      <c r="Y118" s="127">
        <v>0</v>
      </c>
      <c r="Z118" s="15">
        <f t="shared" si="91"/>
        <v>0</v>
      </c>
      <c r="AA118" s="15">
        <f t="shared" si="92"/>
        <v>0</v>
      </c>
      <c r="AB118" s="15">
        <f t="shared" si="93"/>
        <v>0</v>
      </c>
      <c r="AC118" s="15">
        <f t="shared" si="94"/>
        <v>0</v>
      </c>
      <c r="AD118" s="15">
        <f t="shared" si="95"/>
        <v>0</v>
      </c>
      <c r="AE118" s="17">
        <f t="shared" si="96"/>
        <v>0</v>
      </c>
    </row>
    <row r="119" spans="1:31" ht="45" x14ac:dyDescent="0.25">
      <c r="A119" s="117"/>
      <c r="B119" s="97" t="s">
        <v>230</v>
      </c>
      <c r="C119" s="98" t="s">
        <v>157</v>
      </c>
      <c r="D119" s="109"/>
      <c r="E119" s="109"/>
      <c r="F119" s="109"/>
      <c r="G119" s="109"/>
      <c r="H119" s="109"/>
      <c r="I119" s="109"/>
      <c r="J119" s="109"/>
      <c r="K119" s="109"/>
      <c r="L119" s="110"/>
      <c r="M119" s="113" t="s">
        <v>176</v>
      </c>
      <c r="N119" s="112">
        <v>0</v>
      </c>
      <c r="O119" s="111"/>
      <c r="P119" s="107">
        <v>0</v>
      </c>
      <c r="Q119" s="107">
        <f t="shared" si="87"/>
        <v>0</v>
      </c>
      <c r="R119" s="107">
        <f t="shared" si="88"/>
        <v>0</v>
      </c>
      <c r="S119" s="108">
        <v>0</v>
      </c>
      <c r="T119" s="107">
        <v>0</v>
      </c>
      <c r="U119" s="107">
        <f t="shared" si="89"/>
        <v>0</v>
      </c>
      <c r="V119" s="108">
        <f t="shared" si="90"/>
        <v>0</v>
      </c>
      <c r="W119" s="94"/>
      <c r="X119" s="16">
        <v>0</v>
      </c>
      <c r="Y119" s="127">
        <v>0</v>
      </c>
      <c r="Z119" s="15">
        <f t="shared" si="91"/>
        <v>0</v>
      </c>
      <c r="AA119" s="15">
        <f t="shared" si="92"/>
        <v>0</v>
      </c>
      <c r="AB119" s="15">
        <f t="shared" si="93"/>
        <v>0</v>
      </c>
      <c r="AC119" s="15">
        <f t="shared" si="94"/>
        <v>0</v>
      </c>
      <c r="AD119" s="15">
        <f t="shared" si="95"/>
        <v>0</v>
      </c>
      <c r="AE119" s="17">
        <f t="shared" si="96"/>
        <v>0</v>
      </c>
    </row>
    <row r="120" spans="1:31" ht="45" x14ac:dyDescent="0.25">
      <c r="A120" s="117"/>
      <c r="B120" s="97" t="s">
        <v>230</v>
      </c>
      <c r="C120" s="98" t="s">
        <v>158</v>
      </c>
      <c r="D120" s="109"/>
      <c r="E120" s="109"/>
      <c r="F120" s="109"/>
      <c r="G120" s="109"/>
      <c r="H120" s="109"/>
      <c r="I120" s="109"/>
      <c r="J120" s="109"/>
      <c r="K120" s="109"/>
      <c r="L120" s="110"/>
      <c r="M120" s="113" t="s">
        <v>176</v>
      </c>
      <c r="N120" s="112">
        <v>0</v>
      </c>
      <c r="O120" s="111"/>
      <c r="P120" s="107">
        <v>0</v>
      </c>
      <c r="Q120" s="107">
        <f t="shared" si="87"/>
        <v>0</v>
      </c>
      <c r="R120" s="107">
        <f t="shared" si="88"/>
        <v>0</v>
      </c>
      <c r="S120" s="108">
        <v>0</v>
      </c>
      <c r="T120" s="107">
        <v>0</v>
      </c>
      <c r="U120" s="107">
        <f t="shared" si="89"/>
        <v>0</v>
      </c>
      <c r="V120" s="108">
        <f t="shared" si="90"/>
        <v>0</v>
      </c>
      <c r="W120" s="94"/>
      <c r="X120" s="16">
        <v>0</v>
      </c>
      <c r="Y120" s="127">
        <v>0</v>
      </c>
      <c r="Z120" s="15">
        <f t="shared" si="91"/>
        <v>0</v>
      </c>
      <c r="AA120" s="15">
        <f t="shared" si="92"/>
        <v>0</v>
      </c>
      <c r="AB120" s="15">
        <f t="shared" si="93"/>
        <v>0</v>
      </c>
      <c r="AC120" s="15">
        <f t="shared" si="94"/>
        <v>0</v>
      </c>
      <c r="AD120" s="15">
        <f t="shared" si="95"/>
        <v>0</v>
      </c>
      <c r="AE120" s="17">
        <f t="shared" si="96"/>
        <v>0</v>
      </c>
    </row>
    <row r="121" spans="1:31" ht="60" x14ac:dyDescent="0.25">
      <c r="A121" s="117">
        <v>3</v>
      </c>
      <c r="B121" s="97" t="s">
        <v>230</v>
      </c>
      <c r="C121" s="98" t="s">
        <v>214</v>
      </c>
      <c r="D121" s="109"/>
      <c r="E121" s="109"/>
      <c r="F121" s="109"/>
      <c r="G121" s="109"/>
      <c r="H121" s="109"/>
      <c r="I121" s="109"/>
      <c r="J121" s="109"/>
      <c r="K121" s="109"/>
      <c r="L121" s="110"/>
      <c r="M121" s="113" t="s">
        <v>15</v>
      </c>
      <c r="N121" s="112">
        <v>2</v>
      </c>
      <c r="O121" s="111"/>
      <c r="P121" s="107">
        <v>3000</v>
      </c>
      <c r="Q121" s="107">
        <f t="shared" si="87"/>
        <v>294</v>
      </c>
      <c r="R121" s="107">
        <f t="shared" si="88"/>
        <v>222.48000000000002</v>
      </c>
      <c r="S121" s="108">
        <v>0</v>
      </c>
      <c r="T121" s="107">
        <v>0</v>
      </c>
      <c r="U121" s="107">
        <f t="shared" si="89"/>
        <v>3516.48</v>
      </c>
      <c r="V121" s="108">
        <f t="shared" si="90"/>
        <v>7032.96</v>
      </c>
      <c r="W121" s="94"/>
      <c r="X121" s="16">
        <v>0</v>
      </c>
      <c r="Y121" s="127">
        <v>2</v>
      </c>
      <c r="Z121" s="15">
        <f t="shared" si="91"/>
        <v>0</v>
      </c>
      <c r="AA121" s="15">
        <f t="shared" si="92"/>
        <v>0</v>
      </c>
      <c r="AB121" s="15">
        <f t="shared" si="93"/>
        <v>0</v>
      </c>
      <c r="AC121" s="15">
        <f t="shared" si="94"/>
        <v>0</v>
      </c>
      <c r="AD121" s="15">
        <f t="shared" si="95"/>
        <v>0</v>
      </c>
      <c r="AE121" s="17">
        <f t="shared" si="96"/>
        <v>0</v>
      </c>
    </row>
    <row r="122" spans="1:31" x14ac:dyDescent="0.25">
      <c r="A122" s="117"/>
      <c r="B122" s="97" t="s">
        <v>230</v>
      </c>
      <c r="C122" s="98" t="s">
        <v>159</v>
      </c>
      <c r="D122" s="109"/>
      <c r="E122" s="109"/>
      <c r="F122" s="109"/>
      <c r="G122" s="109"/>
      <c r="H122" s="109"/>
      <c r="I122" s="109"/>
      <c r="J122" s="109"/>
      <c r="K122" s="109"/>
      <c r="L122" s="110"/>
      <c r="M122" s="113" t="s">
        <v>176</v>
      </c>
      <c r="N122" s="112">
        <v>0</v>
      </c>
      <c r="O122" s="111"/>
      <c r="P122" s="107">
        <v>0</v>
      </c>
      <c r="Q122" s="107">
        <f t="shared" si="87"/>
        <v>0</v>
      </c>
      <c r="R122" s="107">
        <f t="shared" si="88"/>
        <v>0</v>
      </c>
      <c r="S122" s="108">
        <v>0</v>
      </c>
      <c r="T122" s="107">
        <v>0</v>
      </c>
      <c r="U122" s="107">
        <f t="shared" si="89"/>
        <v>0</v>
      </c>
      <c r="V122" s="108">
        <f t="shared" si="90"/>
        <v>0</v>
      </c>
      <c r="W122" s="94"/>
      <c r="X122" s="16">
        <v>0</v>
      </c>
      <c r="Y122" s="127">
        <v>0</v>
      </c>
      <c r="Z122" s="15">
        <f t="shared" si="91"/>
        <v>0</v>
      </c>
      <c r="AA122" s="15">
        <f t="shared" si="92"/>
        <v>0</v>
      </c>
      <c r="AB122" s="15">
        <f t="shared" si="93"/>
        <v>0</v>
      </c>
      <c r="AC122" s="15">
        <f t="shared" si="94"/>
        <v>0</v>
      </c>
      <c r="AD122" s="15">
        <f t="shared" si="95"/>
        <v>0</v>
      </c>
      <c r="AE122" s="17">
        <f t="shared" si="96"/>
        <v>0</v>
      </c>
    </row>
    <row r="123" spans="1:31" ht="236.25" x14ac:dyDescent="0.25">
      <c r="A123" s="117">
        <v>4</v>
      </c>
      <c r="B123" s="97" t="s">
        <v>230</v>
      </c>
      <c r="C123" s="123" t="s">
        <v>216</v>
      </c>
      <c r="D123" s="109"/>
      <c r="E123" s="109"/>
      <c r="F123" s="109"/>
      <c r="G123" s="109"/>
      <c r="H123" s="109"/>
      <c r="I123" s="109"/>
      <c r="J123" s="109"/>
      <c r="K123" s="109"/>
      <c r="L123" s="110"/>
      <c r="M123" s="116" t="s">
        <v>175</v>
      </c>
      <c r="N123" s="121">
        <v>2</v>
      </c>
      <c r="O123" s="111"/>
      <c r="P123" s="107">
        <v>14500</v>
      </c>
      <c r="Q123" s="107">
        <f t="shared" si="87"/>
        <v>1421</v>
      </c>
      <c r="R123" s="107">
        <f t="shared" si="88"/>
        <v>1075.3200000000002</v>
      </c>
      <c r="S123" s="108">
        <v>0</v>
      </c>
      <c r="T123" s="107">
        <v>0</v>
      </c>
      <c r="U123" s="107">
        <f t="shared" si="89"/>
        <v>16996.32</v>
      </c>
      <c r="V123" s="108">
        <f t="shared" si="90"/>
        <v>33992.639999999999</v>
      </c>
      <c r="W123" s="94"/>
      <c r="X123" s="16">
        <v>85</v>
      </c>
      <c r="Y123" s="129">
        <v>2</v>
      </c>
      <c r="Z123" s="15">
        <f t="shared" si="91"/>
        <v>24650</v>
      </c>
      <c r="AA123" s="15">
        <f t="shared" si="92"/>
        <v>2415.6999999999998</v>
      </c>
      <c r="AB123" s="15">
        <f t="shared" si="93"/>
        <v>1828.0440000000003</v>
      </c>
      <c r="AC123" s="15">
        <f t="shared" si="94"/>
        <v>0</v>
      </c>
      <c r="AD123" s="15">
        <f t="shared" si="95"/>
        <v>0</v>
      </c>
      <c r="AE123" s="17">
        <f t="shared" si="96"/>
        <v>28893.744000000002</v>
      </c>
    </row>
    <row r="124" spans="1:31" ht="90" x14ac:dyDescent="0.25">
      <c r="A124" s="117"/>
      <c r="B124" s="97" t="s">
        <v>230</v>
      </c>
      <c r="C124" s="98" t="s">
        <v>160</v>
      </c>
      <c r="D124" s="109"/>
      <c r="E124" s="109"/>
      <c r="F124" s="109"/>
      <c r="G124" s="109"/>
      <c r="H124" s="109"/>
      <c r="I124" s="109"/>
      <c r="J124" s="109"/>
      <c r="K124" s="109"/>
      <c r="L124" s="110"/>
      <c r="M124" s="113" t="s">
        <v>176</v>
      </c>
      <c r="N124" s="112">
        <v>0</v>
      </c>
      <c r="O124" s="111"/>
      <c r="P124" s="107">
        <v>0</v>
      </c>
      <c r="Q124" s="107">
        <f t="shared" si="87"/>
        <v>0</v>
      </c>
      <c r="R124" s="107">
        <f t="shared" si="88"/>
        <v>0</v>
      </c>
      <c r="S124" s="108">
        <v>0</v>
      </c>
      <c r="T124" s="107">
        <v>0</v>
      </c>
      <c r="U124" s="107">
        <f t="shared" si="89"/>
        <v>0</v>
      </c>
      <c r="V124" s="108">
        <f t="shared" si="90"/>
        <v>0</v>
      </c>
      <c r="W124" s="94"/>
      <c r="X124" s="16">
        <v>0</v>
      </c>
      <c r="Y124" s="127">
        <v>0</v>
      </c>
      <c r="Z124" s="15">
        <f t="shared" si="91"/>
        <v>0</v>
      </c>
      <c r="AA124" s="15">
        <f t="shared" si="92"/>
        <v>0</v>
      </c>
      <c r="AB124" s="15">
        <f t="shared" si="93"/>
        <v>0</v>
      </c>
      <c r="AC124" s="15">
        <f t="shared" si="94"/>
        <v>0</v>
      </c>
      <c r="AD124" s="15">
        <f t="shared" si="95"/>
        <v>0</v>
      </c>
      <c r="AE124" s="17">
        <f t="shared" si="96"/>
        <v>0</v>
      </c>
    </row>
    <row r="125" spans="1:31" ht="150" x14ac:dyDescent="0.25">
      <c r="A125" s="117">
        <v>5</v>
      </c>
      <c r="B125" s="97" t="s">
        <v>230</v>
      </c>
      <c r="C125" s="98" t="s">
        <v>218</v>
      </c>
      <c r="D125" s="109"/>
      <c r="E125" s="109"/>
      <c r="F125" s="109"/>
      <c r="G125" s="109"/>
      <c r="H125" s="109"/>
      <c r="I125" s="109"/>
      <c r="J125" s="109"/>
      <c r="K125" s="109"/>
      <c r="L125" s="110"/>
      <c r="M125" s="116" t="s">
        <v>175</v>
      </c>
      <c r="N125" s="121">
        <v>1</v>
      </c>
      <c r="O125" s="111"/>
      <c r="P125" s="107">
        <v>44695</v>
      </c>
      <c r="Q125" s="107">
        <f t="shared" si="87"/>
        <v>4380.1099999999997</v>
      </c>
      <c r="R125" s="107">
        <f t="shared" si="88"/>
        <v>3314.5812000000001</v>
      </c>
      <c r="S125" s="108">
        <v>0</v>
      </c>
      <c r="T125" s="107">
        <v>0</v>
      </c>
      <c r="U125" s="107">
        <f t="shared" si="89"/>
        <v>52389.691200000001</v>
      </c>
      <c r="V125" s="108">
        <f t="shared" si="90"/>
        <v>52389.691200000001</v>
      </c>
      <c r="W125" s="94"/>
      <c r="X125" s="16">
        <v>85</v>
      </c>
      <c r="Y125" s="129">
        <v>1</v>
      </c>
      <c r="Z125" s="15">
        <f t="shared" si="91"/>
        <v>37990.75</v>
      </c>
      <c r="AA125" s="15">
        <f t="shared" si="92"/>
        <v>3723.0934999999999</v>
      </c>
      <c r="AB125" s="15">
        <f t="shared" si="93"/>
        <v>2817.3940200000002</v>
      </c>
      <c r="AC125" s="15">
        <f t="shared" si="94"/>
        <v>0</v>
      </c>
      <c r="AD125" s="15">
        <f t="shared" si="95"/>
        <v>0</v>
      </c>
      <c r="AE125" s="17">
        <f t="shared" si="96"/>
        <v>44531.237520000002</v>
      </c>
    </row>
    <row r="126" spans="1:31" ht="225" x14ac:dyDescent="0.25">
      <c r="A126" s="117"/>
      <c r="B126" s="97" t="s">
        <v>230</v>
      </c>
      <c r="C126" s="98" t="s">
        <v>161</v>
      </c>
      <c r="D126" s="109"/>
      <c r="E126" s="109"/>
      <c r="F126" s="109"/>
      <c r="G126" s="109"/>
      <c r="H126" s="109"/>
      <c r="I126" s="109"/>
      <c r="J126" s="109"/>
      <c r="K126" s="109"/>
      <c r="L126" s="110"/>
      <c r="M126" s="116" t="s">
        <v>176</v>
      </c>
      <c r="N126" s="121">
        <v>0</v>
      </c>
      <c r="O126" s="111"/>
      <c r="P126" s="107">
        <v>0</v>
      </c>
      <c r="Q126" s="107">
        <f t="shared" si="87"/>
        <v>0</v>
      </c>
      <c r="R126" s="107">
        <f t="shared" si="88"/>
        <v>0</v>
      </c>
      <c r="S126" s="108">
        <v>0</v>
      </c>
      <c r="T126" s="107">
        <v>0</v>
      </c>
      <c r="U126" s="107">
        <f t="shared" si="89"/>
        <v>0</v>
      </c>
      <c r="V126" s="108">
        <f t="shared" si="90"/>
        <v>0</v>
      </c>
      <c r="W126" s="94"/>
      <c r="X126" s="16">
        <v>0</v>
      </c>
      <c r="Y126" s="129">
        <v>0</v>
      </c>
      <c r="Z126" s="15">
        <f t="shared" si="91"/>
        <v>0</v>
      </c>
      <c r="AA126" s="15">
        <f t="shared" si="92"/>
        <v>0</v>
      </c>
      <c r="AB126" s="15">
        <f t="shared" si="93"/>
        <v>0</v>
      </c>
      <c r="AC126" s="15">
        <f t="shared" si="94"/>
        <v>0</v>
      </c>
      <c r="AD126" s="15">
        <f t="shared" si="95"/>
        <v>0</v>
      </c>
      <c r="AE126" s="17">
        <f t="shared" si="96"/>
        <v>0</v>
      </c>
    </row>
    <row r="127" spans="1:31" ht="150" x14ac:dyDescent="0.25">
      <c r="A127" s="117"/>
      <c r="B127" s="97" t="s">
        <v>230</v>
      </c>
      <c r="C127" s="98" t="s">
        <v>162</v>
      </c>
      <c r="D127" s="109"/>
      <c r="E127" s="109"/>
      <c r="F127" s="109"/>
      <c r="G127" s="109"/>
      <c r="H127" s="109"/>
      <c r="I127" s="109"/>
      <c r="J127" s="109"/>
      <c r="K127" s="109"/>
      <c r="L127" s="110"/>
      <c r="M127" s="116" t="s">
        <v>217</v>
      </c>
      <c r="N127" s="121">
        <v>0</v>
      </c>
      <c r="O127" s="111"/>
      <c r="P127" s="107">
        <v>0</v>
      </c>
      <c r="Q127" s="107">
        <f t="shared" si="87"/>
        <v>0</v>
      </c>
      <c r="R127" s="107">
        <f t="shared" si="88"/>
        <v>0</v>
      </c>
      <c r="S127" s="108">
        <v>0</v>
      </c>
      <c r="T127" s="107">
        <v>0</v>
      </c>
      <c r="U127" s="107">
        <f t="shared" si="89"/>
        <v>0</v>
      </c>
      <c r="V127" s="108">
        <f t="shared" si="90"/>
        <v>0</v>
      </c>
      <c r="W127" s="94"/>
      <c r="X127" s="16">
        <v>0</v>
      </c>
      <c r="Y127" s="129">
        <v>0</v>
      </c>
      <c r="Z127" s="15">
        <f t="shared" si="91"/>
        <v>0</v>
      </c>
      <c r="AA127" s="15">
        <f t="shared" si="92"/>
        <v>0</v>
      </c>
      <c r="AB127" s="15">
        <f t="shared" si="93"/>
        <v>0</v>
      </c>
      <c r="AC127" s="15">
        <f t="shared" si="94"/>
        <v>0</v>
      </c>
      <c r="AD127" s="15">
        <f t="shared" si="95"/>
        <v>0</v>
      </c>
      <c r="AE127" s="17">
        <f t="shared" si="96"/>
        <v>0</v>
      </c>
    </row>
    <row r="128" spans="1:31" ht="135" x14ac:dyDescent="0.25">
      <c r="A128" s="117"/>
      <c r="B128" s="97" t="s">
        <v>230</v>
      </c>
      <c r="C128" s="98" t="s">
        <v>163</v>
      </c>
      <c r="D128" s="109"/>
      <c r="E128" s="109"/>
      <c r="F128" s="109"/>
      <c r="G128" s="109"/>
      <c r="H128" s="109"/>
      <c r="I128" s="109"/>
      <c r="J128" s="109"/>
      <c r="K128" s="109"/>
      <c r="L128" s="110"/>
      <c r="M128" s="116" t="s">
        <v>176</v>
      </c>
      <c r="N128" s="121">
        <v>0</v>
      </c>
      <c r="O128" s="111"/>
      <c r="P128" s="107">
        <v>0</v>
      </c>
      <c r="Q128" s="107">
        <f t="shared" si="87"/>
        <v>0</v>
      </c>
      <c r="R128" s="107">
        <f t="shared" si="88"/>
        <v>0</v>
      </c>
      <c r="S128" s="108">
        <v>0</v>
      </c>
      <c r="T128" s="107">
        <v>0</v>
      </c>
      <c r="U128" s="107">
        <f t="shared" si="89"/>
        <v>0</v>
      </c>
      <c r="V128" s="108">
        <f t="shared" si="90"/>
        <v>0</v>
      </c>
      <c r="W128" s="94"/>
      <c r="X128" s="16">
        <v>0</v>
      </c>
      <c r="Y128" s="129">
        <v>0</v>
      </c>
      <c r="Z128" s="15">
        <f t="shared" si="91"/>
        <v>0</v>
      </c>
      <c r="AA128" s="15">
        <f t="shared" si="92"/>
        <v>0</v>
      </c>
      <c r="AB128" s="15">
        <f t="shared" si="93"/>
        <v>0</v>
      </c>
      <c r="AC128" s="15">
        <f t="shared" si="94"/>
        <v>0</v>
      </c>
      <c r="AD128" s="15">
        <f t="shared" si="95"/>
        <v>0</v>
      </c>
      <c r="AE128" s="17">
        <f t="shared" si="96"/>
        <v>0</v>
      </c>
    </row>
  </sheetData>
  <protectedRanges>
    <protectedRange password="CA69" sqref="G8:G9" name="Range1_1_1_1"/>
    <protectedRange password="CA69" sqref="I8:I9" name="Range1_12_2_1_1"/>
    <protectedRange password="CA69" sqref="J8:K9" name="Range1_2_2_1_1_1"/>
    <protectedRange password="CA69" sqref="N8:O8 O9 N9:N21 N25:N26 N31:N34 N39:N45 N50 N53 N62:N66 N69:N75 N77:N83 N101:N114 N116 N89:N96 N85:N86 N124 N118:N122 Y8:Y21 Y25:Y26 Y31:Y34 Y39:Y45 Y50 Y53 Y62:Y66 Y69:Y75 Y77:Y83 Y101:Y114 Y116 Y89:Y96 Y85:Y86 Y124 Y118:Y122" name="Range1_1_3_1"/>
    <protectedRange password="CA69" sqref="D8:D9" name="Range1_1_4_1"/>
    <protectedRange password="CA69" sqref="H8:H9" name="Range1_12_2_2_1"/>
    <protectedRange password="CA69" sqref="B8:B128" name="Range1_1_5_1_1_1"/>
  </protectedRanges>
  <mergeCells count="7">
    <mergeCell ref="C5:L5"/>
    <mergeCell ref="P5:AE5"/>
    <mergeCell ref="BF5:BI5"/>
    <mergeCell ref="AL6:AW6"/>
    <mergeCell ref="AY6:BB6"/>
    <mergeCell ref="P6:V6"/>
    <mergeCell ref="X6:AE6"/>
  </mergeCells>
  <pageMargins left="0.7" right="0.7" top="0.75" bottom="0.75" header="0.3" footer="0.3"/>
  <pageSetup paperSize="0" orientation="portrait" horizontalDpi="180" verticalDpi="18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9"/>
  <sheetViews>
    <sheetView tabSelected="1" topLeftCell="A43" workbookViewId="0">
      <selection activeCell="L46" sqref="L46"/>
    </sheetView>
  </sheetViews>
  <sheetFormatPr defaultRowHeight="12.75" x14ac:dyDescent="0.2"/>
  <cols>
    <col min="1" max="1" style="27" width="9.140625" collapsed="true"/>
    <col min="2" max="2" customWidth="true" style="27" width="12.0" collapsed="true"/>
    <col min="3" max="3" customWidth="true" style="27" width="14.5703125" collapsed="true"/>
    <col min="4" max="4" style="27" width="9.140625" collapsed="true"/>
    <col min="5" max="5" customWidth="true" style="27" width="16.0" collapsed="true"/>
    <col min="6" max="6" customWidth="true" style="88" width="30.28515625" collapsed="true"/>
    <col min="7" max="7" customWidth="true" style="89" width="28.0" collapsed="true"/>
    <col min="8" max="8" style="90" width="9.140625" collapsed="true"/>
    <col min="9" max="9" customWidth="true" style="90" width="20.28515625" collapsed="true"/>
    <col min="10" max="10" style="27" width="9.140625" collapsed="true"/>
    <col min="11" max="11" customWidth="true" style="27" width="14.7109375" collapsed="true"/>
    <col min="12" max="257" style="27" width="9.140625" collapsed="true"/>
    <col min="258" max="258" customWidth="true" style="27" width="11.140625" collapsed="true"/>
    <col min="259" max="259" customWidth="true" style="27" width="14.5703125" collapsed="true"/>
    <col min="260" max="260" style="27" width="9.140625" collapsed="true"/>
    <col min="261" max="261" customWidth="true" style="27" width="16.0" collapsed="true"/>
    <col min="262" max="262" customWidth="true" style="27" width="30.28515625" collapsed="true"/>
    <col min="263" max="263" customWidth="true" style="27" width="28.0" collapsed="true"/>
    <col min="264" max="264" style="27" width="9.140625" collapsed="true"/>
    <col min="265" max="265" customWidth="true" style="27" width="20.28515625" collapsed="true"/>
    <col min="266" max="266" style="27" width="9.140625" collapsed="true"/>
    <col min="267" max="267" customWidth="true" style="27" width="14.7109375" collapsed="true"/>
    <col min="268" max="513" style="27" width="9.140625" collapsed="true"/>
    <col min="514" max="514" customWidth="true" style="27" width="11.140625" collapsed="true"/>
    <col min="515" max="515" customWidth="true" style="27" width="14.5703125" collapsed="true"/>
    <col min="516" max="516" style="27" width="9.140625" collapsed="true"/>
    <col min="517" max="517" customWidth="true" style="27" width="16.0" collapsed="true"/>
    <col min="518" max="518" customWidth="true" style="27" width="30.28515625" collapsed="true"/>
    <col min="519" max="519" customWidth="true" style="27" width="28.0" collapsed="true"/>
    <col min="520" max="520" style="27" width="9.140625" collapsed="true"/>
    <col min="521" max="521" customWidth="true" style="27" width="20.28515625" collapsed="true"/>
    <col min="522" max="522" style="27" width="9.140625" collapsed="true"/>
    <col min="523" max="523" customWidth="true" style="27" width="14.7109375" collapsed="true"/>
    <col min="524" max="769" style="27" width="9.140625" collapsed="true"/>
    <col min="770" max="770" customWidth="true" style="27" width="11.140625" collapsed="true"/>
    <col min="771" max="771" customWidth="true" style="27" width="14.5703125" collapsed="true"/>
    <col min="772" max="772" style="27" width="9.140625" collapsed="true"/>
    <col min="773" max="773" customWidth="true" style="27" width="16.0" collapsed="true"/>
    <col min="774" max="774" customWidth="true" style="27" width="30.28515625" collapsed="true"/>
    <col min="775" max="775" customWidth="true" style="27" width="28.0" collapsed="true"/>
    <col min="776" max="776" style="27" width="9.140625" collapsed="true"/>
    <col min="777" max="777" customWidth="true" style="27" width="20.28515625" collapsed="true"/>
    <col min="778" max="778" style="27" width="9.140625" collapsed="true"/>
    <col min="779" max="779" customWidth="true" style="27" width="14.7109375" collapsed="true"/>
    <col min="780" max="1025" style="27" width="9.140625" collapsed="true"/>
    <col min="1026" max="1026" customWidth="true" style="27" width="11.140625" collapsed="true"/>
    <col min="1027" max="1027" customWidth="true" style="27" width="14.5703125" collapsed="true"/>
    <col min="1028" max="1028" style="27" width="9.140625" collapsed="true"/>
    <col min="1029" max="1029" customWidth="true" style="27" width="16.0" collapsed="true"/>
    <col min="1030" max="1030" customWidth="true" style="27" width="30.28515625" collapsed="true"/>
    <col min="1031" max="1031" customWidth="true" style="27" width="28.0" collapsed="true"/>
    <col min="1032" max="1032" style="27" width="9.140625" collapsed="true"/>
    <col min="1033" max="1033" customWidth="true" style="27" width="20.28515625" collapsed="true"/>
    <col min="1034" max="1034" style="27" width="9.140625" collapsed="true"/>
    <col min="1035" max="1035" customWidth="true" style="27" width="14.7109375" collapsed="true"/>
    <col min="1036" max="1281" style="27" width="9.140625" collapsed="true"/>
    <col min="1282" max="1282" customWidth="true" style="27" width="11.140625" collapsed="true"/>
    <col min="1283" max="1283" customWidth="true" style="27" width="14.5703125" collapsed="true"/>
    <col min="1284" max="1284" style="27" width="9.140625" collapsed="true"/>
    <col min="1285" max="1285" customWidth="true" style="27" width="16.0" collapsed="true"/>
    <col min="1286" max="1286" customWidth="true" style="27" width="30.28515625" collapsed="true"/>
    <col min="1287" max="1287" customWidth="true" style="27" width="28.0" collapsed="true"/>
    <col min="1288" max="1288" style="27" width="9.140625" collapsed="true"/>
    <col min="1289" max="1289" customWidth="true" style="27" width="20.28515625" collapsed="true"/>
    <col min="1290" max="1290" style="27" width="9.140625" collapsed="true"/>
    <col min="1291" max="1291" customWidth="true" style="27" width="14.7109375" collapsed="true"/>
    <col min="1292" max="1537" style="27" width="9.140625" collapsed="true"/>
    <col min="1538" max="1538" customWidth="true" style="27" width="11.140625" collapsed="true"/>
    <col min="1539" max="1539" customWidth="true" style="27" width="14.5703125" collapsed="true"/>
    <col min="1540" max="1540" style="27" width="9.140625" collapsed="true"/>
    <col min="1541" max="1541" customWidth="true" style="27" width="16.0" collapsed="true"/>
    <col min="1542" max="1542" customWidth="true" style="27" width="30.28515625" collapsed="true"/>
    <col min="1543" max="1543" customWidth="true" style="27" width="28.0" collapsed="true"/>
    <col min="1544" max="1544" style="27" width="9.140625" collapsed="true"/>
    <col min="1545" max="1545" customWidth="true" style="27" width="20.28515625" collapsed="true"/>
    <col min="1546" max="1546" style="27" width="9.140625" collapsed="true"/>
    <col min="1547" max="1547" customWidth="true" style="27" width="14.7109375" collapsed="true"/>
    <col min="1548" max="1793" style="27" width="9.140625" collapsed="true"/>
    <col min="1794" max="1794" customWidth="true" style="27" width="11.140625" collapsed="true"/>
    <col min="1795" max="1795" customWidth="true" style="27" width="14.5703125" collapsed="true"/>
    <col min="1796" max="1796" style="27" width="9.140625" collapsed="true"/>
    <col min="1797" max="1797" customWidth="true" style="27" width="16.0" collapsed="true"/>
    <col min="1798" max="1798" customWidth="true" style="27" width="30.28515625" collapsed="true"/>
    <col min="1799" max="1799" customWidth="true" style="27" width="28.0" collapsed="true"/>
    <col min="1800" max="1800" style="27" width="9.140625" collapsed="true"/>
    <col min="1801" max="1801" customWidth="true" style="27" width="20.28515625" collapsed="true"/>
    <col min="1802" max="1802" style="27" width="9.140625" collapsed="true"/>
    <col min="1803" max="1803" customWidth="true" style="27" width="14.7109375" collapsed="true"/>
    <col min="1804" max="2049" style="27" width="9.140625" collapsed="true"/>
    <col min="2050" max="2050" customWidth="true" style="27" width="11.140625" collapsed="true"/>
    <col min="2051" max="2051" customWidth="true" style="27" width="14.5703125" collapsed="true"/>
    <col min="2052" max="2052" style="27" width="9.140625" collapsed="true"/>
    <col min="2053" max="2053" customWidth="true" style="27" width="16.0" collapsed="true"/>
    <col min="2054" max="2054" customWidth="true" style="27" width="30.28515625" collapsed="true"/>
    <col min="2055" max="2055" customWidth="true" style="27" width="28.0" collapsed="true"/>
    <col min="2056" max="2056" style="27" width="9.140625" collapsed="true"/>
    <col min="2057" max="2057" customWidth="true" style="27" width="20.28515625" collapsed="true"/>
    <col min="2058" max="2058" style="27" width="9.140625" collapsed="true"/>
    <col min="2059" max="2059" customWidth="true" style="27" width="14.7109375" collapsed="true"/>
    <col min="2060" max="2305" style="27" width="9.140625" collapsed="true"/>
    <col min="2306" max="2306" customWidth="true" style="27" width="11.140625" collapsed="true"/>
    <col min="2307" max="2307" customWidth="true" style="27" width="14.5703125" collapsed="true"/>
    <col min="2308" max="2308" style="27" width="9.140625" collapsed="true"/>
    <col min="2309" max="2309" customWidth="true" style="27" width="16.0" collapsed="true"/>
    <col min="2310" max="2310" customWidth="true" style="27" width="30.28515625" collapsed="true"/>
    <col min="2311" max="2311" customWidth="true" style="27" width="28.0" collapsed="true"/>
    <col min="2312" max="2312" style="27" width="9.140625" collapsed="true"/>
    <col min="2313" max="2313" customWidth="true" style="27" width="20.28515625" collapsed="true"/>
    <col min="2314" max="2314" style="27" width="9.140625" collapsed="true"/>
    <col min="2315" max="2315" customWidth="true" style="27" width="14.7109375" collapsed="true"/>
    <col min="2316" max="2561" style="27" width="9.140625" collapsed="true"/>
    <col min="2562" max="2562" customWidth="true" style="27" width="11.140625" collapsed="true"/>
    <col min="2563" max="2563" customWidth="true" style="27" width="14.5703125" collapsed="true"/>
    <col min="2564" max="2564" style="27" width="9.140625" collapsed="true"/>
    <col min="2565" max="2565" customWidth="true" style="27" width="16.0" collapsed="true"/>
    <col min="2566" max="2566" customWidth="true" style="27" width="30.28515625" collapsed="true"/>
    <col min="2567" max="2567" customWidth="true" style="27" width="28.0" collapsed="true"/>
    <col min="2568" max="2568" style="27" width="9.140625" collapsed="true"/>
    <col min="2569" max="2569" customWidth="true" style="27" width="20.28515625" collapsed="true"/>
    <col min="2570" max="2570" style="27" width="9.140625" collapsed="true"/>
    <col min="2571" max="2571" customWidth="true" style="27" width="14.7109375" collapsed="true"/>
    <col min="2572" max="2817" style="27" width="9.140625" collapsed="true"/>
    <col min="2818" max="2818" customWidth="true" style="27" width="11.140625" collapsed="true"/>
    <col min="2819" max="2819" customWidth="true" style="27" width="14.5703125" collapsed="true"/>
    <col min="2820" max="2820" style="27" width="9.140625" collapsed="true"/>
    <col min="2821" max="2821" customWidth="true" style="27" width="16.0" collapsed="true"/>
    <col min="2822" max="2822" customWidth="true" style="27" width="30.28515625" collapsed="true"/>
    <col min="2823" max="2823" customWidth="true" style="27" width="28.0" collapsed="true"/>
    <col min="2824" max="2824" style="27" width="9.140625" collapsed="true"/>
    <col min="2825" max="2825" customWidth="true" style="27" width="20.28515625" collapsed="true"/>
    <col min="2826" max="2826" style="27" width="9.140625" collapsed="true"/>
    <col min="2827" max="2827" customWidth="true" style="27" width="14.7109375" collapsed="true"/>
    <col min="2828" max="3073" style="27" width="9.140625" collapsed="true"/>
    <col min="3074" max="3074" customWidth="true" style="27" width="11.140625" collapsed="true"/>
    <col min="3075" max="3075" customWidth="true" style="27" width="14.5703125" collapsed="true"/>
    <col min="3076" max="3076" style="27" width="9.140625" collapsed="true"/>
    <col min="3077" max="3077" customWidth="true" style="27" width="16.0" collapsed="true"/>
    <col min="3078" max="3078" customWidth="true" style="27" width="30.28515625" collapsed="true"/>
    <col min="3079" max="3079" customWidth="true" style="27" width="28.0" collapsed="true"/>
    <col min="3080" max="3080" style="27" width="9.140625" collapsed="true"/>
    <col min="3081" max="3081" customWidth="true" style="27" width="20.28515625" collapsed="true"/>
    <col min="3082" max="3082" style="27" width="9.140625" collapsed="true"/>
    <col min="3083" max="3083" customWidth="true" style="27" width="14.7109375" collapsed="true"/>
    <col min="3084" max="3329" style="27" width="9.140625" collapsed="true"/>
    <col min="3330" max="3330" customWidth="true" style="27" width="11.140625" collapsed="true"/>
    <col min="3331" max="3331" customWidth="true" style="27" width="14.5703125" collapsed="true"/>
    <col min="3332" max="3332" style="27" width="9.140625" collapsed="true"/>
    <col min="3333" max="3333" customWidth="true" style="27" width="16.0" collapsed="true"/>
    <col min="3334" max="3334" customWidth="true" style="27" width="30.28515625" collapsed="true"/>
    <col min="3335" max="3335" customWidth="true" style="27" width="28.0" collapsed="true"/>
    <col min="3336" max="3336" style="27" width="9.140625" collapsed="true"/>
    <col min="3337" max="3337" customWidth="true" style="27" width="20.28515625" collapsed="true"/>
    <col min="3338" max="3338" style="27" width="9.140625" collapsed="true"/>
    <col min="3339" max="3339" customWidth="true" style="27" width="14.7109375" collapsed="true"/>
    <col min="3340" max="3585" style="27" width="9.140625" collapsed="true"/>
    <col min="3586" max="3586" customWidth="true" style="27" width="11.140625" collapsed="true"/>
    <col min="3587" max="3587" customWidth="true" style="27" width="14.5703125" collapsed="true"/>
    <col min="3588" max="3588" style="27" width="9.140625" collapsed="true"/>
    <col min="3589" max="3589" customWidth="true" style="27" width="16.0" collapsed="true"/>
    <col min="3590" max="3590" customWidth="true" style="27" width="30.28515625" collapsed="true"/>
    <col min="3591" max="3591" customWidth="true" style="27" width="28.0" collapsed="true"/>
    <col min="3592" max="3592" style="27" width="9.140625" collapsed="true"/>
    <col min="3593" max="3593" customWidth="true" style="27" width="20.28515625" collapsed="true"/>
    <col min="3594" max="3594" style="27" width="9.140625" collapsed="true"/>
    <col min="3595" max="3595" customWidth="true" style="27" width="14.7109375" collapsed="true"/>
    <col min="3596" max="3841" style="27" width="9.140625" collapsed="true"/>
    <col min="3842" max="3842" customWidth="true" style="27" width="11.140625" collapsed="true"/>
    <col min="3843" max="3843" customWidth="true" style="27" width="14.5703125" collapsed="true"/>
    <col min="3844" max="3844" style="27" width="9.140625" collapsed="true"/>
    <col min="3845" max="3845" customWidth="true" style="27" width="16.0" collapsed="true"/>
    <col min="3846" max="3846" customWidth="true" style="27" width="30.28515625" collapsed="true"/>
    <col min="3847" max="3847" customWidth="true" style="27" width="28.0" collapsed="true"/>
    <col min="3848" max="3848" style="27" width="9.140625" collapsed="true"/>
    <col min="3849" max="3849" customWidth="true" style="27" width="20.28515625" collapsed="true"/>
    <col min="3850" max="3850" style="27" width="9.140625" collapsed="true"/>
    <col min="3851" max="3851" customWidth="true" style="27" width="14.7109375" collapsed="true"/>
    <col min="3852" max="4097" style="27" width="9.140625" collapsed="true"/>
    <col min="4098" max="4098" customWidth="true" style="27" width="11.140625" collapsed="true"/>
    <col min="4099" max="4099" customWidth="true" style="27" width="14.5703125" collapsed="true"/>
    <col min="4100" max="4100" style="27" width="9.140625" collapsed="true"/>
    <col min="4101" max="4101" customWidth="true" style="27" width="16.0" collapsed="true"/>
    <col min="4102" max="4102" customWidth="true" style="27" width="30.28515625" collapsed="true"/>
    <col min="4103" max="4103" customWidth="true" style="27" width="28.0" collapsed="true"/>
    <col min="4104" max="4104" style="27" width="9.140625" collapsed="true"/>
    <col min="4105" max="4105" customWidth="true" style="27" width="20.28515625" collapsed="true"/>
    <col min="4106" max="4106" style="27" width="9.140625" collapsed="true"/>
    <col min="4107" max="4107" customWidth="true" style="27" width="14.7109375" collapsed="true"/>
    <col min="4108" max="4353" style="27" width="9.140625" collapsed="true"/>
    <col min="4354" max="4354" customWidth="true" style="27" width="11.140625" collapsed="true"/>
    <col min="4355" max="4355" customWidth="true" style="27" width="14.5703125" collapsed="true"/>
    <col min="4356" max="4356" style="27" width="9.140625" collapsed="true"/>
    <col min="4357" max="4357" customWidth="true" style="27" width="16.0" collapsed="true"/>
    <col min="4358" max="4358" customWidth="true" style="27" width="30.28515625" collapsed="true"/>
    <col min="4359" max="4359" customWidth="true" style="27" width="28.0" collapsed="true"/>
    <col min="4360" max="4360" style="27" width="9.140625" collapsed="true"/>
    <col min="4361" max="4361" customWidth="true" style="27" width="20.28515625" collapsed="true"/>
    <col min="4362" max="4362" style="27" width="9.140625" collapsed="true"/>
    <col min="4363" max="4363" customWidth="true" style="27" width="14.7109375" collapsed="true"/>
    <col min="4364" max="4609" style="27" width="9.140625" collapsed="true"/>
    <col min="4610" max="4610" customWidth="true" style="27" width="11.140625" collapsed="true"/>
    <col min="4611" max="4611" customWidth="true" style="27" width="14.5703125" collapsed="true"/>
    <col min="4612" max="4612" style="27" width="9.140625" collapsed="true"/>
    <col min="4613" max="4613" customWidth="true" style="27" width="16.0" collapsed="true"/>
    <col min="4614" max="4614" customWidth="true" style="27" width="30.28515625" collapsed="true"/>
    <col min="4615" max="4615" customWidth="true" style="27" width="28.0" collapsed="true"/>
    <col min="4616" max="4616" style="27" width="9.140625" collapsed="true"/>
    <col min="4617" max="4617" customWidth="true" style="27" width="20.28515625" collapsed="true"/>
    <col min="4618" max="4618" style="27" width="9.140625" collapsed="true"/>
    <col min="4619" max="4619" customWidth="true" style="27" width="14.7109375" collapsed="true"/>
    <col min="4620" max="4865" style="27" width="9.140625" collapsed="true"/>
    <col min="4866" max="4866" customWidth="true" style="27" width="11.140625" collapsed="true"/>
    <col min="4867" max="4867" customWidth="true" style="27" width="14.5703125" collapsed="true"/>
    <col min="4868" max="4868" style="27" width="9.140625" collapsed="true"/>
    <col min="4869" max="4869" customWidth="true" style="27" width="16.0" collapsed="true"/>
    <col min="4870" max="4870" customWidth="true" style="27" width="30.28515625" collapsed="true"/>
    <col min="4871" max="4871" customWidth="true" style="27" width="28.0" collapsed="true"/>
    <col min="4872" max="4872" style="27" width="9.140625" collapsed="true"/>
    <col min="4873" max="4873" customWidth="true" style="27" width="20.28515625" collapsed="true"/>
    <col min="4874" max="4874" style="27" width="9.140625" collapsed="true"/>
    <col min="4875" max="4875" customWidth="true" style="27" width="14.7109375" collapsed="true"/>
    <col min="4876" max="5121" style="27" width="9.140625" collapsed="true"/>
    <col min="5122" max="5122" customWidth="true" style="27" width="11.140625" collapsed="true"/>
    <col min="5123" max="5123" customWidth="true" style="27" width="14.5703125" collapsed="true"/>
    <col min="5124" max="5124" style="27" width="9.140625" collapsed="true"/>
    <col min="5125" max="5125" customWidth="true" style="27" width="16.0" collapsed="true"/>
    <col min="5126" max="5126" customWidth="true" style="27" width="30.28515625" collapsed="true"/>
    <col min="5127" max="5127" customWidth="true" style="27" width="28.0" collapsed="true"/>
    <col min="5128" max="5128" style="27" width="9.140625" collapsed="true"/>
    <col min="5129" max="5129" customWidth="true" style="27" width="20.28515625" collapsed="true"/>
    <col min="5130" max="5130" style="27" width="9.140625" collapsed="true"/>
    <col min="5131" max="5131" customWidth="true" style="27" width="14.7109375" collapsed="true"/>
    <col min="5132" max="5377" style="27" width="9.140625" collapsed="true"/>
    <col min="5378" max="5378" customWidth="true" style="27" width="11.140625" collapsed="true"/>
    <col min="5379" max="5379" customWidth="true" style="27" width="14.5703125" collapsed="true"/>
    <col min="5380" max="5380" style="27" width="9.140625" collapsed="true"/>
    <col min="5381" max="5381" customWidth="true" style="27" width="16.0" collapsed="true"/>
    <col min="5382" max="5382" customWidth="true" style="27" width="30.28515625" collapsed="true"/>
    <col min="5383" max="5383" customWidth="true" style="27" width="28.0" collapsed="true"/>
    <col min="5384" max="5384" style="27" width="9.140625" collapsed="true"/>
    <col min="5385" max="5385" customWidth="true" style="27" width="20.28515625" collapsed="true"/>
    <col min="5386" max="5386" style="27" width="9.140625" collapsed="true"/>
    <col min="5387" max="5387" customWidth="true" style="27" width="14.7109375" collapsed="true"/>
    <col min="5388" max="5633" style="27" width="9.140625" collapsed="true"/>
    <col min="5634" max="5634" customWidth="true" style="27" width="11.140625" collapsed="true"/>
    <col min="5635" max="5635" customWidth="true" style="27" width="14.5703125" collapsed="true"/>
    <col min="5636" max="5636" style="27" width="9.140625" collapsed="true"/>
    <col min="5637" max="5637" customWidth="true" style="27" width="16.0" collapsed="true"/>
    <col min="5638" max="5638" customWidth="true" style="27" width="30.28515625" collapsed="true"/>
    <col min="5639" max="5639" customWidth="true" style="27" width="28.0" collapsed="true"/>
    <col min="5640" max="5640" style="27" width="9.140625" collapsed="true"/>
    <col min="5641" max="5641" customWidth="true" style="27" width="20.28515625" collapsed="true"/>
    <col min="5642" max="5642" style="27" width="9.140625" collapsed="true"/>
    <col min="5643" max="5643" customWidth="true" style="27" width="14.7109375" collapsed="true"/>
    <col min="5644" max="5889" style="27" width="9.140625" collapsed="true"/>
    <col min="5890" max="5890" customWidth="true" style="27" width="11.140625" collapsed="true"/>
    <col min="5891" max="5891" customWidth="true" style="27" width="14.5703125" collapsed="true"/>
    <col min="5892" max="5892" style="27" width="9.140625" collapsed="true"/>
    <col min="5893" max="5893" customWidth="true" style="27" width="16.0" collapsed="true"/>
    <col min="5894" max="5894" customWidth="true" style="27" width="30.28515625" collapsed="true"/>
    <col min="5895" max="5895" customWidth="true" style="27" width="28.0" collapsed="true"/>
    <col min="5896" max="5896" style="27" width="9.140625" collapsed="true"/>
    <col min="5897" max="5897" customWidth="true" style="27" width="20.28515625" collapsed="true"/>
    <col min="5898" max="5898" style="27" width="9.140625" collapsed="true"/>
    <col min="5899" max="5899" customWidth="true" style="27" width="14.7109375" collapsed="true"/>
    <col min="5900" max="6145" style="27" width="9.140625" collapsed="true"/>
    <col min="6146" max="6146" customWidth="true" style="27" width="11.140625" collapsed="true"/>
    <col min="6147" max="6147" customWidth="true" style="27" width="14.5703125" collapsed="true"/>
    <col min="6148" max="6148" style="27" width="9.140625" collapsed="true"/>
    <col min="6149" max="6149" customWidth="true" style="27" width="16.0" collapsed="true"/>
    <col min="6150" max="6150" customWidth="true" style="27" width="30.28515625" collapsed="true"/>
    <col min="6151" max="6151" customWidth="true" style="27" width="28.0" collapsed="true"/>
    <col min="6152" max="6152" style="27" width="9.140625" collapsed="true"/>
    <col min="6153" max="6153" customWidth="true" style="27" width="20.28515625" collapsed="true"/>
    <col min="6154" max="6154" style="27" width="9.140625" collapsed="true"/>
    <col min="6155" max="6155" customWidth="true" style="27" width="14.7109375" collapsed="true"/>
    <col min="6156" max="6401" style="27" width="9.140625" collapsed="true"/>
    <col min="6402" max="6402" customWidth="true" style="27" width="11.140625" collapsed="true"/>
    <col min="6403" max="6403" customWidth="true" style="27" width="14.5703125" collapsed="true"/>
    <col min="6404" max="6404" style="27" width="9.140625" collapsed="true"/>
    <col min="6405" max="6405" customWidth="true" style="27" width="16.0" collapsed="true"/>
    <col min="6406" max="6406" customWidth="true" style="27" width="30.28515625" collapsed="true"/>
    <col min="6407" max="6407" customWidth="true" style="27" width="28.0" collapsed="true"/>
    <col min="6408" max="6408" style="27" width="9.140625" collapsed="true"/>
    <col min="6409" max="6409" customWidth="true" style="27" width="20.28515625" collapsed="true"/>
    <col min="6410" max="6410" style="27" width="9.140625" collapsed="true"/>
    <col min="6411" max="6411" customWidth="true" style="27" width="14.7109375" collapsed="true"/>
    <col min="6412" max="6657" style="27" width="9.140625" collapsed="true"/>
    <col min="6658" max="6658" customWidth="true" style="27" width="11.140625" collapsed="true"/>
    <col min="6659" max="6659" customWidth="true" style="27" width="14.5703125" collapsed="true"/>
    <col min="6660" max="6660" style="27" width="9.140625" collapsed="true"/>
    <col min="6661" max="6661" customWidth="true" style="27" width="16.0" collapsed="true"/>
    <col min="6662" max="6662" customWidth="true" style="27" width="30.28515625" collapsed="true"/>
    <col min="6663" max="6663" customWidth="true" style="27" width="28.0" collapsed="true"/>
    <col min="6664" max="6664" style="27" width="9.140625" collapsed="true"/>
    <col min="6665" max="6665" customWidth="true" style="27" width="20.28515625" collapsed="true"/>
    <col min="6666" max="6666" style="27" width="9.140625" collapsed="true"/>
    <col min="6667" max="6667" customWidth="true" style="27" width="14.7109375" collapsed="true"/>
    <col min="6668" max="6913" style="27" width="9.140625" collapsed="true"/>
    <col min="6914" max="6914" customWidth="true" style="27" width="11.140625" collapsed="true"/>
    <col min="6915" max="6915" customWidth="true" style="27" width="14.5703125" collapsed="true"/>
    <col min="6916" max="6916" style="27" width="9.140625" collapsed="true"/>
    <col min="6917" max="6917" customWidth="true" style="27" width="16.0" collapsed="true"/>
    <col min="6918" max="6918" customWidth="true" style="27" width="30.28515625" collapsed="true"/>
    <col min="6919" max="6919" customWidth="true" style="27" width="28.0" collapsed="true"/>
    <col min="6920" max="6920" style="27" width="9.140625" collapsed="true"/>
    <col min="6921" max="6921" customWidth="true" style="27" width="20.28515625" collapsed="true"/>
    <col min="6922" max="6922" style="27" width="9.140625" collapsed="true"/>
    <col min="6923" max="6923" customWidth="true" style="27" width="14.7109375" collapsed="true"/>
    <col min="6924" max="7169" style="27" width="9.140625" collapsed="true"/>
    <col min="7170" max="7170" customWidth="true" style="27" width="11.140625" collapsed="true"/>
    <col min="7171" max="7171" customWidth="true" style="27" width="14.5703125" collapsed="true"/>
    <col min="7172" max="7172" style="27" width="9.140625" collapsed="true"/>
    <col min="7173" max="7173" customWidth="true" style="27" width="16.0" collapsed="true"/>
    <col min="7174" max="7174" customWidth="true" style="27" width="30.28515625" collapsed="true"/>
    <col min="7175" max="7175" customWidth="true" style="27" width="28.0" collapsed="true"/>
    <col min="7176" max="7176" style="27" width="9.140625" collapsed="true"/>
    <col min="7177" max="7177" customWidth="true" style="27" width="20.28515625" collapsed="true"/>
    <col min="7178" max="7178" style="27" width="9.140625" collapsed="true"/>
    <col min="7179" max="7179" customWidth="true" style="27" width="14.7109375" collapsed="true"/>
    <col min="7180" max="7425" style="27" width="9.140625" collapsed="true"/>
    <col min="7426" max="7426" customWidth="true" style="27" width="11.140625" collapsed="true"/>
    <col min="7427" max="7427" customWidth="true" style="27" width="14.5703125" collapsed="true"/>
    <col min="7428" max="7428" style="27" width="9.140625" collapsed="true"/>
    <col min="7429" max="7429" customWidth="true" style="27" width="16.0" collapsed="true"/>
    <col min="7430" max="7430" customWidth="true" style="27" width="30.28515625" collapsed="true"/>
    <col min="7431" max="7431" customWidth="true" style="27" width="28.0" collapsed="true"/>
    <col min="7432" max="7432" style="27" width="9.140625" collapsed="true"/>
    <col min="7433" max="7433" customWidth="true" style="27" width="20.28515625" collapsed="true"/>
    <col min="7434" max="7434" style="27" width="9.140625" collapsed="true"/>
    <col min="7435" max="7435" customWidth="true" style="27" width="14.7109375" collapsed="true"/>
    <col min="7436" max="7681" style="27" width="9.140625" collapsed="true"/>
    <col min="7682" max="7682" customWidth="true" style="27" width="11.140625" collapsed="true"/>
    <col min="7683" max="7683" customWidth="true" style="27" width="14.5703125" collapsed="true"/>
    <col min="7684" max="7684" style="27" width="9.140625" collapsed="true"/>
    <col min="7685" max="7685" customWidth="true" style="27" width="16.0" collapsed="true"/>
    <col min="7686" max="7686" customWidth="true" style="27" width="30.28515625" collapsed="true"/>
    <col min="7687" max="7687" customWidth="true" style="27" width="28.0" collapsed="true"/>
    <col min="7688" max="7688" style="27" width="9.140625" collapsed="true"/>
    <col min="7689" max="7689" customWidth="true" style="27" width="20.28515625" collapsed="true"/>
    <col min="7690" max="7690" style="27" width="9.140625" collapsed="true"/>
    <col min="7691" max="7691" customWidth="true" style="27" width="14.7109375" collapsed="true"/>
    <col min="7692" max="7937" style="27" width="9.140625" collapsed="true"/>
    <col min="7938" max="7938" customWidth="true" style="27" width="11.140625" collapsed="true"/>
    <col min="7939" max="7939" customWidth="true" style="27" width="14.5703125" collapsed="true"/>
    <col min="7940" max="7940" style="27" width="9.140625" collapsed="true"/>
    <col min="7941" max="7941" customWidth="true" style="27" width="16.0" collapsed="true"/>
    <col min="7942" max="7942" customWidth="true" style="27" width="30.28515625" collapsed="true"/>
    <col min="7943" max="7943" customWidth="true" style="27" width="28.0" collapsed="true"/>
    <col min="7944" max="7944" style="27" width="9.140625" collapsed="true"/>
    <col min="7945" max="7945" customWidth="true" style="27" width="20.28515625" collapsed="true"/>
    <col min="7946" max="7946" style="27" width="9.140625" collapsed="true"/>
    <col min="7947" max="7947" customWidth="true" style="27" width="14.7109375" collapsed="true"/>
    <col min="7948" max="8193" style="27" width="9.140625" collapsed="true"/>
    <col min="8194" max="8194" customWidth="true" style="27" width="11.140625" collapsed="true"/>
    <col min="8195" max="8195" customWidth="true" style="27" width="14.5703125" collapsed="true"/>
    <col min="8196" max="8196" style="27" width="9.140625" collapsed="true"/>
    <col min="8197" max="8197" customWidth="true" style="27" width="16.0" collapsed="true"/>
    <col min="8198" max="8198" customWidth="true" style="27" width="30.28515625" collapsed="true"/>
    <col min="8199" max="8199" customWidth="true" style="27" width="28.0" collapsed="true"/>
    <col min="8200" max="8200" style="27" width="9.140625" collapsed="true"/>
    <col min="8201" max="8201" customWidth="true" style="27" width="20.28515625" collapsed="true"/>
    <col min="8202" max="8202" style="27" width="9.140625" collapsed="true"/>
    <col min="8203" max="8203" customWidth="true" style="27" width="14.7109375" collapsed="true"/>
    <col min="8204" max="8449" style="27" width="9.140625" collapsed="true"/>
    <col min="8450" max="8450" customWidth="true" style="27" width="11.140625" collapsed="true"/>
    <col min="8451" max="8451" customWidth="true" style="27" width="14.5703125" collapsed="true"/>
    <col min="8452" max="8452" style="27" width="9.140625" collapsed="true"/>
    <col min="8453" max="8453" customWidth="true" style="27" width="16.0" collapsed="true"/>
    <col min="8454" max="8454" customWidth="true" style="27" width="30.28515625" collapsed="true"/>
    <col min="8455" max="8455" customWidth="true" style="27" width="28.0" collapsed="true"/>
    <col min="8456" max="8456" style="27" width="9.140625" collapsed="true"/>
    <col min="8457" max="8457" customWidth="true" style="27" width="20.28515625" collapsed="true"/>
    <col min="8458" max="8458" style="27" width="9.140625" collapsed="true"/>
    <col min="8459" max="8459" customWidth="true" style="27" width="14.7109375" collapsed="true"/>
    <col min="8460" max="8705" style="27" width="9.140625" collapsed="true"/>
    <col min="8706" max="8706" customWidth="true" style="27" width="11.140625" collapsed="true"/>
    <col min="8707" max="8707" customWidth="true" style="27" width="14.5703125" collapsed="true"/>
    <col min="8708" max="8708" style="27" width="9.140625" collapsed="true"/>
    <col min="8709" max="8709" customWidth="true" style="27" width="16.0" collapsed="true"/>
    <col min="8710" max="8710" customWidth="true" style="27" width="30.28515625" collapsed="true"/>
    <col min="8711" max="8711" customWidth="true" style="27" width="28.0" collapsed="true"/>
    <col min="8712" max="8712" style="27" width="9.140625" collapsed="true"/>
    <col min="8713" max="8713" customWidth="true" style="27" width="20.28515625" collapsed="true"/>
    <col min="8714" max="8714" style="27" width="9.140625" collapsed="true"/>
    <col min="8715" max="8715" customWidth="true" style="27" width="14.7109375" collapsed="true"/>
    <col min="8716" max="8961" style="27" width="9.140625" collapsed="true"/>
    <col min="8962" max="8962" customWidth="true" style="27" width="11.140625" collapsed="true"/>
    <col min="8963" max="8963" customWidth="true" style="27" width="14.5703125" collapsed="true"/>
    <col min="8964" max="8964" style="27" width="9.140625" collapsed="true"/>
    <col min="8965" max="8965" customWidth="true" style="27" width="16.0" collapsed="true"/>
    <col min="8966" max="8966" customWidth="true" style="27" width="30.28515625" collapsed="true"/>
    <col min="8967" max="8967" customWidth="true" style="27" width="28.0" collapsed="true"/>
    <col min="8968" max="8968" style="27" width="9.140625" collapsed="true"/>
    <col min="8969" max="8969" customWidth="true" style="27" width="20.28515625" collapsed="true"/>
    <col min="8970" max="8970" style="27" width="9.140625" collapsed="true"/>
    <col min="8971" max="8971" customWidth="true" style="27" width="14.7109375" collapsed="true"/>
    <col min="8972" max="9217" style="27" width="9.140625" collapsed="true"/>
    <col min="9218" max="9218" customWidth="true" style="27" width="11.140625" collapsed="true"/>
    <col min="9219" max="9219" customWidth="true" style="27" width="14.5703125" collapsed="true"/>
    <col min="9220" max="9220" style="27" width="9.140625" collapsed="true"/>
    <col min="9221" max="9221" customWidth="true" style="27" width="16.0" collapsed="true"/>
    <col min="9222" max="9222" customWidth="true" style="27" width="30.28515625" collapsed="true"/>
    <col min="9223" max="9223" customWidth="true" style="27" width="28.0" collapsed="true"/>
    <col min="9224" max="9224" style="27" width="9.140625" collapsed="true"/>
    <col min="9225" max="9225" customWidth="true" style="27" width="20.28515625" collapsed="true"/>
    <col min="9226" max="9226" style="27" width="9.140625" collapsed="true"/>
    <col min="9227" max="9227" customWidth="true" style="27" width="14.7109375" collapsed="true"/>
    <col min="9228" max="9473" style="27" width="9.140625" collapsed="true"/>
    <col min="9474" max="9474" customWidth="true" style="27" width="11.140625" collapsed="true"/>
    <col min="9475" max="9475" customWidth="true" style="27" width="14.5703125" collapsed="true"/>
    <col min="9476" max="9476" style="27" width="9.140625" collapsed="true"/>
    <col min="9477" max="9477" customWidth="true" style="27" width="16.0" collapsed="true"/>
    <col min="9478" max="9478" customWidth="true" style="27" width="30.28515625" collapsed="true"/>
    <col min="9479" max="9479" customWidth="true" style="27" width="28.0" collapsed="true"/>
    <col min="9480" max="9480" style="27" width="9.140625" collapsed="true"/>
    <col min="9481" max="9481" customWidth="true" style="27" width="20.28515625" collapsed="true"/>
    <col min="9482" max="9482" style="27" width="9.140625" collapsed="true"/>
    <col min="9483" max="9483" customWidth="true" style="27" width="14.7109375" collapsed="true"/>
    <col min="9484" max="9729" style="27" width="9.140625" collapsed="true"/>
    <col min="9730" max="9730" customWidth="true" style="27" width="11.140625" collapsed="true"/>
    <col min="9731" max="9731" customWidth="true" style="27" width="14.5703125" collapsed="true"/>
    <col min="9732" max="9732" style="27" width="9.140625" collapsed="true"/>
    <col min="9733" max="9733" customWidth="true" style="27" width="16.0" collapsed="true"/>
    <col min="9734" max="9734" customWidth="true" style="27" width="30.28515625" collapsed="true"/>
    <col min="9735" max="9735" customWidth="true" style="27" width="28.0" collapsed="true"/>
    <col min="9736" max="9736" style="27" width="9.140625" collapsed="true"/>
    <col min="9737" max="9737" customWidth="true" style="27" width="20.28515625" collapsed="true"/>
    <col min="9738" max="9738" style="27" width="9.140625" collapsed="true"/>
    <col min="9739" max="9739" customWidth="true" style="27" width="14.7109375" collapsed="true"/>
    <col min="9740" max="9985" style="27" width="9.140625" collapsed="true"/>
    <col min="9986" max="9986" customWidth="true" style="27" width="11.140625" collapsed="true"/>
    <col min="9987" max="9987" customWidth="true" style="27" width="14.5703125" collapsed="true"/>
    <col min="9988" max="9988" style="27" width="9.140625" collapsed="true"/>
    <col min="9989" max="9989" customWidth="true" style="27" width="16.0" collapsed="true"/>
    <col min="9990" max="9990" customWidth="true" style="27" width="30.28515625" collapsed="true"/>
    <col min="9991" max="9991" customWidth="true" style="27" width="28.0" collapsed="true"/>
    <col min="9992" max="9992" style="27" width="9.140625" collapsed="true"/>
    <col min="9993" max="9993" customWidth="true" style="27" width="20.28515625" collapsed="true"/>
    <col min="9994" max="9994" style="27" width="9.140625" collapsed="true"/>
    <col min="9995" max="9995" customWidth="true" style="27" width="14.7109375" collapsed="true"/>
    <col min="9996" max="10241" style="27" width="9.140625" collapsed="true"/>
    <col min="10242" max="10242" customWidth="true" style="27" width="11.140625" collapsed="true"/>
    <col min="10243" max="10243" customWidth="true" style="27" width="14.5703125" collapsed="true"/>
    <col min="10244" max="10244" style="27" width="9.140625" collapsed="true"/>
    <col min="10245" max="10245" customWidth="true" style="27" width="16.0" collapsed="true"/>
    <col min="10246" max="10246" customWidth="true" style="27" width="30.28515625" collapsed="true"/>
    <col min="10247" max="10247" customWidth="true" style="27" width="28.0" collapsed="true"/>
    <col min="10248" max="10248" style="27" width="9.140625" collapsed="true"/>
    <col min="10249" max="10249" customWidth="true" style="27" width="20.28515625" collapsed="true"/>
    <col min="10250" max="10250" style="27" width="9.140625" collapsed="true"/>
    <col min="10251" max="10251" customWidth="true" style="27" width="14.7109375" collapsed="true"/>
    <col min="10252" max="10497" style="27" width="9.140625" collapsed="true"/>
    <col min="10498" max="10498" customWidth="true" style="27" width="11.140625" collapsed="true"/>
    <col min="10499" max="10499" customWidth="true" style="27" width="14.5703125" collapsed="true"/>
    <col min="10500" max="10500" style="27" width="9.140625" collapsed="true"/>
    <col min="10501" max="10501" customWidth="true" style="27" width="16.0" collapsed="true"/>
    <col min="10502" max="10502" customWidth="true" style="27" width="30.28515625" collapsed="true"/>
    <col min="10503" max="10503" customWidth="true" style="27" width="28.0" collapsed="true"/>
    <col min="10504" max="10504" style="27" width="9.140625" collapsed="true"/>
    <col min="10505" max="10505" customWidth="true" style="27" width="20.28515625" collapsed="true"/>
    <col min="10506" max="10506" style="27" width="9.140625" collapsed="true"/>
    <col min="10507" max="10507" customWidth="true" style="27" width="14.7109375" collapsed="true"/>
    <col min="10508" max="10753" style="27" width="9.140625" collapsed="true"/>
    <col min="10754" max="10754" customWidth="true" style="27" width="11.140625" collapsed="true"/>
    <col min="10755" max="10755" customWidth="true" style="27" width="14.5703125" collapsed="true"/>
    <col min="10756" max="10756" style="27" width="9.140625" collapsed="true"/>
    <col min="10757" max="10757" customWidth="true" style="27" width="16.0" collapsed="true"/>
    <col min="10758" max="10758" customWidth="true" style="27" width="30.28515625" collapsed="true"/>
    <col min="10759" max="10759" customWidth="true" style="27" width="28.0" collapsed="true"/>
    <col min="10760" max="10760" style="27" width="9.140625" collapsed="true"/>
    <col min="10761" max="10761" customWidth="true" style="27" width="20.28515625" collapsed="true"/>
    <col min="10762" max="10762" style="27" width="9.140625" collapsed="true"/>
    <col min="10763" max="10763" customWidth="true" style="27" width="14.7109375" collapsed="true"/>
    <col min="10764" max="11009" style="27" width="9.140625" collapsed="true"/>
    <col min="11010" max="11010" customWidth="true" style="27" width="11.140625" collapsed="true"/>
    <col min="11011" max="11011" customWidth="true" style="27" width="14.5703125" collapsed="true"/>
    <col min="11012" max="11012" style="27" width="9.140625" collapsed="true"/>
    <col min="11013" max="11013" customWidth="true" style="27" width="16.0" collapsed="true"/>
    <col min="11014" max="11014" customWidth="true" style="27" width="30.28515625" collapsed="true"/>
    <col min="11015" max="11015" customWidth="true" style="27" width="28.0" collapsed="true"/>
    <col min="11016" max="11016" style="27" width="9.140625" collapsed="true"/>
    <col min="11017" max="11017" customWidth="true" style="27" width="20.28515625" collapsed="true"/>
    <col min="11018" max="11018" style="27" width="9.140625" collapsed="true"/>
    <col min="11019" max="11019" customWidth="true" style="27" width="14.7109375" collapsed="true"/>
    <col min="11020" max="11265" style="27" width="9.140625" collapsed="true"/>
    <col min="11266" max="11266" customWidth="true" style="27" width="11.140625" collapsed="true"/>
    <col min="11267" max="11267" customWidth="true" style="27" width="14.5703125" collapsed="true"/>
    <col min="11268" max="11268" style="27" width="9.140625" collapsed="true"/>
    <col min="11269" max="11269" customWidth="true" style="27" width="16.0" collapsed="true"/>
    <col min="11270" max="11270" customWidth="true" style="27" width="30.28515625" collapsed="true"/>
    <col min="11271" max="11271" customWidth="true" style="27" width="28.0" collapsed="true"/>
    <col min="11272" max="11272" style="27" width="9.140625" collapsed="true"/>
    <col min="11273" max="11273" customWidth="true" style="27" width="20.28515625" collapsed="true"/>
    <col min="11274" max="11274" style="27" width="9.140625" collapsed="true"/>
    <col min="11275" max="11275" customWidth="true" style="27" width="14.7109375" collapsed="true"/>
    <col min="11276" max="11521" style="27" width="9.140625" collapsed="true"/>
    <col min="11522" max="11522" customWidth="true" style="27" width="11.140625" collapsed="true"/>
    <col min="11523" max="11523" customWidth="true" style="27" width="14.5703125" collapsed="true"/>
    <col min="11524" max="11524" style="27" width="9.140625" collapsed="true"/>
    <col min="11525" max="11525" customWidth="true" style="27" width="16.0" collapsed="true"/>
    <col min="11526" max="11526" customWidth="true" style="27" width="30.28515625" collapsed="true"/>
    <col min="11527" max="11527" customWidth="true" style="27" width="28.0" collapsed="true"/>
    <col min="11528" max="11528" style="27" width="9.140625" collapsed="true"/>
    <col min="11529" max="11529" customWidth="true" style="27" width="20.28515625" collapsed="true"/>
    <col min="11530" max="11530" style="27" width="9.140625" collapsed="true"/>
    <col min="11531" max="11531" customWidth="true" style="27" width="14.7109375" collapsed="true"/>
    <col min="11532" max="11777" style="27" width="9.140625" collapsed="true"/>
    <col min="11778" max="11778" customWidth="true" style="27" width="11.140625" collapsed="true"/>
    <col min="11779" max="11779" customWidth="true" style="27" width="14.5703125" collapsed="true"/>
    <col min="11780" max="11780" style="27" width="9.140625" collapsed="true"/>
    <col min="11781" max="11781" customWidth="true" style="27" width="16.0" collapsed="true"/>
    <col min="11782" max="11782" customWidth="true" style="27" width="30.28515625" collapsed="true"/>
    <col min="11783" max="11783" customWidth="true" style="27" width="28.0" collapsed="true"/>
    <col min="11784" max="11784" style="27" width="9.140625" collapsed="true"/>
    <col min="11785" max="11785" customWidth="true" style="27" width="20.28515625" collapsed="true"/>
    <col min="11786" max="11786" style="27" width="9.140625" collapsed="true"/>
    <col min="11787" max="11787" customWidth="true" style="27" width="14.7109375" collapsed="true"/>
    <col min="11788" max="12033" style="27" width="9.140625" collapsed="true"/>
    <col min="12034" max="12034" customWidth="true" style="27" width="11.140625" collapsed="true"/>
    <col min="12035" max="12035" customWidth="true" style="27" width="14.5703125" collapsed="true"/>
    <col min="12036" max="12036" style="27" width="9.140625" collapsed="true"/>
    <col min="12037" max="12037" customWidth="true" style="27" width="16.0" collapsed="true"/>
    <col min="12038" max="12038" customWidth="true" style="27" width="30.28515625" collapsed="true"/>
    <col min="12039" max="12039" customWidth="true" style="27" width="28.0" collapsed="true"/>
    <col min="12040" max="12040" style="27" width="9.140625" collapsed="true"/>
    <col min="12041" max="12041" customWidth="true" style="27" width="20.28515625" collapsed="true"/>
    <col min="12042" max="12042" style="27" width="9.140625" collapsed="true"/>
    <col min="12043" max="12043" customWidth="true" style="27" width="14.7109375" collapsed="true"/>
    <col min="12044" max="12289" style="27" width="9.140625" collapsed="true"/>
    <col min="12290" max="12290" customWidth="true" style="27" width="11.140625" collapsed="true"/>
    <col min="12291" max="12291" customWidth="true" style="27" width="14.5703125" collapsed="true"/>
    <col min="12292" max="12292" style="27" width="9.140625" collapsed="true"/>
    <col min="12293" max="12293" customWidth="true" style="27" width="16.0" collapsed="true"/>
    <col min="12294" max="12294" customWidth="true" style="27" width="30.28515625" collapsed="true"/>
    <col min="12295" max="12295" customWidth="true" style="27" width="28.0" collapsed="true"/>
    <col min="12296" max="12296" style="27" width="9.140625" collapsed="true"/>
    <col min="12297" max="12297" customWidth="true" style="27" width="20.28515625" collapsed="true"/>
    <col min="12298" max="12298" style="27" width="9.140625" collapsed="true"/>
    <col min="12299" max="12299" customWidth="true" style="27" width="14.7109375" collapsed="true"/>
    <col min="12300" max="12545" style="27" width="9.140625" collapsed="true"/>
    <col min="12546" max="12546" customWidth="true" style="27" width="11.140625" collapsed="true"/>
    <col min="12547" max="12547" customWidth="true" style="27" width="14.5703125" collapsed="true"/>
    <col min="12548" max="12548" style="27" width="9.140625" collapsed="true"/>
    <col min="12549" max="12549" customWidth="true" style="27" width="16.0" collapsed="true"/>
    <col min="12550" max="12550" customWidth="true" style="27" width="30.28515625" collapsed="true"/>
    <col min="12551" max="12551" customWidth="true" style="27" width="28.0" collapsed="true"/>
    <col min="12552" max="12552" style="27" width="9.140625" collapsed="true"/>
    <col min="12553" max="12553" customWidth="true" style="27" width="20.28515625" collapsed="true"/>
    <col min="12554" max="12554" style="27" width="9.140625" collapsed="true"/>
    <col min="12555" max="12555" customWidth="true" style="27" width="14.7109375" collapsed="true"/>
    <col min="12556" max="12801" style="27" width="9.140625" collapsed="true"/>
    <col min="12802" max="12802" customWidth="true" style="27" width="11.140625" collapsed="true"/>
    <col min="12803" max="12803" customWidth="true" style="27" width="14.5703125" collapsed="true"/>
    <col min="12804" max="12804" style="27" width="9.140625" collapsed="true"/>
    <col min="12805" max="12805" customWidth="true" style="27" width="16.0" collapsed="true"/>
    <col min="12806" max="12806" customWidth="true" style="27" width="30.28515625" collapsed="true"/>
    <col min="12807" max="12807" customWidth="true" style="27" width="28.0" collapsed="true"/>
    <col min="12808" max="12808" style="27" width="9.140625" collapsed="true"/>
    <col min="12809" max="12809" customWidth="true" style="27" width="20.28515625" collapsed="true"/>
    <col min="12810" max="12810" style="27" width="9.140625" collapsed="true"/>
    <col min="12811" max="12811" customWidth="true" style="27" width="14.7109375" collapsed="true"/>
    <col min="12812" max="13057" style="27" width="9.140625" collapsed="true"/>
    <col min="13058" max="13058" customWidth="true" style="27" width="11.140625" collapsed="true"/>
    <col min="13059" max="13059" customWidth="true" style="27" width="14.5703125" collapsed="true"/>
    <col min="13060" max="13060" style="27" width="9.140625" collapsed="true"/>
    <col min="13061" max="13061" customWidth="true" style="27" width="16.0" collapsed="true"/>
    <col min="13062" max="13062" customWidth="true" style="27" width="30.28515625" collapsed="true"/>
    <col min="13063" max="13063" customWidth="true" style="27" width="28.0" collapsed="true"/>
    <col min="13064" max="13064" style="27" width="9.140625" collapsed="true"/>
    <col min="13065" max="13065" customWidth="true" style="27" width="20.28515625" collapsed="true"/>
    <col min="13066" max="13066" style="27" width="9.140625" collapsed="true"/>
    <col min="13067" max="13067" customWidth="true" style="27" width="14.7109375" collapsed="true"/>
    <col min="13068" max="13313" style="27" width="9.140625" collapsed="true"/>
    <col min="13314" max="13314" customWidth="true" style="27" width="11.140625" collapsed="true"/>
    <col min="13315" max="13315" customWidth="true" style="27" width="14.5703125" collapsed="true"/>
    <col min="13316" max="13316" style="27" width="9.140625" collapsed="true"/>
    <col min="13317" max="13317" customWidth="true" style="27" width="16.0" collapsed="true"/>
    <col min="13318" max="13318" customWidth="true" style="27" width="30.28515625" collapsed="true"/>
    <col min="13319" max="13319" customWidth="true" style="27" width="28.0" collapsed="true"/>
    <col min="13320" max="13320" style="27" width="9.140625" collapsed="true"/>
    <col min="13321" max="13321" customWidth="true" style="27" width="20.28515625" collapsed="true"/>
    <col min="13322" max="13322" style="27" width="9.140625" collapsed="true"/>
    <col min="13323" max="13323" customWidth="true" style="27" width="14.7109375" collapsed="true"/>
    <col min="13324" max="13569" style="27" width="9.140625" collapsed="true"/>
    <col min="13570" max="13570" customWidth="true" style="27" width="11.140625" collapsed="true"/>
    <col min="13571" max="13571" customWidth="true" style="27" width="14.5703125" collapsed="true"/>
    <col min="13572" max="13572" style="27" width="9.140625" collapsed="true"/>
    <col min="13573" max="13573" customWidth="true" style="27" width="16.0" collapsed="true"/>
    <col min="13574" max="13574" customWidth="true" style="27" width="30.28515625" collapsed="true"/>
    <col min="13575" max="13575" customWidth="true" style="27" width="28.0" collapsed="true"/>
    <col min="13576" max="13576" style="27" width="9.140625" collapsed="true"/>
    <col min="13577" max="13577" customWidth="true" style="27" width="20.28515625" collapsed="true"/>
    <col min="13578" max="13578" style="27" width="9.140625" collapsed="true"/>
    <col min="13579" max="13579" customWidth="true" style="27" width="14.7109375" collapsed="true"/>
    <col min="13580" max="13825" style="27" width="9.140625" collapsed="true"/>
    <col min="13826" max="13826" customWidth="true" style="27" width="11.140625" collapsed="true"/>
    <col min="13827" max="13827" customWidth="true" style="27" width="14.5703125" collapsed="true"/>
    <col min="13828" max="13828" style="27" width="9.140625" collapsed="true"/>
    <col min="13829" max="13829" customWidth="true" style="27" width="16.0" collapsed="true"/>
    <col min="13830" max="13830" customWidth="true" style="27" width="30.28515625" collapsed="true"/>
    <col min="13831" max="13831" customWidth="true" style="27" width="28.0" collapsed="true"/>
    <col min="13832" max="13832" style="27" width="9.140625" collapsed="true"/>
    <col min="13833" max="13833" customWidth="true" style="27" width="20.28515625" collapsed="true"/>
    <col min="13834" max="13834" style="27" width="9.140625" collapsed="true"/>
    <col min="13835" max="13835" customWidth="true" style="27" width="14.7109375" collapsed="true"/>
    <col min="13836" max="14081" style="27" width="9.140625" collapsed="true"/>
    <col min="14082" max="14082" customWidth="true" style="27" width="11.140625" collapsed="true"/>
    <col min="14083" max="14083" customWidth="true" style="27" width="14.5703125" collapsed="true"/>
    <col min="14084" max="14084" style="27" width="9.140625" collapsed="true"/>
    <col min="14085" max="14085" customWidth="true" style="27" width="16.0" collapsed="true"/>
    <col min="14086" max="14086" customWidth="true" style="27" width="30.28515625" collapsed="true"/>
    <col min="14087" max="14087" customWidth="true" style="27" width="28.0" collapsed="true"/>
    <col min="14088" max="14088" style="27" width="9.140625" collapsed="true"/>
    <col min="14089" max="14089" customWidth="true" style="27" width="20.28515625" collapsed="true"/>
    <col min="14090" max="14090" style="27" width="9.140625" collapsed="true"/>
    <col min="14091" max="14091" customWidth="true" style="27" width="14.7109375" collapsed="true"/>
    <col min="14092" max="14337" style="27" width="9.140625" collapsed="true"/>
    <col min="14338" max="14338" customWidth="true" style="27" width="11.140625" collapsed="true"/>
    <col min="14339" max="14339" customWidth="true" style="27" width="14.5703125" collapsed="true"/>
    <col min="14340" max="14340" style="27" width="9.140625" collapsed="true"/>
    <col min="14341" max="14341" customWidth="true" style="27" width="16.0" collapsed="true"/>
    <col min="14342" max="14342" customWidth="true" style="27" width="30.28515625" collapsed="true"/>
    <col min="14343" max="14343" customWidth="true" style="27" width="28.0" collapsed="true"/>
    <col min="14344" max="14344" style="27" width="9.140625" collapsed="true"/>
    <col min="14345" max="14345" customWidth="true" style="27" width="20.28515625" collapsed="true"/>
    <col min="14346" max="14346" style="27" width="9.140625" collapsed="true"/>
    <col min="14347" max="14347" customWidth="true" style="27" width="14.7109375" collapsed="true"/>
    <col min="14348" max="14593" style="27" width="9.140625" collapsed="true"/>
    <col min="14594" max="14594" customWidth="true" style="27" width="11.140625" collapsed="true"/>
    <col min="14595" max="14595" customWidth="true" style="27" width="14.5703125" collapsed="true"/>
    <col min="14596" max="14596" style="27" width="9.140625" collapsed="true"/>
    <col min="14597" max="14597" customWidth="true" style="27" width="16.0" collapsed="true"/>
    <col min="14598" max="14598" customWidth="true" style="27" width="30.28515625" collapsed="true"/>
    <col min="14599" max="14599" customWidth="true" style="27" width="28.0" collapsed="true"/>
    <col min="14600" max="14600" style="27" width="9.140625" collapsed="true"/>
    <col min="14601" max="14601" customWidth="true" style="27" width="20.28515625" collapsed="true"/>
    <col min="14602" max="14602" style="27" width="9.140625" collapsed="true"/>
    <col min="14603" max="14603" customWidth="true" style="27" width="14.7109375" collapsed="true"/>
    <col min="14604" max="14849" style="27" width="9.140625" collapsed="true"/>
    <col min="14850" max="14850" customWidth="true" style="27" width="11.140625" collapsed="true"/>
    <col min="14851" max="14851" customWidth="true" style="27" width="14.5703125" collapsed="true"/>
    <col min="14852" max="14852" style="27" width="9.140625" collapsed="true"/>
    <col min="14853" max="14853" customWidth="true" style="27" width="16.0" collapsed="true"/>
    <col min="14854" max="14854" customWidth="true" style="27" width="30.28515625" collapsed="true"/>
    <col min="14855" max="14855" customWidth="true" style="27" width="28.0" collapsed="true"/>
    <col min="14856" max="14856" style="27" width="9.140625" collapsed="true"/>
    <col min="14857" max="14857" customWidth="true" style="27" width="20.28515625" collapsed="true"/>
    <col min="14858" max="14858" style="27" width="9.140625" collapsed="true"/>
    <col min="14859" max="14859" customWidth="true" style="27" width="14.7109375" collapsed="true"/>
    <col min="14860" max="15105" style="27" width="9.140625" collapsed="true"/>
    <col min="15106" max="15106" customWidth="true" style="27" width="11.140625" collapsed="true"/>
    <col min="15107" max="15107" customWidth="true" style="27" width="14.5703125" collapsed="true"/>
    <col min="15108" max="15108" style="27" width="9.140625" collapsed="true"/>
    <col min="15109" max="15109" customWidth="true" style="27" width="16.0" collapsed="true"/>
    <col min="15110" max="15110" customWidth="true" style="27" width="30.28515625" collapsed="true"/>
    <col min="15111" max="15111" customWidth="true" style="27" width="28.0" collapsed="true"/>
    <col min="15112" max="15112" style="27" width="9.140625" collapsed="true"/>
    <col min="15113" max="15113" customWidth="true" style="27" width="20.28515625" collapsed="true"/>
    <col min="15114" max="15114" style="27" width="9.140625" collapsed="true"/>
    <col min="15115" max="15115" customWidth="true" style="27" width="14.7109375" collapsed="true"/>
    <col min="15116" max="15361" style="27" width="9.140625" collapsed="true"/>
    <col min="15362" max="15362" customWidth="true" style="27" width="11.140625" collapsed="true"/>
    <col min="15363" max="15363" customWidth="true" style="27" width="14.5703125" collapsed="true"/>
    <col min="15364" max="15364" style="27" width="9.140625" collapsed="true"/>
    <col min="15365" max="15365" customWidth="true" style="27" width="16.0" collapsed="true"/>
    <col min="15366" max="15366" customWidth="true" style="27" width="30.28515625" collapsed="true"/>
    <col min="15367" max="15367" customWidth="true" style="27" width="28.0" collapsed="true"/>
    <col min="15368" max="15368" style="27" width="9.140625" collapsed="true"/>
    <col min="15369" max="15369" customWidth="true" style="27" width="20.28515625" collapsed="true"/>
    <col min="15370" max="15370" style="27" width="9.140625" collapsed="true"/>
    <col min="15371" max="15371" customWidth="true" style="27" width="14.7109375" collapsed="true"/>
    <col min="15372" max="15617" style="27" width="9.140625" collapsed="true"/>
    <col min="15618" max="15618" customWidth="true" style="27" width="11.140625" collapsed="true"/>
    <col min="15619" max="15619" customWidth="true" style="27" width="14.5703125" collapsed="true"/>
    <col min="15620" max="15620" style="27" width="9.140625" collapsed="true"/>
    <col min="15621" max="15621" customWidth="true" style="27" width="16.0" collapsed="true"/>
    <col min="15622" max="15622" customWidth="true" style="27" width="30.28515625" collapsed="true"/>
    <col min="15623" max="15623" customWidth="true" style="27" width="28.0" collapsed="true"/>
    <col min="15624" max="15624" style="27" width="9.140625" collapsed="true"/>
    <col min="15625" max="15625" customWidth="true" style="27" width="20.28515625" collapsed="true"/>
    <col min="15626" max="15626" style="27" width="9.140625" collapsed="true"/>
    <col min="15627" max="15627" customWidth="true" style="27" width="14.7109375" collapsed="true"/>
    <col min="15628" max="15873" style="27" width="9.140625" collapsed="true"/>
    <col min="15874" max="15874" customWidth="true" style="27" width="11.140625" collapsed="true"/>
    <col min="15875" max="15875" customWidth="true" style="27" width="14.5703125" collapsed="true"/>
    <col min="15876" max="15876" style="27" width="9.140625" collapsed="true"/>
    <col min="15877" max="15877" customWidth="true" style="27" width="16.0" collapsed="true"/>
    <col min="15878" max="15878" customWidth="true" style="27" width="30.28515625" collapsed="true"/>
    <col min="15879" max="15879" customWidth="true" style="27" width="28.0" collapsed="true"/>
    <col min="15880" max="15880" style="27" width="9.140625" collapsed="true"/>
    <col min="15881" max="15881" customWidth="true" style="27" width="20.28515625" collapsed="true"/>
    <col min="15882" max="15882" style="27" width="9.140625" collapsed="true"/>
    <col min="15883" max="15883" customWidth="true" style="27" width="14.7109375" collapsed="true"/>
    <col min="15884" max="16129" style="27" width="9.140625" collapsed="true"/>
    <col min="16130" max="16130" customWidth="true" style="27" width="11.140625" collapsed="true"/>
    <col min="16131" max="16131" customWidth="true" style="27" width="14.5703125" collapsed="true"/>
    <col min="16132" max="16132" style="27" width="9.140625" collapsed="true"/>
    <col min="16133" max="16133" customWidth="true" style="27" width="16.0" collapsed="true"/>
    <col min="16134" max="16134" customWidth="true" style="27" width="30.28515625" collapsed="true"/>
    <col min="16135" max="16135" customWidth="true" style="27" width="28.0" collapsed="true"/>
    <col min="16136" max="16136" style="27" width="9.140625" collapsed="true"/>
    <col min="16137" max="16137" customWidth="true" style="27" width="20.28515625" collapsed="true"/>
    <col min="16138" max="16138" style="27" width="9.140625" collapsed="true"/>
    <col min="16139" max="16139" customWidth="true" style="27" width="14.7109375" collapsed="true"/>
    <col min="16140" max="16384" style="27" width="9.140625" collapsed="true"/>
  </cols>
  <sheetData>
    <row r="1" spans="1:10" ht="20.25" x14ac:dyDescent="0.2">
      <c r="A1" s="262" t="s">
        <v>25</v>
      </c>
      <c r="B1" s="263"/>
      <c r="C1" s="263"/>
      <c r="D1" s="263"/>
      <c r="E1" s="263"/>
      <c r="F1" s="263"/>
      <c r="G1" s="263"/>
      <c r="H1" s="263"/>
      <c r="I1" s="264"/>
    </row>
    <row r="2" spans="1:10" ht="20.25" x14ac:dyDescent="0.2">
      <c r="A2" s="265" t="s">
        <v>26</v>
      </c>
      <c r="B2" s="266"/>
      <c r="C2" s="266"/>
      <c r="D2" s="266"/>
      <c r="E2" s="266"/>
      <c r="F2" s="266"/>
      <c r="G2" s="266"/>
      <c r="H2" s="266"/>
      <c r="I2" s="267"/>
    </row>
    <row r="3" spans="1:10" ht="15.75" thickBot="1" x14ac:dyDescent="0.25">
      <c r="A3" s="268" t="s">
        <v>231</v>
      </c>
      <c r="B3" s="269"/>
      <c r="C3" s="269"/>
      <c r="D3" s="269"/>
      <c r="E3" s="269"/>
      <c r="F3" s="269"/>
      <c r="G3" s="270" t="s">
        <v>232</v>
      </c>
      <c r="H3" s="271"/>
      <c r="I3" s="272"/>
      <c r="J3" s="28"/>
    </row>
    <row r="4" spans="1:10" s="28" customFormat="1" ht="15" x14ac:dyDescent="0.25">
      <c r="A4" s="273" t="s">
        <v>27</v>
      </c>
      <c r="B4" s="274"/>
      <c r="C4" s="29" t="s">
        <v>223</v>
      </c>
      <c r="D4" s="30"/>
      <c r="E4" s="30"/>
      <c r="F4" s="31"/>
      <c r="G4" s="275" t="s">
        <v>28</v>
      </c>
      <c r="H4" s="276"/>
      <c r="I4" s="277"/>
    </row>
    <row r="5" spans="1:10" s="28" customFormat="1" ht="15.75" thickBot="1" x14ac:dyDescent="0.3">
      <c r="A5" s="281" t="s">
        <v>29</v>
      </c>
      <c r="B5" s="282"/>
      <c r="C5" s="283" t="s">
        <v>224</v>
      </c>
      <c r="D5" s="283"/>
      <c r="E5" s="283"/>
      <c r="F5" s="284"/>
      <c r="G5" s="278"/>
      <c r="H5" s="279"/>
      <c r="I5" s="280"/>
    </row>
    <row r="6" spans="1:10" x14ac:dyDescent="0.2">
      <c r="A6" s="248"/>
      <c r="B6" s="249"/>
      <c r="C6" s="249"/>
      <c r="D6" s="249"/>
      <c r="E6" s="32"/>
      <c r="F6" s="250"/>
      <c r="G6" s="251"/>
      <c r="H6" s="251"/>
      <c r="I6" s="252"/>
    </row>
    <row r="7" spans="1:10" x14ac:dyDescent="0.2">
      <c r="A7" s="33" t="s">
        <v>30</v>
      </c>
      <c r="B7" s="253" t="s">
        <v>225</v>
      </c>
      <c r="C7" s="253"/>
      <c r="D7" s="253"/>
      <c r="E7" s="254"/>
      <c r="F7" s="255" t="s">
        <v>219</v>
      </c>
      <c r="G7" s="256"/>
      <c r="H7" s="256"/>
      <c r="I7" s="257"/>
    </row>
    <row r="8" spans="1:10" x14ac:dyDescent="0.2">
      <c r="A8" s="258" t="s">
        <v>31</v>
      </c>
      <c r="B8" s="259"/>
      <c r="C8" s="34"/>
      <c r="D8" s="34"/>
      <c r="E8" s="32"/>
      <c r="F8" s="245" t="s">
        <v>220</v>
      </c>
      <c r="G8" s="260"/>
      <c r="H8" s="260"/>
      <c r="I8" s="261"/>
    </row>
    <row r="9" spans="1:10" x14ac:dyDescent="0.2">
      <c r="A9" s="241" t="s">
        <v>32</v>
      </c>
      <c r="B9" s="242"/>
      <c r="C9" s="242"/>
      <c r="D9" s="285" t="s">
        <v>226</v>
      </c>
      <c r="E9" s="286"/>
      <c r="F9" s="287" t="s">
        <v>221</v>
      </c>
      <c r="G9" s="287"/>
      <c r="H9" s="287"/>
      <c r="I9" s="288"/>
    </row>
    <row r="10" spans="1:10" x14ac:dyDescent="0.2">
      <c r="A10" s="241" t="s">
        <v>33</v>
      </c>
      <c r="B10" s="242"/>
      <c r="C10" s="242"/>
      <c r="D10" s="243">
        <v>506012</v>
      </c>
      <c r="E10" s="244"/>
      <c r="F10" s="245" t="s">
        <v>222</v>
      </c>
      <c r="G10" s="246"/>
      <c r="H10" s="246"/>
      <c r="I10" s="247"/>
    </row>
    <row r="11" spans="1:10" x14ac:dyDescent="0.2">
      <c r="A11" s="35" t="s">
        <v>34</v>
      </c>
      <c r="B11" s="34"/>
      <c r="C11" s="36"/>
      <c r="D11" s="226"/>
      <c r="E11" s="227"/>
      <c r="F11" s="228" t="s">
        <v>233</v>
      </c>
      <c r="G11" s="229"/>
      <c r="H11" s="229"/>
      <c r="I11" s="230"/>
    </row>
    <row r="12" spans="1:10" ht="13.5" thickBot="1" x14ac:dyDescent="0.25">
      <c r="A12" s="231" t="s">
        <v>35</v>
      </c>
      <c r="B12" s="232"/>
      <c r="C12" s="232"/>
      <c r="D12" s="233" t="n">
        <f>Certification!V4</f>
        <v>538793.8438459104</v>
      </c>
      <c r="E12" s="234"/>
      <c r="F12" s="37"/>
      <c r="G12" s="235"/>
      <c r="H12" s="236"/>
      <c r="I12" s="237"/>
    </row>
    <row r="13" spans="1:10" ht="26.25" thickBot="1" x14ac:dyDescent="0.25">
      <c r="A13" s="38" t="s">
        <v>0</v>
      </c>
      <c r="B13" s="238" t="s">
        <v>36</v>
      </c>
      <c r="C13" s="238"/>
      <c r="D13" s="238"/>
      <c r="E13" s="238"/>
      <c r="F13" s="39" t="s">
        <v>37</v>
      </c>
      <c r="G13" s="40" t="s">
        <v>38</v>
      </c>
      <c r="H13" s="239" t="s">
        <v>39</v>
      </c>
      <c r="I13" s="240"/>
    </row>
    <row r="14" spans="1:10" x14ac:dyDescent="0.2">
      <c r="A14" s="41"/>
      <c r="B14" s="216" t="s">
        <v>40</v>
      </c>
      <c r="C14" s="217"/>
      <c r="D14" s="217"/>
      <c r="E14" s="218"/>
      <c r="F14" s="42"/>
      <c r="G14" s="43" t="s">
        <v>41</v>
      </c>
      <c r="H14" s="219"/>
      <c r="I14" s="220"/>
    </row>
    <row r="15" spans="1:10" ht="13.5" thickBot="1" x14ac:dyDescent="0.25">
      <c r="A15" s="44"/>
      <c r="B15" s="170" t="s">
        <v>42</v>
      </c>
      <c r="C15" s="171"/>
      <c r="D15" s="171"/>
      <c r="E15" s="221"/>
      <c r="F15" s="45"/>
      <c r="G15" s="46" t="str">
        <f>Certification!D4</f>
        <v>COP-R003</v>
      </c>
      <c r="H15" s="222"/>
      <c r="I15" s="223"/>
    </row>
    <row r="16" spans="1:10" ht="15" x14ac:dyDescent="0.2">
      <c r="A16" s="47" t="s">
        <v>43</v>
      </c>
      <c r="B16" s="198" t="s">
        <v>44</v>
      </c>
      <c r="C16" s="198"/>
      <c r="D16" s="198"/>
      <c r="E16" s="198"/>
      <c r="F16" s="48"/>
      <c r="G16" s="49"/>
      <c r="H16" s="224"/>
      <c r="I16" s="225"/>
    </row>
    <row r="17" spans="1:9" x14ac:dyDescent="0.2">
      <c r="A17" s="41" t="n">
        <f>+A15+1</f>
        <v>1.0</v>
      </c>
      <c r="B17" s="208" t="s">
        <v>90</v>
      </c>
      <c r="C17" s="208"/>
      <c r="D17" s="208"/>
      <c r="E17" s="208"/>
      <c r="F17" s="50" t="n">
        <v>268709.905483</v>
      </c>
      <c r="G17" s="51" t="n">
        <f t="shared" ref="G17:G33" si="0">H17-F17</f>
        <v>61550.259869</v>
      </c>
      <c r="H17" s="209" t="n">
        <f>Certification!Z4</f>
        <v>330260.165352</v>
      </c>
      <c r="I17" s="210"/>
    </row>
    <row r="18" spans="1:9" x14ac:dyDescent="0.2">
      <c r="A18" s="41" t="n">
        <f>+A17+1</f>
        <v>2.0</v>
      </c>
      <c r="B18" s="208" t="s">
        <v>17</v>
      </c>
      <c r="C18" s="208"/>
      <c r="D18" s="208"/>
      <c r="E18" s="208"/>
      <c r="F18" s="50" t="n">
        <v>26333.570737334</v>
      </c>
      <c r="G18" s="51" t="n">
        <f t="shared" si="0"/>
        <v>6031.925467161993</v>
      </c>
      <c r="H18" s="209" t="n">
        <f>Certification!AA4</f>
        <v>32365.496204495994</v>
      </c>
      <c r="I18" s="210"/>
    </row>
    <row r="19" spans="1:9" ht="12.75" customHeight="1" x14ac:dyDescent="0.2">
      <c r="A19" s="41">
        <v>3</v>
      </c>
      <c r="B19" s="208" t="s">
        <v>45</v>
      </c>
      <c r="C19" s="208"/>
      <c r="D19" s="208"/>
      <c r="E19" s="208"/>
      <c r="F19" s="50" t="n">
        <v>19927.52659061928</v>
      </c>
      <c r="G19" s="52" t="n">
        <f t="shared" si="0"/>
        <v>4564.567271885044</v>
      </c>
      <c r="H19" s="214" t="n">
        <f>Certification!AB4</f>
        <v>24492.093862504324</v>
      </c>
      <c r="I19" s="215"/>
    </row>
    <row r="20" spans="1:9" x14ac:dyDescent="0.2">
      <c r="A20" s="41">
        <v>4</v>
      </c>
      <c r="B20" s="208" t="s">
        <v>19</v>
      </c>
      <c r="C20" s="208"/>
      <c r="D20" s="208"/>
      <c r="E20" s="208"/>
      <c r="F20" s="53" t="n">
        <v>0.0</v>
      </c>
      <c r="G20" s="51" t="n">
        <f t="shared" si="0"/>
        <v>0.0</v>
      </c>
      <c r="H20" s="209" t="n">
        <f>Certification!AC4</f>
        <v>0.0</v>
      </c>
      <c r="I20" s="210"/>
    </row>
    <row r="21" spans="1:9" x14ac:dyDescent="0.2">
      <c r="A21" s="41">
        <v>5</v>
      </c>
      <c r="B21" s="27" t="s">
        <v>91</v>
      </c>
      <c r="F21" s="53" t="n">
        <v>0.0</v>
      </c>
      <c r="G21" s="51" t="n">
        <f t="shared" si="0"/>
        <v>0.0</v>
      </c>
      <c r="H21" s="209" t="n">
        <f>Certification!AD4</f>
        <v>0.0</v>
      </c>
      <c r="I21" s="210"/>
    </row>
    <row r="22" spans="1:9" ht="15.75" thickBot="1" x14ac:dyDescent="0.25">
      <c r="A22" s="54" t="s">
        <v>43</v>
      </c>
      <c r="B22" s="211" t="s">
        <v>46</v>
      </c>
      <c r="C22" s="211"/>
      <c r="D22" s="211"/>
      <c r="E22" s="211"/>
      <c r="F22" s="55" t="n">
        <f>SUM(F17:F21)</f>
        <v>314971.0028109533</v>
      </c>
      <c r="G22" s="56" t="n">
        <f t="shared" si="0"/>
        <v>72146.75260804704</v>
      </c>
      <c r="H22" s="212" t="n">
        <f>SUM(H17:H21)</f>
        <v>387117.75541900034</v>
      </c>
      <c r="I22" s="213"/>
    </row>
    <row r="23" spans="1:9" ht="15" x14ac:dyDescent="0.2">
      <c r="A23" s="57" t="s">
        <v>47</v>
      </c>
      <c r="B23" s="205" t="s">
        <v>48</v>
      </c>
      <c r="C23" s="205"/>
      <c r="D23" s="205"/>
      <c r="E23" s="205"/>
      <c r="F23" s="58"/>
      <c r="G23" s="59"/>
      <c r="H23" s="206"/>
      <c r="I23" s="207"/>
    </row>
    <row r="24" spans="1:9" x14ac:dyDescent="0.2">
      <c r="A24" s="41">
        <v>1</v>
      </c>
      <c r="B24" s="193" t="s">
        <v>49</v>
      </c>
      <c r="C24" s="193"/>
      <c r="D24" s="193"/>
      <c r="E24" s="193"/>
      <c r="F24" s="50" t="n">
        <v>0.0</v>
      </c>
      <c r="G24" s="51" t="n">
        <f t="shared" si="0"/>
        <v>0.0</v>
      </c>
      <c r="H24" s="194"/>
      <c r="I24" s="195"/>
    </row>
    <row r="25" spans="1:9" x14ac:dyDescent="0.2">
      <c r="A25" s="41">
        <v>2</v>
      </c>
      <c r="B25" s="193" t="s">
        <v>50</v>
      </c>
      <c r="C25" s="193"/>
      <c r="D25" s="193"/>
      <c r="E25" s="193"/>
      <c r="F25" s="60" t="n">
        <v>0.0</v>
      </c>
      <c r="G25" s="51" t="n">
        <f t="shared" si="0"/>
        <v>0.0</v>
      </c>
      <c r="H25" s="194"/>
      <c r="I25" s="195"/>
    </row>
    <row r="26" spans="1:9" x14ac:dyDescent="0.2">
      <c r="A26" s="41">
        <v>3</v>
      </c>
      <c r="B26" s="193" t="s">
        <v>51</v>
      </c>
      <c r="C26" s="193"/>
      <c r="D26" s="193"/>
      <c r="E26" s="193"/>
      <c r="F26" s="60" t="n">
        <v>0.0</v>
      </c>
      <c r="G26" s="51" t="n">
        <f t="shared" si="0"/>
        <v>0.0</v>
      </c>
      <c r="H26" s="194"/>
      <c r="I26" s="195"/>
    </row>
    <row r="27" spans="1:9" x14ac:dyDescent="0.2">
      <c r="A27" s="41">
        <v>4</v>
      </c>
      <c r="B27" s="193" t="s">
        <v>52</v>
      </c>
      <c r="C27" s="193"/>
      <c r="D27" s="193"/>
      <c r="E27" s="193"/>
      <c r="F27" s="60" t="n">
        <v>0.0</v>
      </c>
      <c r="G27" s="51" t="n">
        <f t="shared" si="0"/>
        <v>0.0</v>
      </c>
      <c r="H27" s="194"/>
      <c r="I27" s="195"/>
    </row>
    <row r="28" spans="1:9" x14ac:dyDescent="0.2">
      <c r="A28" s="41">
        <v>5</v>
      </c>
      <c r="B28" s="193" t="s">
        <v>53</v>
      </c>
      <c r="C28" s="193"/>
      <c r="D28" s="193"/>
      <c r="E28" s="193"/>
      <c r="F28" s="60" t="n">
        <v>0.0</v>
      </c>
      <c r="G28" s="51" t="n">
        <f t="shared" si="0"/>
        <v>0.0</v>
      </c>
      <c r="H28" s="194"/>
      <c r="I28" s="195"/>
    </row>
    <row r="29" spans="1:9" x14ac:dyDescent="0.2">
      <c r="A29" s="41">
        <v>6</v>
      </c>
      <c r="B29" s="193" t="s">
        <v>54</v>
      </c>
      <c r="C29" s="193"/>
      <c r="D29" s="193"/>
      <c r="E29" s="193"/>
      <c r="F29" s="60" t="n">
        <v>0.0</v>
      </c>
      <c r="G29" s="51" t="n">
        <f t="shared" si="0"/>
        <v>0.0</v>
      </c>
      <c r="H29" s="194"/>
      <c r="I29" s="195"/>
    </row>
    <row r="30" spans="1:9" x14ac:dyDescent="0.2">
      <c r="A30" s="41">
        <v>7</v>
      </c>
      <c r="B30" s="193" t="s">
        <v>55</v>
      </c>
      <c r="C30" s="193"/>
      <c r="D30" s="193"/>
      <c r="E30" s="193"/>
      <c r="F30" s="61" t="n">
        <v>0.0</v>
      </c>
      <c r="G30" s="51" t="n">
        <f t="shared" si="0"/>
        <v>0.0</v>
      </c>
      <c r="H30" s="194"/>
      <c r="I30" s="195"/>
    </row>
    <row r="31" spans="1:9" x14ac:dyDescent="0.2">
      <c r="A31" s="41">
        <v>8</v>
      </c>
      <c r="B31" s="193" t="s">
        <v>56</v>
      </c>
      <c r="C31" s="193"/>
      <c r="D31" s="193"/>
      <c r="E31" s="193"/>
      <c r="F31" s="50" t="n">
        <v>0.0</v>
      </c>
      <c r="G31" s="51" t="n">
        <f t="shared" si="0"/>
        <v>0.0</v>
      </c>
      <c r="H31" s="194"/>
      <c r="I31" s="195"/>
    </row>
    <row r="32" spans="1:9" x14ac:dyDescent="0.2">
      <c r="A32" s="41">
        <v>9</v>
      </c>
      <c r="B32" s="193" t="s">
        <v>57</v>
      </c>
      <c r="C32" s="193"/>
      <c r="D32" s="193"/>
      <c r="E32" s="193"/>
      <c r="F32" s="50" t="n">
        <v>0.0</v>
      </c>
      <c r="G32" s="51" t="n">
        <f>H32-F32</f>
        <v>0.0</v>
      </c>
      <c r="H32" s="201"/>
      <c r="I32" s="202"/>
    </row>
    <row r="33" spans="1:11" x14ac:dyDescent="0.2">
      <c r="A33" s="41">
        <v>10</v>
      </c>
      <c r="B33" s="193" t="s">
        <v>58</v>
      </c>
      <c r="C33" s="193"/>
      <c r="D33" s="193"/>
      <c r="E33" s="193"/>
      <c r="F33" s="50" t="n">
        <v>0.0</v>
      </c>
      <c r="G33" s="51" t="n">
        <f t="shared" si="0"/>
        <v>0.0</v>
      </c>
      <c r="H33" s="201"/>
      <c r="I33" s="202"/>
    </row>
    <row r="34" spans="1:11" ht="15.75" thickBot="1" x14ac:dyDescent="0.25">
      <c r="A34" s="62" t="s">
        <v>59</v>
      </c>
      <c r="B34" s="187" t="s">
        <v>60</v>
      </c>
      <c r="C34" s="187"/>
      <c r="D34" s="187"/>
      <c r="E34" s="187"/>
      <c r="F34" s="63" t="n">
        <f>SUM(F24:F33)</f>
        <v>0.0</v>
      </c>
      <c r="G34" s="63" t="n">
        <f t="shared" ref="G34:G42" si="1">H34-F34</f>
        <v>0.0</v>
      </c>
      <c r="H34" s="203" t="n">
        <f>SUM(H24:H33)</f>
        <v>0.0</v>
      </c>
      <c r="I34" s="204"/>
    </row>
    <row r="35" spans="1:11" ht="15" x14ac:dyDescent="0.2">
      <c r="A35" s="47" t="s">
        <v>61</v>
      </c>
      <c r="B35" s="198" t="s">
        <v>62</v>
      </c>
      <c r="C35" s="198"/>
      <c r="D35" s="198"/>
      <c r="E35" s="198"/>
      <c r="F35" s="64"/>
      <c r="G35" s="65" t="n">
        <f t="shared" si="1"/>
        <v>0.0</v>
      </c>
      <c r="H35" s="199"/>
      <c r="I35" s="200"/>
    </row>
    <row r="36" spans="1:11" x14ac:dyDescent="0.2">
      <c r="A36" s="66">
        <v>1</v>
      </c>
      <c r="B36" s="193" t="s">
        <v>63</v>
      </c>
      <c r="C36" s="193"/>
      <c r="D36" s="193"/>
      <c r="E36" s="193"/>
      <c r="F36" s="67" t="n">
        <v>0.0</v>
      </c>
      <c r="G36" s="51" t="n">
        <f t="shared" si="1"/>
        <v>0.0</v>
      </c>
      <c r="H36" s="194"/>
      <c r="I36" s="195"/>
    </row>
    <row r="37" spans="1:11" x14ac:dyDescent="0.2">
      <c r="A37" s="66">
        <v>2</v>
      </c>
      <c r="B37" s="193" t="s">
        <v>64</v>
      </c>
      <c r="C37" s="193"/>
      <c r="D37" s="193"/>
      <c r="E37" s="193"/>
      <c r="F37" s="67" t="n">
        <v>0.0</v>
      </c>
      <c r="G37" s="51" t="n">
        <f t="shared" si="1"/>
        <v>0.0</v>
      </c>
      <c r="H37" s="194"/>
      <c r="I37" s="195"/>
    </row>
    <row r="38" spans="1:11" x14ac:dyDescent="0.2">
      <c r="A38" s="66">
        <v>3</v>
      </c>
      <c r="B38" s="193" t="s">
        <v>65</v>
      </c>
      <c r="C38" s="193"/>
      <c r="D38" s="193"/>
      <c r="E38" s="193"/>
      <c r="F38" s="67" t="n">
        <v>0.0</v>
      </c>
      <c r="G38" s="51" t="n">
        <f t="shared" si="1"/>
        <v>0.0</v>
      </c>
      <c r="H38" s="194"/>
      <c r="I38" s="195"/>
    </row>
    <row r="39" spans="1:11" x14ac:dyDescent="0.2">
      <c r="A39" s="66">
        <v>4</v>
      </c>
      <c r="B39" s="193" t="s">
        <v>66</v>
      </c>
      <c r="C39" s="193"/>
      <c r="D39" s="193"/>
      <c r="E39" s="193"/>
      <c r="F39" s="67" t="n">
        <v>0.0</v>
      </c>
      <c r="G39" s="51" t="n">
        <f t="shared" si="1"/>
        <v>0.0</v>
      </c>
      <c r="H39" s="185"/>
      <c r="I39" s="186"/>
    </row>
    <row r="40" spans="1:11" ht="14.25" x14ac:dyDescent="0.2">
      <c r="A40" s="66"/>
      <c r="B40" s="184" t="s">
        <v>67</v>
      </c>
      <c r="C40" s="184"/>
      <c r="D40" s="184"/>
      <c r="E40" s="184"/>
      <c r="F40" s="68" t="n">
        <v>0.0</v>
      </c>
      <c r="G40" s="69" t="n">
        <f t="shared" si="1"/>
        <v>0.0</v>
      </c>
      <c r="H40" s="196"/>
      <c r="I40" s="197"/>
      <c r="J40" s="70"/>
    </row>
    <row r="41" spans="1:11" ht="14.25" x14ac:dyDescent="0.2">
      <c r="A41" s="66"/>
      <c r="B41" s="184" t="s">
        <v>68</v>
      </c>
      <c r="C41" s="184"/>
      <c r="D41" s="184"/>
      <c r="E41" s="184"/>
      <c r="F41" s="68" t="n">
        <v>0.0</v>
      </c>
      <c r="G41" s="69" t="n">
        <f t="shared" si="1"/>
        <v>0.0</v>
      </c>
      <c r="H41" s="185"/>
      <c r="I41" s="186"/>
      <c r="J41" s="70"/>
    </row>
    <row r="42" spans="1:11" s="28" customFormat="1" ht="15.75" thickBot="1" x14ac:dyDescent="0.3">
      <c r="A42" s="62" t="s">
        <v>61</v>
      </c>
      <c r="B42" s="187" t="s">
        <v>69</v>
      </c>
      <c r="C42" s="187"/>
      <c r="D42" s="187"/>
      <c r="E42" s="187"/>
      <c r="F42" s="71" t="n">
        <f>SUM(F36:F41)</f>
        <v>0.0</v>
      </c>
      <c r="G42" s="71" t="n">
        <f t="shared" si="1"/>
        <v>0.0</v>
      </c>
      <c r="H42" s="188" t="n">
        <f>SUM(H36:H41)</f>
        <v>0.0</v>
      </c>
      <c r="I42" s="189"/>
      <c r="J42" s="72"/>
      <c r="K42" s="73"/>
    </row>
    <row r="43" spans="1:11" s="28" customFormat="1" ht="18.75" thickBot="1" x14ac:dyDescent="0.3">
      <c r="A43" s="74"/>
      <c r="B43" s="190" t="s">
        <v>70</v>
      </c>
      <c r="C43" s="190"/>
      <c r="D43" s="190"/>
      <c r="E43" s="190"/>
      <c r="F43" s="75"/>
      <c r="G43" s="76" t="n">
        <f>G42-G34+G22</f>
        <v>72146.75260804704</v>
      </c>
      <c r="H43" s="191" t="n">
        <f>H22-H34+H42</f>
        <v>387117.75541900034</v>
      </c>
      <c r="I43" s="192"/>
      <c r="J43" s="72"/>
      <c r="K43" s="73"/>
    </row>
    <row r="44" spans="1:11" s="28" customFormat="1" ht="18" x14ac:dyDescent="0.25">
      <c r="A44" s="77"/>
      <c r="B44" s="162" t="s">
        <v>234</v>
      </c>
      <c r="C44" s="163"/>
      <c r="D44" s="163"/>
      <c r="E44" s="163"/>
      <c r="F44" s="163"/>
      <c r="G44" s="163"/>
      <c r="H44" s="163"/>
      <c r="I44" s="164"/>
    </row>
    <row r="45" spans="1:11" x14ac:dyDescent="0.2">
      <c r="A45" s="41"/>
      <c r="B45" s="165" t="s">
        <v>72</v>
      </c>
      <c r="C45" s="166"/>
      <c r="D45" s="166"/>
      <c r="E45" s="167"/>
      <c r="F45" s="168"/>
      <c r="G45" s="168"/>
      <c r="H45" s="168"/>
      <c r="I45" s="169"/>
    </row>
    <row r="46" spans="1:11" x14ac:dyDescent="0.2">
      <c r="A46" s="44"/>
      <c r="B46" s="170" t="s">
        <v>73</v>
      </c>
      <c r="C46" s="171"/>
      <c r="D46" s="174"/>
      <c r="E46" s="174"/>
      <c r="F46" s="174"/>
      <c r="G46" s="174"/>
      <c r="H46" s="174"/>
      <c r="I46" s="175"/>
    </row>
    <row r="47" spans="1:11" x14ac:dyDescent="0.2">
      <c r="A47" s="78"/>
      <c r="B47" s="172"/>
      <c r="C47" s="173"/>
      <c r="D47" s="176"/>
      <c r="E47" s="176"/>
      <c r="F47" s="176"/>
      <c r="G47" s="176"/>
      <c r="H47" s="176"/>
      <c r="I47" s="177"/>
    </row>
    <row r="48" spans="1:11" ht="13.5" thickBot="1" x14ac:dyDescent="0.25">
      <c r="A48" s="79"/>
      <c r="B48" s="80"/>
      <c r="C48" s="80"/>
      <c r="D48" s="80"/>
      <c r="E48" s="80"/>
      <c r="F48" s="81"/>
      <c r="G48" s="82"/>
      <c r="H48" s="83"/>
      <c r="I48" s="84"/>
    </row>
    <row r="49" spans="1:9" x14ac:dyDescent="0.2">
      <c r="A49" s="178" t="s">
        <v>74</v>
      </c>
      <c r="B49" s="179"/>
      <c r="C49" s="178" t="s">
        <v>75</v>
      </c>
      <c r="D49" s="179"/>
      <c r="E49" s="180"/>
      <c r="F49" s="85" t="s">
        <v>76</v>
      </c>
      <c r="G49" s="181" t="s">
        <v>76</v>
      </c>
      <c r="H49" s="182"/>
      <c r="I49" s="183"/>
    </row>
    <row r="50" spans="1:9" x14ac:dyDescent="0.2">
      <c r="A50" s="138"/>
      <c r="B50" s="139"/>
      <c r="C50" s="138"/>
      <c r="D50" s="144"/>
      <c r="E50" s="139"/>
      <c r="F50" s="139"/>
      <c r="G50" s="147"/>
      <c r="H50" s="148"/>
      <c r="I50" s="149"/>
    </row>
    <row r="51" spans="1:9" x14ac:dyDescent="0.2">
      <c r="A51" s="140"/>
      <c r="B51" s="141"/>
      <c r="C51" s="140"/>
      <c r="D51" s="145"/>
      <c r="E51" s="141"/>
      <c r="F51" s="141"/>
      <c r="G51" s="150"/>
      <c r="H51" s="151"/>
      <c r="I51" s="152"/>
    </row>
    <row r="52" spans="1:9" x14ac:dyDescent="0.2">
      <c r="A52" s="140"/>
      <c r="B52" s="141"/>
      <c r="C52" s="140"/>
      <c r="D52" s="145"/>
      <c r="E52" s="141"/>
      <c r="F52" s="141"/>
      <c r="G52" s="150"/>
      <c r="H52" s="151"/>
      <c r="I52" s="152"/>
    </row>
    <row r="53" spans="1:9" x14ac:dyDescent="0.2">
      <c r="A53" s="140"/>
      <c r="B53" s="141"/>
      <c r="C53" s="140"/>
      <c r="D53" s="145"/>
      <c r="E53" s="141"/>
      <c r="F53" s="141"/>
      <c r="G53" s="150"/>
      <c r="H53" s="151"/>
      <c r="I53" s="152"/>
    </row>
    <row r="54" spans="1:9" x14ac:dyDescent="0.2">
      <c r="A54" s="140"/>
      <c r="B54" s="141"/>
      <c r="C54" s="140"/>
      <c r="D54" s="145"/>
      <c r="E54" s="141"/>
      <c r="F54" s="141"/>
      <c r="G54" s="150"/>
      <c r="H54" s="151"/>
      <c r="I54" s="152"/>
    </row>
    <row r="55" spans="1:9" x14ac:dyDescent="0.2">
      <c r="A55" s="140"/>
      <c r="B55" s="141"/>
      <c r="C55" s="140"/>
      <c r="D55" s="145"/>
      <c r="E55" s="141"/>
      <c r="F55" s="141"/>
      <c r="G55" s="150"/>
      <c r="H55" s="151"/>
      <c r="I55" s="152"/>
    </row>
    <row r="56" spans="1:9" x14ac:dyDescent="0.2">
      <c r="A56" s="140"/>
      <c r="B56" s="141"/>
      <c r="C56" s="140"/>
      <c r="D56" s="145"/>
      <c r="E56" s="141"/>
      <c r="F56" s="141"/>
      <c r="G56" s="150"/>
      <c r="H56" s="151"/>
      <c r="I56" s="152"/>
    </row>
    <row r="57" spans="1:9" x14ac:dyDescent="0.2">
      <c r="A57" s="142"/>
      <c r="B57" s="143"/>
      <c r="C57" s="142"/>
      <c r="D57" s="146"/>
      <c r="E57" s="143"/>
      <c r="F57" s="143"/>
      <c r="G57" s="153"/>
      <c r="H57" s="154"/>
      <c r="I57" s="155"/>
    </row>
    <row r="58" spans="1:9" x14ac:dyDescent="0.2">
      <c r="A58" s="156"/>
      <c r="B58" s="157"/>
      <c r="C58" s="158"/>
      <c r="D58" s="159"/>
      <c r="E58" s="160"/>
      <c r="F58" s="86"/>
      <c r="G58" s="156"/>
      <c r="H58" s="161"/>
      <c r="I58" s="157"/>
    </row>
    <row r="59" spans="1:9" ht="15" thickBot="1" x14ac:dyDescent="0.25">
      <c r="A59" s="135" t="s">
        <v>77</v>
      </c>
      <c r="B59" s="136"/>
      <c r="C59" s="135" t="s">
        <v>78</v>
      </c>
      <c r="D59" s="137"/>
      <c r="E59" s="136"/>
      <c r="F59" s="87" t="s">
        <v>79</v>
      </c>
      <c r="G59" s="135" t="s">
        <v>80</v>
      </c>
      <c r="H59" s="137"/>
      <c r="I59" s="136"/>
    </row>
  </sheetData>
  <mergeCells count="104">
    <mergeCell ref="A1:I1"/>
    <mergeCell ref="A2:I2"/>
    <mergeCell ref="A3:F3"/>
    <mergeCell ref="G3:I3"/>
    <mergeCell ref="A4:B4"/>
    <mergeCell ref="G4:I5"/>
    <mergeCell ref="A5:B5"/>
    <mergeCell ref="C5:F5"/>
    <mergeCell ref="A9:C9"/>
    <mergeCell ref="D9:E9"/>
    <mergeCell ref="F9:I9"/>
    <mergeCell ref="A10:C10"/>
    <mergeCell ref="D10:E10"/>
    <mergeCell ref="F10:I10"/>
    <mergeCell ref="A6:D6"/>
    <mergeCell ref="F6:I6"/>
    <mergeCell ref="B7:E7"/>
    <mergeCell ref="F7:I7"/>
    <mergeCell ref="A8:B8"/>
    <mergeCell ref="F8:I8"/>
    <mergeCell ref="B14:E14"/>
    <mergeCell ref="H14:I14"/>
    <mergeCell ref="B15:E15"/>
    <mergeCell ref="H15:I15"/>
    <mergeCell ref="B16:E16"/>
    <mergeCell ref="H16:I16"/>
    <mergeCell ref="D11:E11"/>
    <mergeCell ref="F11:I11"/>
    <mergeCell ref="A12:C12"/>
    <mergeCell ref="D12:E12"/>
    <mergeCell ref="G12:I12"/>
    <mergeCell ref="B13:E13"/>
    <mergeCell ref="H13:I13"/>
    <mergeCell ref="B20:E20"/>
    <mergeCell ref="H20:I20"/>
    <mergeCell ref="B19:E19"/>
    <mergeCell ref="H21:I21"/>
    <mergeCell ref="B22:E22"/>
    <mergeCell ref="H22:I22"/>
    <mergeCell ref="B17:E17"/>
    <mergeCell ref="H17:I17"/>
    <mergeCell ref="B18:E18"/>
    <mergeCell ref="H18:I18"/>
    <mergeCell ref="H19:I19"/>
    <mergeCell ref="B26:E26"/>
    <mergeCell ref="H26:I26"/>
    <mergeCell ref="B27:E27"/>
    <mergeCell ref="H27:I27"/>
    <mergeCell ref="B28:E28"/>
    <mergeCell ref="H28:I28"/>
    <mergeCell ref="B23:E23"/>
    <mergeCell ref="H23:I23"/>
    <mergeCell ref="B24:E24"/>
    <mergeCell ref="H24:I24"/>
    <mergeCell ref="B25:E25"/>
    <mergeCell ref="H25:I25"/>
    <mergeCell ref="B32:E32"/>
    <mergeCell ref="H32:I32"/>
    <mergeCell ref="B33:E33"/>
    <mergeCell ref="H33:I33"/>
    <mergeCell ref="B34:E34"/>
    <mergeCell ref="H34:I34"/>
    <mergeCell ref="B29:E29"/>
    <mergeCell ref="H29:I29"/>
    <mergeCell ref="B30:E30"/>
    <mergeCell ref="H30:I30"/>
    <mergeCell ref="B31:E31"/>
    <mergeCell ref="H31:I31"/>
    <mergeCell ref="B38:E38"/>
    <mergeCell ref="H38:I38"/>
    <mergeCell ref="B39:E39"/>
    <mergeCell ref="H39:I39"/>
    <mergeCell ref="B40:E40"/>
    <mergeCell ref="H40:I40"/>
    <mergeCell ref="B35:E35"/>
    <mergeCell ref="H35:I35"/>
    <mergeCell ref="B36:E36"/>
    <mergeCell ref="H36:I36"/>
    <mergeCell ref="B37:E37"/>
    <mergeCell ref="H37:I37"/>
    <mergeCell ref="B44:I44"/>
    <mergeCell ref="B45:E45"/>
    <mergeCell ref="F45:I45"/>
    <mergeCell ref="B46:C47"/>
    <mergeCell ref="D46:I47"/>
    <mergeCell ref="A49:B49"/>
    <mergeCell ref="C49:E49"/>
    <mergeCell ref="G49:I49"/>
    <mergeCell ref="B41:E41"/>
    <mergeCell ref="H41:I41"/>
    <mergeCell ref="B42:E42"/>
    <mergeCell ref="H42:I42"/>
    <mergeCell ref="B43:E43"/>
    <mergeCell ref="H43:I43"/>
    <mergeCell ref="A59:B59"/>
    <mergeCell ref="C59:E59"/>
    <mergeCell ref="G59:I59"/>
    <mergeCell ref="A50:B57"/>
    <mergeCell ref="C50:E57"/>
    <mergeCell ref="F50:F57"/>
    <mergeCell ref="G50:I57"/>
    <mergeCell ref="A58:B58"/>
    <mergeCell ref="C58:E58"/>
    <mergeCell ref="G58:I58"/>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Order</vt:lpstr>
      <vt:lpstr>Certification</vt:lpstr>
      <vt:lpstr>COP Facesheet</vt:lpstr>
    </vt:vector>
  </TitlesOfParts>
  <LinksUpToDate>false</LinksUpToDate>
  <SharedDoc>false</SharedDoc>
  <HyperlinksChanged>false</HyperlinksChanged>
  <AppVersion>15.0300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2014-01-09T05:59:32Z</dcterms:created>
  <dc:creator>Nauzer.Elavia</dc:creator>
  <lastModifiedBy>user</lastModifiedBy>
  <lastPrinted>2014-01-09T07:01:54Z</lastPrinted>
  <dcterms:modified xsi:type="dcterms:W3CDTF">2015-03-18T09:01:33Z</dcterms:modified>
</coreProperties>
</file>