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A4" i="9"/>
  <c r="Z4"/>
  <c r="Y4"/>
  <c r="X4"/>
  <c r="T4"/>
  <c r="Z12" l="1"/>
  <c r="Y12"/>
  <c r="X12"/>
  <c r="AA12" s="1"/>
  <c r="Q12"/>
  <c r="S12" s="1"/>
  <c r="T12" s="1"/>
  <c r="S11"/>
  <c r="T11" s="1"/>
  <c r="Q11"/>
  <c r="Q10"/>
  <c r="S10" s="1"/>
  <c r="T10" s="1"/>
  <c r="S9"/>
  <c r="T9" s="1"/>
  <c r="Q9"/>
  <c r="T4" i="8"/>
  <c r="Q12" l="1"/>
  <c r="S12" s="1"/>
  <c r="T12" s="1"/>
  <c r="Q11"/>
  <c r="S11" s="1"/>
  <c r="T11" s="1"/>
  <c r="Q10"/>
  <c r="S10" s="1"/>
  <c r="T10" s="1"/>
  <c r="Q9"/>
  <c r="S9" s="1"/>
  <c r="T9" s="1"/>
  <c r="Z11" i="9"/>
  <c r="X11"/>
  <c r="Z10"/>
  <c r="X10"/>
  <c r="Y10"/>
  <c r="Z9"/>
  <c r="X9"/>
  <c r="Z8"/>
  <c r="X8"/>
  <c r="Y8"/>
  <c r="AA8" l="1"/>
  <c r="AA10"/>
  <c r="Y9"/>
  <c r="AA9" s="1"/>
  <c r="Y11"/>
  <c r="AA11" s="1"/>
  <c r="D11" i="10" l="1"/>
  <c r="H17" l="1"/>
  <c r="G15"/>
  <c r="G39"/>
  <c r="G25"/>
  <c r="G26"/>
  <c r="G27"/>
  <c r="G28"/>
  <c r="G29"/>
  <c r="G30"/>
  <c r="G31"/>
  <c r="G32"/>
  <c r="G33"/>
  <c r="G24"/>
  <c r="H18"/>
  <c r="G18" s="1"/>
  <c r="H19"/>
  <c r="G19" s="1"/>
  <c r="H42"/>
  <c r="F42"/>
  <c r="G41"/>
  <c r="G40"/>
  <c r="G38"/>
  <c r="G37"/>
  <c r="G36"/>
  <c r="G35"/>
  <c r="H34"/>
  <c r="F34"/>
  <c r="F22"/>
  <c r="A17"/>
  <c r="A18" s="1"/>
  <c r="G34" l="1"/>
  <c r="G42"/>
  <c r="H22"/>
  <c r="G17"/>
  <c r="G22" l="1"/>
  <c r="G43" s="1"/>
  <c r="D12"/>
</calcChain>
</file>

<file path=xl/sharedStrings.xml><?xml version="1.0" encoding="utf-8"?>
<sst xmlns="http://schemas.openxmlformats.org/spreadsheetml/2006/main" count="156" uniqueCount="108">
  <si>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</si>
  <si>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</si>
  <si>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</si>
  <si>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</si>
  <si>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</si>
  <si>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</si>
  <si>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</si>
  <si>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</si>
  <si>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</si>
  <si>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</si>
  <si>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</si>
  <si>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</si>
  <si>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</si>
  <si>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</si>
  <si>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</si>
  <si>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</si>
  <si>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</si>
  <si>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</si>
  <si>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</si>
  <si>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</si>
  <si>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</si>
  <si>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</si>
  <si>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</si>
  <si>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</si>
  <si>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</si>
  <si>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</si>
  <si>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</si>
  <si>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</si>
  <si>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</si>
  <si>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</si>
  <si>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</si>
  <si>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</si>
  <si>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</si>
  <si>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</si>
  <si>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</si>
  <si>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</si>
  <si>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</si>
  <si>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</si>
  <si>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</si>
  <si>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</si>
  <si>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</si>
  <si>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</si>
  <si>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</si>
  <si>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</si>
  <si>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</si>
  <si>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</si>
  <si>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</si>
  <si>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</si>
  <si>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</si>
  <si>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</si>
  <si>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</si>
  <si>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</si>
  <si>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</si>
  <si>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</si>
  <si>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</si>
  <si>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</si>
  <si>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</si>
  <si>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</si>
  <si>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</si>
  <si>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</si>
  <si>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</si>
  <si>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</si>
  <si>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</si>
  <si>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</si>
  <si>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</si>
  <si>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</si>
  <si>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</si>
  <si>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</si>
  <si>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</si>
  <si>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</si>
  <si>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</si>
  <si>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</si>
  <si>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</si>
  <si>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</si>
  <si>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</si>
  <si>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</si>
  <si>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</si>
  <si>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</si>
  <si>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</si>
  <si>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</si>
  <si>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</si>
  <si>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</si>
  <si>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</si>
  <si>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</si>
  <si>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</si>
  <si>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</si>
  <si>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</si>
  <si>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</si>
  <si>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</si>
  <si>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 xml:space="preserve">Invoice No.                     dated </t>
  </si>
  <si>
    <t>Five Star Hotel at Lucknow</t>
  </si>
  <si>
    <t>006</t>
  </si>
  <si>
    <t>COP No.:-</t>
  </si>
  <si>
    <t>M/s  Epicons Consultants Pvt. Ltd</t>
  </si>
  <si>
    <t>216/A Amargyan Complex, Near S.T Stand, LBS Road, Khopat, Thane (W)</t>
  </si>
  <si>
    <t>Date.:-10/03/2015</t>
  </si>
  <si>
    <t>CHPL/006/11-12/C-040
Dated : 29.03.2011</t>
  </si>
  <si>
    <t>On appoinment (20%)</t>
  </si>
  <si>
    <t>On reviewing Etabs model and commenting on DBR/piling/Foundation Drawings (30%)</t>
  </si>
  <si>
    <t>On submitting Interim reports (30%)</t>
  </si>
  <si>
    <t>On submitting and approval of final report from CHPL (20%)</t>
  </si>
  <si>
    <t>Structural Peer Review Consultancy</t>
  </si>
  <si>
    <t>801000000</t>
  </si>
  <si>
    <t>Peer Review Consultancy 
Payment terms</t>
  </si>
  <si>
    <t>Nil</t>
  </si>
  <si>
    <t>PAN No.:- AAACE8333R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</si>
  <si>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 AAACE8333RST001</t>
    </r>
  </si>
  <si>
    <t>Local Installation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</si>
</sst>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 rgb="8064A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/>
    <xf numFmtId="165" fontId="1" fillId="0" borderId="1" xfId="0" applyNumberFormat="1" applyFont="1" applyBorder="1"/>
    <xf numFmtId="165" fontId="1" fillId="6" borderId="1" xfId="0" applyNumberFormat="1" applyFont="1" applyFill="1" applyBorder="1"/>
    <xf numFmtId="0" fontId="7" fillId="0" borderId="1" xfId="40" applyFont="1" applyFill="1" applyBorder="1" applyAlignment="1" applyProtection="1">
      <alignment horizontal="left" vertical="center"/>
    </xf>
    <xf numFmtId="2" fontId="1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4" fillId="0" borderId="14" xfId="2" applyNumberFormat="1" applyFont="1" applyFill="1" applyBorder="1" applyAlignment="1">
      <alignment horizontal="center" vertical="center"/>
    </xf>
    <xf numFmtId="166" fontId="14" fillId="0" borderId="15" xfId="2" applyNumberFormat="1" applyFont="1" applyFill="1" applyBorder="1" applyAlignment="1">
      <alignment horizontal="center" vertical="center"/>
    </xf>
    <xf numFmtId="166" fontId="14" fillId="0" borderId="16" xfId="2" applyNumberFormat="1" applyFont="1" applyFill="1" applyBorder="1" applyAlignment="1">
      <alignment horizontal="center" vertical="center"/>
    </xf>
    <xf numFmtId="166" fontId="14" fillId="0" borderId="17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0" fontId="9" fillId="0" borderId="21" xfId="23" applyFont="1" applyFill="1" applyBorder="1" applyAlignment="1">
      <alignment horizontal="left" vertical="center" wrapText="1"/>
    </xf>
    <xf numFmtId="0" fontId="15" fillId="0" borderId="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167" fontId="9" fillId="0" borderId="0" xfId="2" applyNumberFormat="1" applyFont="1" applyFill="1" applyBorder="1" applyAlignment="1">
      <alignment horizontal="center" vertical="center" wrapText="1"/>
    </xf>
    <xf numFmtId="167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9" fillId="0" borderId="28" xfId="2" applyNumberFormat="1" applyFont="1" applyFill="1" applyBorder="1" applyAlignment="1">
      <alignment horizontal="center"/>
    </xf>
    <xf numFmtId="166" fontId="9" fillId="0" borderId="3" xfId="2" applyNumberFormat="1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2" fontId="1" fillId="0" borderId="0" xfId="0" applyNumberFormat="1" applyFont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2"/>
  <sheetViews>
    <sheetView tabSelected="1" workbookViewId="0">
      <selection activeCell="A4" sqref="A4"/>
    </sheetView>
  </sheetViews>
  <sheetFormatPr defaultColWidth="9.140625" defaultRowHeight="15"/>
  <cols>
    <col min="1" max="1" customWidth="true" style="1" width="21.0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1" width="14.0" collapsed="true"/>
    <col min="17" max="17" customWidth="true" style="30" width="13.7109375" collapsed="true"/>
    <col min="18" max="18" customWidth="true" style="30" width="13.85546875" collapsed="true"/>
    <col min="19" max="19" customWidth="true" style="30" width="21.5703125" collapsed="true"/>
    <col min="20" max="20" customWidth="true" style="30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84</v>
      </c>
    </row>
    <row r="4" spans="1:65">
      <c r="A4" s="1" t="s">
        <v>107</v>
      </c>
      <c r="G4" s="254"/>
      <c r="T4" s="30" t="n">
        <f>SUM(T8:T12)</f>
        <v>475779.0</v>
      </c>
    </row>
    <row r="5" spans="1:65" s="4" customFormat="1" ht="30.75" customHeight="1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8</v>
      </c>
      <c r="O5" s="27"/>
      <c r="P5" s="108"/>
      <c r="Q5" s="109"/>
      <c r="R5" s="109"/>
      <c r="S5" s="109"/>
      <c r="T5" s="11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7"/>
      <c r="AV5" s="107"/>
      <c r="AW5" s="107"/>
      <c r="AX5" s="107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8" t="s">
        <v>17</v>
      </c>
      <c r="Q6" s="109"/>
      <c r="R6" s="109"/>
      <c r="S6" s="109"/>
      <c r="T6" s="110"/>
      <c r="U6" s="8"/>
      <c r="V6" s="8"/>
      <c r="W6" s="8"/>
      <c r="X6" s="8"/>
      <c r="Y6" s="8"/>
      <c r="Z6" s="10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"/>
      <c r="AN6" s="107"/>
      <c r="AO6" s="107"/>
      <c r="AP6" s="107"/>
      <c r="AQ6" s="107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18</v>
      </c>
      <c r="R7" s="20" t="s">
        <v>7</v>
      </c>
      <c r="S7" s="20" t="s">
        <v>20</v>
      </c>
      <c r="T7" s="21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2">
        <v>1</v>
      </c>
      <c r="B8" s="99" t="s">
        <v>102</v>
      </c>
      <c r="C8" s="6" t="s">
        <v>103</v>
      </c>
      <c r="D8" s="2"/>
      <c r="E8" s="5"/>
      <c r="F8" s="2"/>
      <c r="G8" s="2"/>
      <c r="H8" s="2"/>
      <c r="I8" s="2"/>
      <c r="J8" s="2"/>
      <c r="K8" s="2"/>
      <c r="L8" s="25"/>
      <c r="M8" s="5" t="s">
        <v>104</v>
      </c>
      <c r="N8" s="105">
        <v>0</v>
      </c>
      <c r="O8" s="28"/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s="4" customFormat="1" ht="58.5" customHeight="1">
      <c r="A9" s="2">
        <v>1.1000000000000001</v>
      </c>
      <c r="B9" s="99" t="s">
        <v>102</v>
      </c>
      <c r="C9" s="14" t="s">
        <v>97</v>
      </c>
      <c r="D9" s="18"/>
      <c r="E9" s="5"/>
      <c r="F9" s="5"/>
      <c r="G9" s="104"/>
      <c r="H9" s="22"/>
      <c r="I9" s="16"/>
      <c r="J9" s="17"/>
      <c r="K9" s="17"/>
      <c r="L9" s="101"/>
      <c r="M9" s="5" t="s">
        <v>15</v>
      </c>
      <c r="N9" s="100">
        <v>1</v>
      </c>
      <c r="O9" s="29"/>
      <c r="P9" s="102">
        <v>85000</v>
      </c>
      <c r="Q9" s="20" t="n">
        <f>P9*11.948%</f>
        <v>10155.800000000001</v>
      </c>
      <c r="R9" s="20">
        <v>0</v>
      </c>
      <c r="S9" s="20" t="n">
        <f t="shared" ref="S9:S12" si="0">SUM(P9:R9)</f>
        <v>95155.8</v>
      </c>
      <c r="T9" s="21" t="n">
        <f t="shared" ref="T9:T12" si="1">S9*N9</f>
        <v>95155.8</v>
      </c>
      <c r="U9" s="9"/>
      <c r="V9" s="9"/>
      <c r="W9" s="9"/>
      <c r="X9" s="8"/>
      <c r="Y9" s="9"/>
      <c r="Z9" s="13"/>
      <c r="AA9" s="8"/>
      <c r="AB9" s="8"/>
      <c r="AC9" s="9"/>
      <c r="AD9" s="9"/>
      <c r="AE9" s="9"/>
      <c r="AF9" s="9"/>
      <c r="AG9" s="9"/>
      <c r="AH9" s="9"/>
      <c r="AI9" s="9"/>
      <c r="AJ9" s="9"/>
      <c r="AK9" s="8"/>
      <c r="AL9" s="9"/>
      <c r="AM9" s="13"/>
      <c r="AN9" s="8"/>
      <c r="AO9" s="8"/>
      <c r="AP9" s="8"/>
      <c r="AQ9" s="9"/>
      <c r="AR9" s="13"/>
      <c r="AS9" s="8"/>
      <c r="AT9" s="13"/>
      <c r="AU9" s="8"/>
      <c r="AV9" s="8"/>
      <c r="AW9" s="8"/>
      <c r="AX9" s="8"/>
      <c r="AY9" s="13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ht="30">
      <c r="A10" s="2">
        <v>1.2</v>
      </c>
      <c r="B10" s="99" t="s">
        <v>102</v>
      </c>
      <c r="C10" s="14" t="s">
        <v>98</v>
      </c>
      <c r="D10" s="18"/>
      <c r="E10" s="2"/>
      <c r="F10" s="2"/>
      <c r="G10" s="15"/>
      <c r="H10" s="22"/>
      <c r="I10" s="16"/>
      <c r="J10" s="17"/>
      <c r="K10" s="17"/>
      <c r="L10" s="25"/>
      <c r="M10" s="5" t="s">
        <v>15</v>
      </c>
      <c r="N10" s="100">
        <v>1</v>
      </c>
      <c r="O10" s="29"/>
      <c r="P10" s="20">
        <v>127500</v>
      </c>
      <c r="Q10" s="20" t="n">
        <f t="shared" ref="Q10:Q12" si="2">P10*11.948%</f>
        <v>15233.7</v>
      </c>
      <c r="R10" s="20">
        <v>0</v>
      </c>
      <c r="S10" s="20" t="n">
        <f t="shared" si="0"/>
        <v>142733.7</v>
      </c>
      <c r="T10" s="21" t="n">
        <f t="shared" si="1"/>
        <v>142733.7</v>
      </c>
    </row>
    <row r="11" spans="1:65">
      <c r="A11" s="2">
        <v>1.3</v>
      </c>
      <c r="B11" s="99" t="s">
        <v>102</v>
      </c>
      <c r="C11" s="14" t="s">
        <v>99</v>
      </c>
      <c r="D11" s="18"/>
      <c r="E11" s="5"/>
      <c r="F11" s="5"/>
      <c r="G11" s="15"/>
      <c r="H11" s="22"/>
      <c r="I11" s="16"/>
      <c r="J11" s="17"/>
      <c r="K11" s="17"/>
      <c r="L11" s="101"/>
      <c r="M11" s="5" t="s">
        <v>15</v>
      </c>
      <c r="N11" s="100">
        <v>1</v>
      </c>
      <c r="O11" s="29"/>
      <c r="P11" s="20">
        <v>127500</v>
      </c>
      <c r="Q11" s="20" t="n">
        <f t="shared" si="2"/>
        <v>15233.7</v>
      </c>
      <c r="R11" s="20">
        <v>0</v>
      </c>
      <c r="S11" s="20" t="n">
        <f t="shared" si="0"/>
        <v>142733.7</v>
      </c>
      <c r="T11" s="21" t="n">
        <f t="shared" si="1"/>
        <v>142733.7</v>
      </c>
    </row>
    <row r="12" spans="1:65" ht="30">
      <c r="A12" s="2">
        <v>1.4</v>
      </c>
      <c r="B12" s="99" t="s">
        <v>102</v>
      </c>
      <c r="C12" s="14" t="s">
        <v>100</v>
      </c>
      <c r="D12" s="18"/>
      <c r="E12" s="5"/>
      <c r="F12" s="5"/>
      <c r="G12" s="104"/>
      <c r="H12" s="22"/>
      <c r="I12" s="16"/>
      <c r="J12" s="17"/>
      <c r="K12" s="17"/>
      <c r="L12" s="101"/>
      <c r="M12" s="5" t="s">
        <v>15</v>
      </c>
      <c r="N12" s="100">
        <v>1</v>
      </c>
      <c r="O12" s="29"/>
      <c r="P12" s="102">
        <v>85000</v>
      </c>
      <c r="Q12" s="20" t="n">
        <f t="shared" si="2"/>
        <v>10155.800000000001</v>
      </c>
      <c r="R12" s="20">
        <v>0</v>
      </c>
      <c r="S12" s="20" t="n">
        <f t="shared" si="0"/>
        <v>95155.8</v>
      </c>
      <c r="T12" s="21" t="n">
        <f t="shared" si="1"/>
        <v>95155.8</v>
      </c>
    </row>
  </sheetData>
  <protectedRanges>
    <protectedRange password="CA69" sqref="G10:G11" name="Range1_1_1_2"/>
    <protectedRange password="CA69" sqref="I9:I12" name="Range1_12_2_1_2"/>
    <protectedRange password="CA69" sqref="J9:K12" name="Range1_2_2_1_1_2"/>
    <protectedRange password="CA69" sqref="D9:D12" name="Range1_1_4_2"/>
    <protectedRange password="CA69" sqref="H10:H11" name="Range1_12_2_2_2"/>
    <protectedRange password="CA69" sqref="H9 H12" name="Range1_2_2_1_3"/>
    <protectedRange password="CA69" sqref="B8:B12" name="Range1_1_5_1_2"/>
    <protectedRange password="CA69" sqref="O10:O11" name="Range1_1_3_1_2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2"/>
  <sheetViews>
    <sheetView zoomScale="80" zoomScaleNormal="80" workbookViewId="0">
      <selection activeCell="A4" sqref="A4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1" width="14.0" collapsed="true"/>
    <col min="17" max="17" customWidth="true" style="30" width="13.7109375" collapsed="true"/>
    <col min="18" max="18" customWidth="true" style="30" width="13.85546875" collapsed="true"/>
    <col min="19" max="20" customWidth="true" style="30" width="21.5703125" collapsed="true"/>
    <col min="21" max="21" customWidth="true" style="33" width="5.7109375" collapsed="true"/>
    <col min="22" max="27" customWidth="true" style="30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1" spans="1:72">
      <c r="E1" s="30"/>
      <c r="F1" s="30"/>
      <c r="G1" s="30"/>
      <c r="H1" s="30"/>
      <c r="I1" s="30"/>
      <c r="J1" s="30"/>
      <c r="K1" s="30"/>
    </row>
    <row r="2" spans="1:72">
      <c r="E2" s="30"/>
      <c r="F2" s="30"/>
      <c r="G2" s="30"/>
      <c r="H2" s="30"/>
      <c r="I2" s="30"/>
      <c r="J2" s="30"/>
      <c r="K2" s="30"/>
    </row>
    <row r="3" spans="1:72">
      <c r="A3" s="1" t="s">
        <v>84</v>
      </c>
      <c r="E3" s="30"/>
      <c r="F3" s="30"/>
      <c r="G3" s="30"/>
      <c r="H3" s="30"/>
      <c r="I3" s="30"/>
      <c r="J3" s="30"/>
      <c r="K3" s="30"/>
    </row>
    <row r="4" spans="1:72">
      <c r="A4" s="1" t="s">
        <v>107</v>
      </c>
      <c r="D4" s="1" t="s">
        <v>85</v>
      </c>
      <c r="E4" s="30"/>
      <c r="F4" s="30"/>
      <c r="G4" s="30"/>
      <c r="H4" s="30"/>
      <c r="I4" s="30"/>
      <c r="J4" s="30"/>
      <c r="K4" s="30"/>
      <c r="T4" s="44" t="n">
        <f>SUM(T8:T12)</f>
        <v>475779.0</v>
      </c>
      <c r="X4" s="30" t="n">
        <f>SUM(X8:X12)</f>
        <v>425000.0</v>
      </c>
      <c r="Y4" s="30" t="n">
        <f>SUM(Y8:Y12)</f>
        <v>50779.0</v>
      </c>
      <c r="Z4" s="30" t="n">
        <f>SUM(Z8:Z12)</f>
        <v>0.0</v>
      </c>
      <c r="AA4" s="30" t="n">
        <f>SUM(AA8:AA12)</f>
        <v>475779.0</v>
      </c>
    </row>
    <row r="5" spans="1:72" s="4" customFormat="1" ht="30.75" customHeight="1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8</v>
      </c>
      <c r="O5" s="27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7"/>
      <c r="BC5" s="107"/>
      <c r="BD5" s="107"/>
      <c r="BE5" s="107"/>
      <c r="BF5" s="10"/>
      <c r="BG5" s="32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1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8" t="s">
        <v>86</v>
      </c>
      <c r="Q6" s="109"/>
      <c r="R6" s="109"/>
      <c r="S6" s="109"/>
      <c r="T6" s="109"/>
      <c r="U6" s="34"/>
      <c r="V6" s="106" t="s">
        <v>21</v>
      </c>
      <c r="W6" s="106"/>
      <c r="X6" s="106"/>
      <c r="Y6" s="106"/>
      <c r="Z6" s="106"/>
      <c r="AA6" s="106"/>
      <c r="AB6" s="8"/>
      <c r="AC6" s="8"/>
      <c r="AD6" s="8"/>
      <c r="AE6" s="8"/>
      <c r="AF6" s="8"/>
      <c r="AG6" s="10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"/>
      <c r="AU6" s="107"/>
      <c r="AV6" s="107"/>
      <c r="AW6" s="107"/>
      <c r="AX6" s="107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18</v>
      </c>
      <c r="R7" s="20" t="s">
        <v>7</v>
      </c>
      <c r="S7" s="20" t="s">
        <v>20</v>
      </c>
      <c r="T7" s="21" t="s">
        <v>19</v>
      </c>
      <c r="U7" s="35"/>
      <c r="V7" s="20" t="s">
        <v>22</v>
      </c>
      <c r="W7" s="20" t="s">
        <v>23</v>
      </c>
      <c r="X7" s="20" t="s">
        <v>24</v>
      </c>
      <c r="Y7" s="20" t="s">
        <v>25</v>
      </c>
      <c r="Z7" s="20" t="s">
        <v>26</v>
      </c>
      <c r="AA7" s="20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2">
        <v>1</v>
      </c>
      <c r="B8" s="99" t="s">
        <v>102</v>
      </c>
      <c r="C8" s="6" t="s">
        <v>103</v>
      </c>
      <c r="D8" s="2"/>
      <c r="E8" s="5"/>
      <c r="F8" s="2"/>
      <c r="G8" s="2"/>
      <c r="H8" s="2"/>
      <c r="I8" s="2"/>
      <c r="J8" s="2"/>
      <c r="K8" s="2"/>
      <c r="L8" s="25"/>
      <c r="M8" s="5" t="s">
        <v>104</v>
      </c>
      <c r="N8" s="105">
        <v>0</v>
      </c>
      <c r="O8" s="28"/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35"/>
      <c r="V8" s="20">
        <v>0</v>
      </c>
      <c r="W8" s="20">
        <v>0</v>
      </c>
      <c r="X8" s="20" t="n">
        <f>V8*W8*P8/100</f>
        <v>0.0</v>
      </c>
      <c r="Y8" s="20" t="n">
        <f>V8*W8*Q8/100</f>
        <v>0.0</v>
      </c>
      <c r="Z8" s="20" t="n">
        <f>V8*W8*R8/100</f>
        <v>0.0</v>
      </c>
      <c r="AA8" s="20" t="n">
        <f>SUM(X8:Z8)</f>
        <v>0.0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2">
        <v>1.1000000000000001</v>
      </c>
      <c r="B9" s="99" t="s">
        <v>102</v>
      </c>
      <c r="C9" s="14" t="s">
        <v>97</v>
      </c>
      <c r="D9" s="18"/>
      <c r="E9" s="5"/>
      <c r="F9" s="5"/>
      <c r="G9" s="104"/>
      <c r="H9" s="22"/>
      <c r="I9" s="16"/>
      <c r="J9" s="17"/>
      <c r="K9" s="17"/>
      <c r="L9" s="101"/>
      <c r="M9" s="5" t="s">
        <v>15</v>
      </c>
      <c r="N9" s="100">
        <v>1</v>
      </c>
      <c r="O9" s="29"/>
      <c r="P9" s="102">
        <v>85000</v>
      </c>
      <c r="Q9" s="20" t="n">
        <f>P9*11.948%</f>
        <v>10155.800000000001</v>
      </c>
      <c r="R9" s="20">
        <v>0</v>
      </c>
      <c r="S9" s="20" t="n">
        <f t="shared" ref="S9:S12" si="0">SUM(P9:R9)</f>
        <v>95155.8</v>
      </c>
      <c r="T9" s="21" t="n">
        <f t="shared" ref="T9:T12" si="1">S9*N9</f>
        <v>95155.8</v>
      </c>
      <c r="U9" s="103"/>
      <c r="V9" s="102">
        <v>100</v>
      </c>
      <c r="W9" s="102">
        <v>1</v>
      </c>
      <c r="X9" s="20" t="n">
        <f t="shared" ref="X9:X12" si="2">V9*W9*P9/100</f>
        <v>85000.0</v>
      </c>
      <c r="Y9" s="20" t="n">
        <f t="shared" ref="Y9:Y12" si="3">V9*W9*Q9/100</f>
        <v>10155.800000000001</v>
      </c>
      <c r="Z9" s="20" t="n">
        <f t="shared" ref="Z9:Z12" si="4">V9*W9*R9/100</f>
        <v>0.0</v>
      </c>
      <c r="AA9" s="20" t="n">
        <f t="shared" ref="AA9:AA12" si="5">SUM(X9:Z9)</f>
        <v>95155.8</v>
      </c>
    </row>
    <row r="10" spans="1:72" ht="30">
      <c r="A10" s="2">
        <v>1.2</v>
      </c>
      <c r="B10" s="99" t="s">
        <v>102</v>
      </c>
      <c r="C10" s="14" t="s">
        <v>98</v>
      </c>
      <c r="D10" s="18"/>
      <c r="E10" s="2"/>
      <c r="F10" s="2"/>
      <c r="G10" s="15"/>
      <c r="H10" s="22"/>
      <c r="I10" s="16"/>
      <c r="J10" s="17"/>
      <c r="K10" s="17"/>
      <c r="L10" s="25"/>
      <c r="M10" s="5" t="s">
        <v>15</v>
      </c>
      <c r="N10" s="100">
        <v>1</v>
      </c>
      <c r="O10" s="29"/>
      <c r="P10" s="20">
        <v>127500</v>
      </c>
      <c r="Q10" s="20" t="n">
        <f t="shared" ref="Q10:Q12" si="6">P10*11.948%</f>
        <v>15233.7</v>
      </c>
      <c r="R10" s="20">
        <v>0</v>
      </c>
      <c r="S10" s="20" t="n">
        <f t="shared" si="0"/>
        <v>142733.7</v>
      </c>
      <c r="T10" s="21" t="n">
        <f t="shared" si="1"/>
        <v>142733.7</v>
      </c>
      <c r="U10" s="103"/>
      <c r="V10" s="102">
        <v>100</v>
      </c>
      <c r="W10" s="102">
        <v>1</v>
      </c>
      <c r="X10" s="20" t="n">
        <f t="shared" si="2"/>
        <v>127500.0</v>
      </c>
      <c r="Y10" s="20" t="n">
        <f t="shared" si="3"/>
        <v>15233.7</v>
      </c>
      <c r="Z10" s="20" t="n">
        <f t="shared" si="4"/>
        <v>0.0</v>
      </c>
      <c r="AA10" s="20" t="n">
        <f t="shared" si="5"/>
        <v>142733.7</v>
      </c>
    </row>
    <row r="11" spans="1:72">
      <c r="A11" s="2">
        <v>1.3</v>
      </c>
      <c r="B11" s="99" t="s">
        <v>102</v>
      </c>
      <c r="C11" s="14" t="s">
        <v>99</v>
      </c>
      <c r="D11" s="18"/>
      <c r="E11" s="5"/>
      <c r="F11" s="5"/>
      <c r="G11" s="15"/>
      <c r="H11" s="22"/>
      <c r="I11" s="16"/>
      <c r="J11" s="17"/>
      <c r="K11" s="17"/>
      <c r="L11" s="101"/>
      <c r="M11" s="5" t="s">
        <v>15</v>
      </c>
      <c r="N11" s="100">
        <v>1</v>
      </c>
      <c r="O11" s="29"/>
      <c r="P11" s="20">
        <v>127500</v>
      </c>
      <c r="Q11" s="20" t="n">
        <f t="shared" si="6"/>
        <v>15233.7</v>
      </c>
      <c r="R11" s="20">
        <v>0</v>
      </c>
      <c r="S11" s="20" t="n">
        <f t="shared" si="0"/>
        <v>142733.7</v>
      </c>
      <c r="T11" s="21" t="n">
        <f t="shared" si="1"/>
        <v>142733.7</v>
      </c>
      <c r="U11" s="35"/>
      <c r="V11" s="102">
        <v>100</v>
      </c>
      <c r="W11" s="20">
        <v>1</v>
      </c>
      <c r="X11" s="20" t="n">
        <f t="shared" si="2"/>
        <v>127500.0</v>
      </c>
      <c r="Y11" s="20" t="n">
        <f t="shared" si="3"/>
        <v>15233.7</v>
      </c>
      <c r="Z11" s="20" t="n">
        <f t="shared" si="4"/>
        <v>0.0</v>
      </c>
      <c r="AA11" s="20" t="n">
        <f t="shared" si="5"/>
        <v>142733.7</v>
      </c>
    </row>
    <row r="12" spans="1:72" ht="30">
      <c r="A12" s="2">
        <v>1.4</v>
      </c>
      <c r="B12" s="99" t="s">
        <v>102</v>
      </c>
      <c r="C12" s="14" t="s">
        <v>100</v>
      </c>
      <c r="D12" s="18"/>
      <c r="E12" s="5"/>
      <c r="F12" s="5"/>
      <c r="G12" s="104"/>
      <c r="H12" s="22"/>
      <c r="I12" s="16"/>
      <c r="J12" s="17"/>
      <c r="K12" s="17"/>
      <c r="L12" s="101"/>
      <c r="M12" s="5" t="s">
        <v>15</v>
      </c>
      <c r="N12" s="100">
        <v>1</v>
      </c>
      <c r="O12" s="29"/>
      <c r="P12" s="102">
        <v>85000</v>
      </c>
      <c r="Q12" s="20" t="n">
        <f t="shared" si="6"/>
        <v>10155.800000000001</v>
      </c>
      <c r="R12" s="20">
        <v>0</v>
      </c>
      <c r="S12" s="20" t="n">
        <f t="shared" si="0"/>
        <v>95155.8</v>
      </c>
      <c r="T12" s="21" t="n">
        <f t="shared" si="1"/>
        <v>95155.8</v>
      </c>
      <c r="V12" s="102">
        <v>100</v>
      </c>
      <c r="W12" s="20">
        <v>1</v>
      </c>
      <c r="X12" s="20" t="n">
        <f t="shared" si="2"/>
        <v>85000.0</v>
      </c>
      <c r="Y12" s="20" t="n">
        <f t="shared" si="3"/>
        <v>10155.800000000001</v>
      </c>
      <c r="Z12" s="20" t="n">
        <f t="shared" si="4"/>
        <v>0.0</v>
      </c>
      <c r="AA12" s="20" t="n">
        <f t="shared" si="5"/>
        <v>95155.8</v>
      </c>
    </row>
  </sheetData>
  <protectedRanges>
    <protectedRange password="CA69" sqref="G10:G11" name="Range1_1_1_2"/>
    <protectedRange password="CA69" sqref="I9:I12" name="Range1_12_2_1_2"/>
    <protectedRange password="CA69" sqref="J9:K12" name="Range1_2_2_1_1_2"/>
    <protectedRange password="CA69" sqref="D9:D12" name="Range1_1_4_2"/>
    <protectedRange password="CA69" sqref="H10:H11" name="Range1_12_2_2_2"/>
    <protectedRange password="CA69" sqref="H9 H12" name="Range1_2_2_1_3"/>
    <protectedRange password="CA69" sqref="B8:B12" name="Range1_1_5_1_2"/>
    <protectedRange password="CA69" sqref="O10:O11" name="Range1_1_3_1_2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4" zoomScale="80" zoomScaleNormal="80" workbookViewId="0">
      <selection activeCell="F9" sqref="F9:I9"/>
    </sheetView>
  </sheetViews>
  <sheetFormatPr defaultRowHeight="12.75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41" width="30.28515625" collapsed="true"/>
    <col min="7" max="7" customWidth="true" style="42" width="28.0" collapsed="true"/>
    <col min="8" max="8" style="43" width="9.140625" collapsed="true"/>
    <col min="9" max="9" customWidth="true" style="43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>
      <c r="A1" s="111" t="s">
        <v>28</v>
      </c>
      <c r="B1" s="112"/>
      <c r="C1" s="112"/>
      <c r="D1" s="112"/>
      <c r="E1" s="112"/>
      <c r="F1" s="112"/>
      <c r="G1" s="112"/>
      <c r="H1" s="112"/>
      <c r="I1" s="113"/>
    </row>
    <row r="2" spans="1:10" ht="20.25">
      <c r="A2" s="114" t="s">
        <v>29</v>
      </c>
      <c r="B2" s="115"/>
      <c r="C2" s="115"/>
      <c r="D2" s="115"/>
      <c r="E2" s="115"/>
      <c r="F2" s="115"/>
      <c r="G2" s="115"/>
      <c r="H2" s="115"/>
      <c r="I2" s="116"/>
    </row>
    <row r="3" spans="1:10" ht="15.75" thickBot="1">
      <c r="A3" s="117" t="s">
        <v>92</v>
      </c>
      <c r="B3" s="118"/>
      <c r="C3" s="118"/>
      <c r="D3" s="118"/>
      <c r="E3" s="118"/>
      <c r="F3" s="118"/>
      <c r="G3" s="119" t="s">
        <v>95</v>
      </c>
      <c r="H3" s="120"/>
      <c r="I3" s="121"/>
      <c r="J3" s="37"/>
    </row>
    <row r="4" spans="1:10" s="37" customFormat="1" ht="15">
      <c r="A4" s="122" t="s">
        <v>30</v>
      </c>
      <c r="B4" s="123"/>
      <c r="C4" s="45" t="s">
        <v>91</v>
      </c>
      <c r="D4" s="46"/>
      <c r="E4" s="46"/>
      <c r="F4" s="47"/>
      <c r="G4" s="124" t="s">
        <v>31</v>
      </c>
      <c r="H4" s="125"/>
      <c r="I4" s="126"/>
    </row>
    <row r="5" spans="1:10" s="37" customFormat="1" ht="15.75" thickBot="1">
      <c r="A5" s="130" t="s">
        <v>32</v>
      </c>
      <c r="B5" s="131"/>
      <c r="C5" s="131" t="s">
        <v>90</v>
      </c>
      <c r="D5" s="131"/>
      <c r="E5" s="131"/>
      <c r="F5" s="132"/>
      <c r="G5" s="127"/>
      <c r="H5" s="128"/>
      <c r="I5" s="129"/>
    </row>
    <row r="6" spans="1:10">
      <c r="A6" s="48" t="s">
        <v>33</v>
      </c>
      <c r="B6" s="144" t="s">
        <v>101</v>
      </c>
      <c r="C6" s="144"/>
      <c r="D6" s="144"/>
      <c r="E6" s="145"/>
      <c r="F6" s="146" t="s">
        <v>93</v>
      </c>
      <c r="G6" s="136"/>
      <c r="H6" s="136"/>
      <c r="I6" s="147"/>
    </row>
    <row r="7" spans="1:10">
      <c r="A7" s="148" t="s">
        <v>34</v>
      </c>
      <c r="B7" s="149"/>
      <c r="C7" s="49"/>
      <c r="D7" s="49"/>
      <c r="E7" s="50"/>
      <c r="F7" s="141" t="s">
        <v>94</v>
      </c>
      <c r="G7" s="149"/>
      <c r="H7" s="149"/>
      <c r="I7" s="150"/>
    </row>
    <row r="8" spans="1:10">
      <c r="A8" s="133" t="s">
        <v>35</v>
      </c>
      <c r="B8" s="134"/>
      <c r="C8" s="134"/>
      <c r="D8" s="134" t="s">
        <v>96</v>
      </c>
      <c r="E8" s="135"/>
      <c r="F8" s="136" t="s">
        <v>105</v>
      </c>
      <c r="G8" s="137"/>
      <c r="H8" s="137"/>
      <c r="I8" s="138"/>
    </row>
    <row r="9" spans="1:10" ht="33" customHeight="1">
      <c r="A9" s="133" t="s">
        <v>36</v>
      </c>
      <c r="B9" s="134"/>
      <c r="C9" s="134"/>
      <c r="D9" s="139">
        <v>425000</v>
      </c>
      <c r="E9" s="140"/>
      <c r="F9" s="141" t="s">
        <v>106</v>
      </c>
      <c r="G9" s="142"/>
      <c r="H9" s="142"/>
      <c r="I9" s="143"/>
    </row>
    <row r="10" spans="1:10">
      <c r="A10" s="51" t="s">
        <v>37</v>
      </c>
      <c r="B10" s="49"/>
      <c r="C10" s="52"/>
      <c r="D10" s="164"/>
      <c r="E10" s="165"/>
      <c r="F10" s="166" t="s">
        <v>89</v>
      </c>
      <c r="G10" s="167"/>
      <c r="H10" s="167"/>
      <c r="I10" s="168"/>
    </row>
    <row r="11" spans="1:10" ht="12.75" customHeight="1">
      <c r="A11" s="169" t="s">
        <v>87</v>
      </c>
      <c r="B11" s="170"/>
      <c r="C11" s="170"/>
      <c r="D11" s="171" t="n">
        <f>Certification!T4</f>
        <v>475779.0</v>
      </c>
      <c r="E11" s="172"/>
      <c r="F11" s="53"/>
      <c r="G11" s="173"/>
      <c r="H11" s="174"/>
      <c r="I11" s="175"/>
    </row>
    <row r="12" spans="1:10" ht="13.5" thickBot="1">
      <c r="A12" s="179" t="s">
        <v>88</v>
      </c>
      <c r="B12" s="180"/>
      <c r="C12" s="180"/>
      <c r="D12" s="171" t="n">
        <f>D11-H22</f>
        <v>0.0</v>
      </c>
      <c r="E12" s="172"/>
      <c r="F12" s="54"/>
      <c r="G12" s="55"/>
      <c r="H12" s="56"/>
      <c r="I12" s="57"/>
    </row>
    <row r="13" spans="1:10" ht="26.25" thickBot="1">
      <c r="A13" s="58" t="s">
        <v>0</v>
      </c>
      <c r="B13" s="176" t="s">
        <v>38</v>
      </c>
      <c r="C13" s="176"/>
      <c r="D13" s="176"/>
      <c r="E13" s="176"/>
      <c r="F13" s="59" t="s">
        <v>39</v>
      </c>
      <c r="G13" s="60" t="s">
        <v>40</v>
      </c>
      <c r="H13" s="177" t="s">
        <v>41</v>
      </c>
      <c r="I13" s="178"/>
    </row>
    <row r="14" spans="1:10">
      <c r="A14" s="61"/>
      <c r="B14" s="151" t="s">
        <v>42</v>
      </c>
      <c r="C14" s="152"/>
      <c r="D14" s="152"/>
      <c r="E14" s="153"/>
      <c r="F14" s="62"/>
      <c r="G14" s="62" t="s">
        <v>43</v>
      </c>
      <c r="H14" s="154"/>
      <c r="I14" s="155"/>
    </row>
    <row r="15" spans="1:10" ht="13.5" thickBot="1">
      <c r="A15" s="63"/>
      <c r="B15" s="156" t="s">
        <v>44</v>
      </c>
      <c r="C15" s="157"/>
      <c r="D15" s="157"/>
      <c r="E15" s="158"/>
      <c r="F15" s="64"/>
      <c r="G15" s="64" t="str">
        <f>Certification!D4</f>
        <v>COP-R001</v>
      </c>
      <c r="H15" s="159"/>
      <c r="I15" s="160"/>
    </row>
    <row r="16" spans="1:10" ht="15">
      <c r="A16" s="65" t="s">
        <v>45</v>
      </c>
      <c r="B16" s="161" t="s">
        <v>46</v>
      </c>
      <c r="C16" s="161"/>
      <c r="D16" s="161"/>
      <c r="E16" s="161"/>
      <c r="F16" s="66"/>
      <c r="G16" s="66"/>
      <c r="H16" s="162"/>
      <c r="I16" s="163"/>
    </row>
    <row r="17" spans="1:9">
      <c r="A17" s="61" t="n">
        <f>+A15+1</f>
        <v>1.0</v>
      </c>
      <c r="B17" s="181" t="s">
        <v>47</v>
      </c>
      <c r="C17" s="181"/>
      <c r="D17" s="181"/>
      <c r="E17" s="181"/>
      <c r="F17" s="67"/>
      <c r="G17" s="67" t="n">
        <f t="shared" ref="G17:G33" si="0">H17-F17</f>
        <v>425000.0</v>
      </c>
      <c r="H17" s="187" t="n">
        <f>Certification!X4</f>
        <v>425000.0</v>
      </c>
      <c r="I17" s="188"/>
    </row>
    <row r="18" spans="1:9">
      <c r="A18" s="61" t="n">
        <f>+A17+1</f>
        <v>2.0</v>
      </c>
      <c r="B18" s="181" t="s">
        <v>48</v>
      </c>
      <c r="C18" s="181"/>
      <c r="D18" s="181"/>
      <c r="E18" s="181"/>
      <c r="F18" s="67"/>
      <c r="G18" s="67" t="n">
        <f t="shared" si="0"/>
        <v>50779.0</v>
      </c>
      <c r="H18" s="187" t="n">
        <f>Certification!Y4</f>
        <v>50779.0</v>
      </c>
      <c r="I18" s="188"/>
    </row>
    <row r="19" spans="1:9">
      <c r="A19" s="61">
        <v>3</v>
      </c>
      <c r="B19" s="181" t="s">
        <v>65</v>
      </c>
      <c r="C19" s="181"/>
      <c r="D19" s="181"/>
      <c r="E19" s="181"/>
      <c r="F19" s="67"/>
      <c r="G19" s="67" t="n">
        <f t="shared" si="0"/>
        <v>0.0</v>
      </c>
      <c r="H19" s="187" t="n">
        <f>Certification!Z4</f>
        <v>0.0</v>
      </c>
      <c r="I19" s="188"/>
    </row>
    <row r="20" spans="1:9">
      <c r="A20" s="61"/>
      <c r="B20" s="181"/>
      <c r="C20" s="181"/>
      <c r="D20" s="181"/>
      <c r="E20" s="181"/>
      <c r="F20" s="68"/>
      <c r="G20" s="67">
        <v>0</v>
      </c>
      <c r="H20" s="182">
        <v>0</v>
      </c>
      <c r="I20" s="183"/>
    </row>
    <row r="21" spans="1:9">
      <c r="A21" s="61"/>
      <c r="B21" s="181"/>
      <c r="C21" s="181"/>
      <c r="D21" s="181"/>
      <c r="E21" s="181"/>
      <c r="F21" s="68"/>
      <c r="G21" s="67">
        <v>0</v>
      </c>
      <c r="H21" s="182">
        <v>0</v>
      </c>
      <c r="I21" s="183"/>
    </row>
    <row r="22" spans="1:9" ht="15.75" thickBot="1">
      <c r="A22" s="69" t="s">
        <v>45</v>
      </c>
      <c r="B22" s="184" t="s">
        <v>49</v>
      </c>
      <c r="C22" s="184"/>
      <c r="D22" s="184"/>
      <c r="E22" s="184"/>
      <c r="F22" s="70" t="n">
        <f>SUM(F17:F21)</f>
        <v>0.0</v>
      </c>
      <c r="G22" s="71" t="n">
        <f t="shared" si="0"/>
        <v>475779.0</v>
      </c>
      <c r="H22" s="185" t="n">
        <f>SUM(H17:H21)</f>
        <v>475779.0</v>
      </c>
      <c r="I22" s="186"/>
    </row>
    <row r="23" spans="1:9" ht="15">
      <c r="A23" s="72" t="s">
        <v>50</v>
      </c>
      <c r="B23" s="192" t="s">
        <v>51</v>
      </c>
      <c r="C23" s="192"/>
      <c r="D23" s="192"/>
      <c r="E23" s="192"/>
      <c r="F23" s="73"/>
      <c r="G23" s="74"/>
      <c r="H23" s="193"/>
      <c r="I23" s="194"/>
    </row>
    <row r="24" spans="1:9">
      <c r="A24" s="61">
        <v>1</v>
      </c>
      <c r="B24" s="189" t="s">
        <v>52</v>
      </c>
      <c r="C24" s="189"/>
      <c r="D24" s="189"/>
      <c r="E24" s="189"/>
      <c r="F24" s="67"/>
      <c r="G24" s="67" t="n">
        <f t="shared" si="0"/>
        <v>0.0</v>
      </c>
      <c r="H24" s="190"/>
      <c r="I24" s="191"/>
    </row>
    <row r="25" spans="1:9">
      <c r="A25" s="61">
        <v>2</v>
      </c>
      <c r="B25" s="189" t="s">
        <v>53</v>
      </c>
      <c r="C25" s="189"/>
      <c r="D25" s="189"/>
      <c r="E25" s="189"/>
      <c r="F25" s="75"/>
      <c r="G25" s="67" t="n">
        <f t="shared" si="0"/>
        <v>0.0</v>
      </c>
      <c r="H25" s="190"/>
      <c r="I25" s="191"/>
    </row>
    <row r="26" spans="1:9">
      <c r="A26" s="61">
        <v>3</v>
      </c>
      <c r="B26" s="189" t="s">
        <v>54</v>
      </c>
      <c r="C26" s="189"/>
      <c r="D26" s="189"/>
      <c r="E26" s="189"/>
      <c r="F26" s="75"/>
      <c r="G26" s="67" t="n">
        <f t="shared" si="0"/>
        <v>0.0</v>
      </c>
      <c r="H26" s="190"/>
      <c r="I26" s="191"/>
    </row>
    <row r="27" spans="1:9">
      <c r="A27" s="61">
        <v>4</v>
      </c>
      <c r="B27" s="189" t="s">
        <v>55</v>
      </c>
      <c r="C27" s="189"/>
      <c r="D27" s="189"/>
      <c r="E27" s="189"/>
      <c r="F27" s="75"/>
      <c r="G27" s="67" t="n">
        <f t="shared" si="0"/>
        <v>0.0</v>
      </c>
      <c r="H27" s="190"/>
      <c r="I27" s="191"/>
    </row>
    <row r="28" spans="1:9">
      <c r="A28" s="61">
        <v>5</v>
      </c>
      <c r="B28" s="189" t="s">
        <v>56</v>
      </c>
      <c r="C28" s="189"/>
      <c r="D28" s="189"/>
      <c r="E28" s="189"/>
      <c r="F28" s="75"/>
      <c r="G28" s="67" t="n">
        <f t="shared" si="0"/>
        <v>0.0</v>
      </c>
      <c r="H28" s="190"/>
      <c r="I28" s="191"/>
    </row>
    <row r="29" spans="1:9">
      <c r="A29" s="61">
        <v>6</v>
      </c>
      <c r="B29" s="189" t="s">
        <v>57</v>
      </c>
      <c r="C29" s="189"/>
      <c r="D29" s="189"/>
      <c r="E29" s="189"/>
      <c r="F29" s="75"/>
      <c r="G29" s="67" t="n">
        <f t="shared" si="0"/>
        <v>0.0</v>
      </c>
      <c r="H29" s="190"/>
      <c r="I29" s="191"/>
    </row>
    <row r="30" spans="1:9">
      <c r="A30" s="61">
        <v>7</v>
      </c>
      <c r="B30" s="189" t="s">
        <v>58</v>
      </c>
      <c r="C30" s="189"/>
      <c r="D30" s="189"/>
      <c r="E30" s="189"/>
      <c r="F30" s="76"/>
      <c r="G30" s="67" t="n">
        <f t="shared" si="0"/>
        <v>0.0</v>
      </c>
      <c r="H30" s="190"/>
      <c r="I30" s="191"/>
    </row>
    <row r="31" spans="1:9">
      <c r="A31" s="61">
        <v>8</v>
      </c>
      <c r="B31" s="189" t="s">
        <v>59</v>
      </c>
      <c r="C31" s="189"/>
      <c r="D31" s="189"/>
      <c r="E31" s="189"/>
      <c r="F31" s="67"/>
      <c r="G31" s="67" t="n">
        <f t="shared" si="0"/>
        <v>0.0</v>
      </c>
      <c r="H31" s="190"/>
      <c r="I31" s="191"/>
    </row>
    <row r="32" spans="1:9">
      <c r="A32" s="61">
        <v>9</v>
      </c>
      <c r="B32" s="189" t="s">
        <v>60</v>
      </c>
      <c r="C32" s="189"/>
      <c r="D32" s="189"/>
      <c r="E32" s="189"/>
      <c r="F32" s="67"/>
      <c r="G32" s="67" t="n">
        <f t="shared" si="0"/>
        <v>0.0</v>
      </c>
      <c r="H32" s="195"/>
      <c r="I32" s="196"/>
    </row>
    <row r="33" spans="1:11">
      <c r="A33" s="61">
        <v>10</v>
      </c>
      <c r="B33" s="189" t="s">
        <v>61</v>
      </c>
      <c r="C33" s="189"/>
      <c r="D33" s="189"/>
      <c r="E33" s="189"/>
      <c r="F33" s="67"/>
      <c r="G33" s="67" t="n">
        <f t="shared" si="0"/>
        <v>0.0</v>
      </c>
      <c r="H33" s="195"/>
      <c r="I33" s="196"/>
    </row>
    <row r="34" spans="1:11" ht="15.75" thickBot="1">
      <c r="A34" s="77" t="s">
        <v>62</v>
      </c>
      <c r="B34" s="197" t="s">
        <v>63</v>
      </c>
      <c r="C34" s="197"/>
      <c r="D34" s="197"/>
      <c r="E34" s="197"/>
      <c r="F34" s="78" t="n">
        <f>SUM(F24:F33)</f>
        <v>0.0</v>
      </c>
      <c r="G34" s="71" t="n">
        <f t="shared" ref="G34:G42" si="1">H34-F34</f>
        <v>0.0</v>
      </c>
      <c r="H34" s="198" t="n">
        <f>SUM(H24:H33)</f>
        <v>0.0</v>
      </c>
      <c r="I34" s="199"/>
    </row>
    <row r="35" spans="1:11" ht="15">
      <c r="A35" s="65" t="s">
        <v>64</v>
      </c>
      <c r="B35" s="161" t="s">
        <v>65</v>
      </c>
      <c r="C35" s="161"/>
      <c r="D35" s="161"/>
      <c r="E35" s="161"/>
      <c r="F35" s="79"/>
      <c r="G35" s="80" t="n">
        <f t="shared" si="1"/>
        <v>0.0</v>
      </c>
      <c r="H35" s="203"/>
      <c r="I35" s="204"/>
    </row>
    <row r="36" spans="1:11">
      <c r="A36" s="81">
        <v>1</v>
      </c>
      <c r="B36" s="189" t="s">
        <v>66</v>
      </c>
      <c r="C36" s="189"/>
      <c r="D36" s="189"/>
      <c r="E36" s="189"/>
      <c r="F36" s="82"/>
      <c r="G36" s="67" t="n">
        <f t="shared" si="1"/>
        <v>0.0</v>
      </c>
      <c r="H36" s="190"/>
      <c r="I36" s="191"/>
    </row>
    <row r="37" spans="1:11">
      <c r="A37" s="81">
        <v>2</v>
      </c>
      <c r="B37" s="189" t="s">
        <v>67</v>
      </c>
      <c r="C37" s="189"/>
      <c r="D37" s="189"/>
      <c r="E37" s="189"/>
      <c r="F37" s="82"/>
      <c r="G37" s="67" t="n">
        <f t="shared" si="1"/>
        <v>0.0</v>
      </c>
      <c r="H37" s="190"/>
      <c r="I37" s="191"/>
    </row>
    <row r="38" spans="1:11">
      <c r="A38" s="81">
        <v>3</v>
      </c>
      <c r="B38" s="189" t="s">
        <v>68</v>
      </c>
      <c r="C38" s="189"/>
      <c r="D38" s="189"/>
      <c r="E38" s="189"/>
      <c r="F38" s="82"/>
      <c r="G38" s="67" t="n">
        <f t="shared" si="1"/>
        <v>0.0</v>
      </c>
      <c r="H38" s="190"/>
      <c r="I38" s="191"/>
    </row>
    <row r="39" spans="1:11">
      <c r="A39" s="81">
        <v>4</v>
      </c>
      <c r="B39" s="189" t="s">
        <v>69</v>
      </c>
      <c r="C39" s="189"/>
      <c r="D39" s="189"/>
      <c r="E39" s="189"/>
      <c r="F39" s="82"/>
      <c r="G39" s="67" t="n">
        <f t="shared" si="1"/>
        <v>0.0</v>
      </c>
      <c r="H39" s="200"/>
      <c r="I39" s="201"/>
    </row>
    <row r="40" spans="1:11" ht="14.25">
      <c r="A40" s="81">
        <v>5</v>
      </c>
      <c r="B40" s="202" t="s">
        <v>70</v>
      </c>
      <c r="C40" s="202"/>
      <c r="D40" s="202"/>
      <c r="E40" s="202"/>
      <c r="F40" s="83"/>
      <c r="G40" s="84" t="n">
        <f t="shared" si="1"/>
        <v>0.0</v>
      </c>
      <c r="H40" s="200"/>
      <c r="I40" s="201"/>
      <c r="J40" s="38"/>
    </row>
    <row r="41" spans="1:11" ht="14.25">
      <c r="A41" s="81">
        <v>6</v>
      </c>
      <c r="B41" s="202" t="s">
        <v>71</v>
      </c>
      <c r="C41" s="202"/>
      <c r="D41" s="202"/>
      <c r="E41" s="202"/>
      <c r="F41" s="83"/>
      <c r="G41" s="84" t="n">
        <f t="shared" si="1"/>
        <v>0.0</v>
      </c>
      <c r="H41" s="200"/>
      <c r="I41" s="201"/>
      <c r="J41" s="38"/>
    </row>
    <row r="42" spans="1:11" s="37" customFormat="1" ht="15.75" thickBot="1">
      <c r="A42" s="77" t="s">
        <v>64</v>
      </c>
      <c r="B42" s="197" t="s">
        <v>72</v>
      </c>
      <c r="C42" s="197"/>
      <c r="D42" s="197"/>
      <c r="E42" s="197"/>
      <c r="F42" s="85" t="n">
        <f>SUM(F36:F41)</f>
        <v>0.0</v>
      </c>
      <c r="G42" s="71" t="n">
        <f t="shared" si="1"/>
        <v>0.0</v>
      </c>
      <c r="H42" s="222" t="n">
        <f>SUM(H36:H41)</f>
        <v>0.0</v>
      </c>
      <c r="I42" s="223"/>
      <c r="J42" s="39"/>
      <c r="K42" s="40"/>
    </row>
    <row r="43" spans="1:11" s="37" customFormat="1" ht="18.75" thickBot="1">
      <c r="A43" s="86"/>
      <c r="B43" s="224" t="s">
        <v>73</v>
      </c>
      <c r="C43" s="224"/>
      <c r="D43" s="224"/>
      <c r="E43" s="224"/>
      <c r="F43" s="87"/>
      <c r="G43" s="87" t="n">
        <f>G42-G34+G22</f>
        <v>475779.0</v>
      </c>
      <c r="H43" s="225"/>
      <c r="I43" s="226"/>
      <c r="J43" s="39"/>
      <c r="K43" s="40"/>
    </row>
    <row r="44" spans="1:11" s="37" customFormat="1" ht="18">
      <c r="A44" s="88"/>
      <c r="B44" s="205" t="s">
        <v>74</v>
      </c>
      <c r="C44" s="206"/>
      <c r="D44" s="206"/>
      <c r="E44" s="206"/>
      <c r="F44" s="206"/>
      <c r="G44" s="206"/>
      <c r="H44" s="206"/>
      <c r="I44" s="207"/>
    </row>
    <row r="45" spans="1:11">
      <c r="A45" s="61"/>
      <c r="B45" s="208" t="s">
        <v>75</v>
      </c>
      <c r="C45" s="209"/>
      <c r="D45" s="209"/>
      <c r="E45" s="210"/>
      <c r="F45" s="209"/>
      <c r="G45" s="209"/>
      <c r="H45" s="209"/>
      <c r="I45" s="211"/>
    </row>
    <row r="46" spans="1:11">
      <c r="A46" s="63"/>
      <c r="B46" s="156" t="s">
        <v>76</v>
      </c>
      <c r="C46" s="157"/>
      <c r="D46" s="157"/>
      <c r="E46" s="157"/>
      <c r="F46" s="157"/>
      <c r="G46" s="157"/>
      <c r="H46" s="157"/>
      <c r="I46" s="214"/>
    </row>
    <row r="47" spans="1:11">
      <c r="A47" s="89"/>
      <c r="B47" s="212"/>
      <c r="C47" s="213"/>
      <c r="D47" s="213"/>
      <c r="E47" s="213"/>
      <c r="F47" s="213"/>
      <c r="G47" s="213"/>
      <c r="H47" s="213"/>
      <c r="I47" s="215"/>
    </row>
    <row r="48" spans="1:11" ht="13.5" thickBot="1">
      <c r="A48" s="90"/>
      <c r="B48" s="91"/>
      <c r="C48" s="91"/>
      <c r="D48" s="91"/>
      <c r="E48" s="91"/>
      <c r="F48" s="92"/>
      <c r="G48" s="93"/>
      <c r="H48" s="94"/>
      <c r="I48" s="95"/>
    </row>
    <row r="49" spans="1:9">
      <c r="A49" s="216" t="s">
        <v>77</v>
      </c>
      <c r="B49" s="217"/>
      <c r="C49" s="216" t="s">
        <v>78</v>
      </c>
      <c r="D49" s="217"/>
      <c r="E49" s="218"/>
      <c r="F49" s="96" t="s">
        <v>79</v>
      </c>
      <c r="G49" s="219" t="s">
        <v>79</v>
      </c>
      <c r="H49" s="220"/>
      <c r="I49" s="221"/>
    </row>
    <row r="50" spans="1:9">
      <c r="A50" s="230"/>
      <c r="B50" s="231"/>
      <c r="C50" s="230"/>
      <c r="D50" s="236"/>
      <c r="E50" s="231"/>
      <c r="F50" s="231"/>
      <c r="G50" s="239"/>
      <c r="H50" s="240"/>
      <c r="I50" s="241"/>
    </row>
    <row r="51" spans="1:9">
      <c r="A51" s="232"/>
      <c r="B51" s="233"/>
      <c r="C51" s="232"/>
      <c r="D51" s="237"/>
      <c r="E51" s="233"/>
      <c r="F51" s="233"/>
      <c r="G51" s="242"/>
      <c r="H51" s="243"/>
      <c r="I51" s="244"/>
    </row>
    <row r="52" spans="1:9">
      <c r="A52" s="232"/>
      <c r="B52" s="233"/>
      <c r="C52" s="232"/>
      <c r="D52" s="237"/>
      <c r="E52" s="233"/>
      <c r="F52" s="233"/>
      <c r="G52" s="242"/>
      <c r="H52" s="243"/>
      <c r="I52" s="244"/>
    </row>
    <row r="53" spans="1:9">
      <c r="A53" s="232"/>
      <c r="B53" s="233"/>
      <c r="C53" s="232"/>
      <c r="D53" s="237"/>
      <c r="E53" s="233"/>
      <c r="F53" s="233"/>
      <c r="G53" s="242"/>
      <c r="H53" s="243"/>
      <c r="I53" s="244"/>
    </row>
    <row r="54" spans="1:9">
      <c r="A54" s="232"/>
      <c r="B54" s="233"/>
      <c r="C54" s="232"/>
      <c r="D54" s="237"/>
      <c r="E54" s="233"/>
      <c r="F54" s="233"/>
      <c r="G54" s="242"/>
      <c r="H54" s="243"/>
      <c r="I54" s="244"/>
    </row>
    <row r="55" spans="1:9">
      <c r="A55" s="232"/>
      <c r="B55" s="233"/>
      <c r="C55" s="232"/>
      <c r="D55" s="237"/>
      <c r="E55" s="233"/>
      <c r="F55" s="233"/>
      <c r="G55" s="242"/>
      <c r="H55" s="243"/>
      <c r="I55" s="244"/>
    </row>
    <row r="56" spans="1:9">
      <c r="A56" s="232"/>
      <c r="B56" s="233"/>
      <c r="C56" s="232"/>
      <c r="D56" s="237"/>
      <c r="E56" s="233"/>
      <c r="F56" s="233"/>
      <c r="G56" s="242"/>
      <c r="H56" s="243"/>
      <c r="I56" s="244"/>
    </row>
    <row r="57" spans="1:9">
      <c r="A57" s="234"/>
      <c r="B57" s="235"/>
      <c r="C57" s="234"/>
      <c r="D57" s="238"/>
      <c r="E57" s="235"/>
      <c r="F57" s="235"/>
      <c r="G57" s="245"/>
      <c r="H57" s="246"/>
      <c r="I57" s="247"/>
    </row>
    <row r="58" spans="1:9">
      <c r="A58" s="248"/>
      <c r="B58" s="249"/>
      <c r="C58" s="250"/>
      <c r="D58" s="251"/>
      <c r="E58" s="252"/>
      <c r="F58" s="97"/>
      <c r="G58" s="248"/>
      <c r="H58" s="253"/>
      <c r="I58" s="249"/>
    </row>
    <row r="59" spans="1:9" ht="15" thickBot="1">
      <c r="A59" s="227" t="s">
        <v>80</v>
      </c>
      <c r="B59" s="228"/>
      <c r="C59" s="227" t="s">
        <v>81</v>
      </c>
      <c r="D59" s="229"/>
      <c r="E59" s="228"/>
      <c r="F59" s="98" t="s">
        <v>82</v>
      </c>
      <c r="G59" s="227" t="s">
        <v>83</v>
      </c>
      <c r="H59" s="229"/>
      <c r="I59" s="228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Afreen.Sayed</lastModifiedBy>
  <lastPrinted>2014-01-09T07:01:54Z</lastPrinted>
  <dcterms:modified xsi:type="dcterms:W3CDTF">2015-05-27T06:26:41Z</dcterms:modified>
</coreProperties>
</file>