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8" i="8"/>
  <c r="Z9" i="9" l="1"/>
  <c r="Z4" i="9" s="1"/>
  <c r="H19" i="10" s="1"/>
  <c r="G19" i="10" s="1"/>
  <c r="Z8" i="9"/>
  <c r="Y9" i="9"/>
  <c r="Y8" i="9"/>
  <c r="X9" i="9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G34" i="10"/>
  <c r="AA9" i="9" l="1"/>
  <c r="S8" i="8"/>
  <c r="T8" i="8" s="1"/>
  <c r="Z10" i="9"/>
  <c r="AA10" i="9" s="1"/>
  <c r="Y10" i="9"/>
  <c r="X10" i="9"/>
  <c r="T10" i="9"/>
  <c r="S10" i="9"/>
  <c r="Q10" i="9"/>
  <c r="T9" i="9"/>
  <c r="S9" i="9"/>
  <c r="Q9" i="9"/>
  <c r="T8" i="9"/>
  <c r="S8" i="9"/>
  <c r="Q8" i="9"/>
  <c r="Y4" i="9"/>
  <c r="H18" i="10" s="1"/>
  <c r="G18" i="10" s="1"/>
  <c r="X4" i="9"/>
  <c r="T10" i="8"/>
  <c r="S10" i="8"/>
  <c r="Q10" i="8"/>
  <c r="T9" i="8"/>
  <c r="S9" i="8"/>
  <c r="Q9" i="8"/>
  <c r="AA4" i="9" l="1"/>
  <c r="H17" i="10"/>
  <c r="G17" i="10" s="1"/>
  <c r="H22" i="10"/>
  <c r="H43" i="10" l="1"/>
  <c r="G22" i="10"/>
  <c r="G43" i="10" s="1"/>
</calcChain>
</file>

<file path=xl/sharedStrings.xml><?xml version="1.0" encoding="utf-8"?>
<sst xmlns="http://schemas.openxmlformats.org/spreadsheetml/2006/main" count="148" uniqueCount="111">
  <si>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</si>
  <si>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</si>
  <si>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</si>
  <si>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</si>
  <si>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</si>
  <si>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</si>
  <si>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</si>
  <si>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</si>
  <si>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</si>
  <si>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</si>
  <si>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</si>
  <si>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</si>
  <si>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</si>
  <si>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</si>
  <si>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</si>
  <si>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</si>
  <si>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</si>
  <si>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</si>
  <si>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</si>
  <si>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</si>
  <si>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</si>
  <si>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</si>
  <si>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</si>
  <si>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</si>
  <si>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</si>
  <si>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</si>
  <si>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</si>
  <si>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</si>
  <si>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</si>
  <si>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</si>
  <si>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</si>
  <si>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</si>
  <si>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</si>
  <si>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</si>
  <si>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</si>
  <si>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</si>
  <si>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</si>
  <si>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</si>
  <si>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</si>
  <si>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</si>
  <si>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</si>
  <si>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</si>
  <si>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</si>
  <si>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</si>
  <si>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</si>
  <si>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</si>
  <si>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</si>
  <si>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</si>
  <si>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</si>
  <si>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</si>
  <si>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</si>
  <si>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</si>
  <si>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</si>
  <si>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</si>
  <si>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</si>
  <si>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</si>
  <si>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</si>
  <si>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</si>
  <si>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</si>
  <si>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</si>
  <si>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</si>
  <si>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</si>
  <si>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</si>
  <si>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</si>
  <si>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</si>
  <si>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</si>
  <si>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</si>
  <si>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</si>
  <si>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</si>
  <si>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</si>
  <si>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</si>
  <si>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</si>
  <si>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</si>
  <si>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</si>
  <si>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</si>
  <si>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</si>
  <si>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</si>
  <si>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</si>
  <si>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Approved By</t>
  </si>
  <si>
    <t>GM -Project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</si>
  <si>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</si>
  <si>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</si>
  <si>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</si>
  <si>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</si>
  <si>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</si>
  <si>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</si>
  <si>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</si>
  <si>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006</t>
  </si>
  <si>
    <t>Proposed 5 Star Hotel at Lucknow</t>
  </si>
  <si>
    <t>Providing security services</t>
  </si>
  <si>
    <t>CHPL/006/13-14/510
Dated : 17.12.2013</t>
  </si>
  <si>
    <t>Service Tax @ 12.36%</t>
  </si>
  <si>
    <t>I</t>
  </si>
  <si>
    <t>Prepared &amp; Checked By</t>
  </si>
  <si>
    <t>Raj Kamal Sharma</t>
  </si>
  <si>
    <t>Asst Manager-QS</t>
  </si>
  <si>
    <t>Reveiwed By</t>
  </si>
  <si>
    <t>Vivek Sinha</t>
  </si>
  <si>
    <t>Sr. Project Manager</t>
  </si>
  <si>
    <t>Recommended By</t>
  </si>
  <si>
    <t>Vijay Bhati</t>
  </si>
  <si>
    <t>Rahul Khopkar</t>
  </si>
  <si>
    <t>AVP- Projects &amp; Contracts</t>
  </si>
  <si>
    <t>Rs. (In Words): One Lac Twenty One Thousand Three Hundred Forty Nine only</t>
  </si>
  <si>
    <t>Providing Security Guards for 24 x 7 security purpose ( 3 Guards in 2 shifts of 12 hrs each @ Rs.14,500 per shift )-Variation</t>
  </si>
  <si>
    <t>902070000</t>
  </si>
  <si>
    <t>COP-R005</t>
  </si>
  <si>
    <t>COP No.:-HRL/COP/G4S/180</t>
  </si>
  <si>
    <t>Date.:- 30/03/2015</t>
  </si>
  <si>
    <t>Invoice No. ADI14/0002096/LKW        dated 31st  March 2015</t>
  </si>
  <si>
    <t>Rs. (In Words): One Lac Fifty Three Thousand Five Hundred Ninety 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</si>
</sst>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3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167" fontId="10" fillId="6" borderId="12" xfId="2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 wrapText="1"/>
    </xf>
    <xf numFmtId="0" fontId="1" fillId="2" borderId="53" xfId="0" applyFont="1" applyFill="1" applyBorder="1" applyAlignment="1">
      <alignment vertical="center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2" borderId="53" xfId="0" applyFont="1" applyFill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 wrapText="1"/>
    </xf>
    <xf numFmtId="0" fontId="1" fillId="0" borderId="53" xfId="0" applyFont="1" applyBorder="1" applyAlignment="1">
      <alignment vertical="center" wrapText="1"/>
    </xf>
    <xf numFmtId="0" fontId="1" fillId="2" borderId="53" xfId="0" applyFont="1" applyFill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2" borderId="53" xfId="0" applyFont="1" applyFill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2" borderId="53" xfId="0" applyFont="1" applyFill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0"/>
  <sheetViews>
    <sheetView workbookViewId="0">
      <selection activeCell="C10" sqref="C10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13.7109375" collapsed="true"/>
    <col min="18" max="18" customWidth="true" style="34" width="13.85546875" collapsed="true"/>
    <col min="19" max="19" customWidth="true" style="34" width="21.5703125" collapsed="true"/>
    <col min="20" max="20" customWidth="true" style="34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53" t="s">
        <v>5</v>
      </c>
      <c r="D5" s="153"/>
      <c r="E5" s="153"/>
      <c r="F5" s="153"/>
      <c r="G5" s="153"/>
      <c r="H5" s="153"/>
      <c r="I5" s="153"/>
      <c r="J5" s="153"/>
      <c r="K5" s="153"/>
      <c r="L5" s="153"/>
      <c r="M5" s="3" t="s">
        <v>2</v>
      </c>
      <c r="N5" s="3" t="s">
        <v>8</v>
      </c>
      <c r="O5" s="31"/>
      <c r="P5" s="155"/>
      <c r="Q5" s="156"/>
      <c r="R5" s="156"/>
      <c r="S5" s="156"/>
      <c r="T5" s="15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54"/>
      <c r="AV5" s="154"/>
      <c r="AW5" s="154"/>
      <c r="AX5" s="154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55" t="s">
        <v>18</v>
      </c>
      <c r="Q6" s="156"/>
      <c r="R6" s="156"/>
      <c r="S6" s="156"/>
      <c r="T6" s="157"/>
      <c r="U6" s="8"/>
      <c r="V6" s="8"/>
      <c r="W6" s="8"/>
      <c r="X6" s="8"/>
      <c r="Y6" s="8"/>
      <c r="Z6" s="11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1"/>
      <c r="AN6" s="154"/>
      <c r="AO6" s="154"/>
      <c r="AP6" s="154"/>
      <c r="AQ6" s="154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25">
      <c r="A8" s="2">
        <v>1</v>
      </c>
      <c r="B8" s="103" t="s">
        <v>105</v>
      </c>
      <c r="C8" s="16" t="s">
        <v>81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82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45" customHeight="1" x14ac:dyDescent="0.25">
      <c r="A9" s="2">
        <v>2</v>
      </c>
      <c r="B9" s="103" t="s">
        <v>105</v>
      </c>
      <c r="C9" s="16" t="s">
        <v>104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82</v>
      </c>
      <c r="N9" s="22">
        <v>12</v>
      </c>
      <c r="O9" s="33"/>
      <c r="P9" s="22">
        <v>115700</v>
      </c>
      <c r="Q9" s="22" t="n">
        <f>P9*12.36%</f>
        <v>14300.519999999999</v>
      </c>
      <c r="R9" s="22">
        <v>0</v>
      </c>
      <c r="S9" s="22" t="n">
        <f>SUM(P9:R9)</f>
        <v>130000.52</v>
      </c>
      <c r="T9" s="24" t="n">
        <f>S9*N9</f>
        <v>1560006.24</v>
      </c>
      <c r="U9" s="109"/>
      <c r="V9" s="108"/>
      <c r="W9" s="111"/>
      <c r="X9" s="110"/>
      <c r="Y9" s="113"/>
      <c r="Z9" s="112"/>
      <c r="AA9" s="115"/>
      <c r="AB9" s="114"/>
      <c r="AC9" s="117"/>
      <c r="AD9" s="116"/>
      <c r="AE9" s="119"/>
      <c r="AF9" s="118"/>
      <c r="AG9" s="122"/>
      <c r="AH9" s="123"/>
      <c r="AI9" s="120"/>
      <c r="AJ9" s="121"/>
      <c r="AK9" s="126"/>
      <c r="AL9" s="127"/>
      <c r="AM9" s="124"/>
      <c r="AN9" s="125"/>
      <c r="AO9" s="130"/>
      <c r="AP9" s="131"/>
      <c r="AQ9" s="128"/>
      <c r="AR9" s="129"/>
      <c r="AS9" s="134"/>
      <c r="AT9" s="135"/>
      <c r="AU9" s="132"/>
      <c r="AV9" s="133"/>
      <c r="AW9" s="139"/>
      <c r="AX9" s="138"/>
      <c r="AY9" s="137"/>
      <c r="AZ9" s="136"/>
      <c r="BA9" s="143"/>
      <c r="BB9" s="142"/>
      <c r="BC9" s="141"/>
      <c r="BD9" s="140"/>
      <c r="BE9" s="147"/>
      <c r="BF9" s="146"/>
      <c r="BG9" s="145"/>
      <c r="BH9" s="144"/>
      <c r="BI9" s="151"/>
      <c r="BJ9" s="150"/>
      <c r="BK9" s="149"/>
      <c r="BL9" s="148"/>
      <c r="BM9" s="152"/>
    </row>
    <row r="10" spans="1:65" ht="45" x14ac:dyDescent="0.25">
      <c r="A10" s="2">
        <v>3</v>
      </c>
      <c r="B10" s="103" t="s">
        <v>105</v>
      </c>
      <c r="C10" s="16" t="s">
        <v>80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82</v>
      </c>
      <c r="N10" s="22">
        <v>24</v>
      </c>
      <c r="O10" s="33"/>
      <c r="P10" s="23">
        <v>21000</v>
      </c>
      <c r="Q10" s="22" t="n">
        <f>P10*12.36%</f>
        <v>2595.6</v>
      </c>
      <c r="R10" s="23">
        <v>0</v>
      </c>
      <c r="S10" s="22" t="n">
        <f t="shared" ref="S10" si="0">SUM(P10:R10)</f>
        <v>23595.6</v>
      </c>
      <c r="T10" s="24" t="n">
        <f t="shared" ref="T10" si="1">S10*N10</f>
        <v>566294.3999999999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10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0"/>
  <sheetViews>
    <sheetView topLeftCell="V1" workbookViewId="0">
      <selection activeCell="AB8" sqref="AB8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21.85546875" collapsed="true"/>
    <col min="18" max="18" customWidth="true" style="34" width="13.85546875" collapsed="true"/>
    <col min="19" max="20" customWidth="true" style="34" width="21.5703125" collapsed="true"/>
    <col min="21" max="21" customWidth="true" style="37" width="5.7109375" collapsed="true"/>
    <col min="22" max="27" customWidth="true" style="34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106</v>
      </c>
      <c r="G4" s="105"/>
      <c r="X4" s="34" t="n">
        <f>SUM(X8:X10)</f>
        <v>1702000.749</v>
      </c>
      <c r="Y4" s="34" t="n">
        <f>SUM(Y8:Y10)</f>
        <v>210367.29257639998</v>
      </c>
      <c r="Z4" s="34" t="n">
        <f>SUM(Z8:Z9)</f>
        <v>0.0</v>
      </c>
      <c r="AA4" s="34" t="n">
        <f>SUM(AA8:AA10)</f>
        <v>1912368.0415764</v>
      </c>
    </row>
    <row r="5" spans="1:72" s="4" customFormat="1" ht="30.75" customHeight="1" x14ac:dyDescent="0.25">
      <c r="A5" s="2"/>
      <c r="B5" s="2"/>
      <c r="C5" s="153" t="s">
        <v>5</v>
      </c>
      <c r="D5" s="153"/>
      <c r="E5" s="153"/>
      <c r="F5" s="153"/>
      <c r="G5" s="153"/>
      <c r="H5" s="153"/>
      <c r="I5" s="153"/>
      <c r="J5" s="153"/>
      <c r="K5" s="153"/>
      <c r="L5" s="153"/>
      <c r="M5" s="3" t="s">
        <v>2</v>
      </c>
      <c r="N5" s="3" t="s">
        <v>8</v>
      </c>
      <c r="O5" s="31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54"/>
      <c r="BC5" s="154"/>
      <c r="BD5" s="154"/>
      <c r="BE5" s="154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55" t="s">
        <v>18</v>
      </c>
      <c r="Q6" s="156"/>
      <c r="R6" s="156"/>
      <c r="S6" s="156"/>
      <c r="T6" s="156"/>
      <c r="U6" s="38"/>
      <c r="V6" s="153" t="s">
        <v>22</v>
      </c>
      <c r="W6" s="153"/>
      <c r="X6" s="153"/>
      <c r="Y6" s="153"/>
      <c r="Z6" s="153"/>
      <c r="AA6" s="153"/>
      <c r="AB6" s="8"/>
      <c r="AC6" s="8"/>
      <c r="AD6" s="8"/>
      <c r="AE6" s="8"/>
      <c r="AF6" s="8"/>
      <c r="AG6" s="11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1"/>
      <c r="AU6" s="154"/>
      <c r="AV6" s="154"/>
      <c r="AW6" s="154"/>
      <c r="AX6" s="154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25">
      <c r="A8" s="2">
        <v>1</v>
      </c>
      <c r="B8" s="103" t="s">
        <v>105</v>
      </c>
      <c r="C8" s="16" t="s">
        <v>81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82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39"/>
      <c r="V8" s="22">
        <v>100</v>
      </c>
      <c r="W8" s="22">
        <v>12</v>
      </c>
      <c r="X8" s="22" t="n">
        <f>V8*W8*P8/100</f>
        <v>1044000.0</v>
      </c>
      <c r="Y8" s="22" t="n">
        <f>V8*W8*Q8/100</f>
        <v>129038.39999999998</v>
      </c>
      <c r="Z8" s="22" t="n">
        <f>V8*W8*R8/100</f>
        <v>0.0</v>
      </c>
      <c r="AA8" s="22" t="n">
        <f>SUM(X8:Z8)</f>
        <v>1173038.4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45" x14ac:dyDescent="0.25">
      <c r="A9" s="2">
        <v>2</v>
      </c>
      <c r="B9" s="103" t="s">
        <v>105</v>
      </c>
      <c r="C9" s="16" t="s">
        <v>104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82</v>
      </c>
      <c r="N9" s="22">
        <v>12</v>
      </c>
      <c r="O9" s="33"/>
      <c r="P9" s="22">
        <v>115700</v>
      </c>
      <c r="Q9" s="22" t="n">
        <f>P9*12.36%</f>
        <v>14300.519999999999</v>
      </c>
      <c r="R9" s="22">
        <v>0</v>
      </c>
      <c r="S9" s="22" t="n">
        <f>SUM(P9:R9)</f>
        <v>130000.52</v>
      </c>
      <c r="T9" s="24" t="n">
        <f>S9*N9</f>
        <v>1560006.24</v>
      </c>
      <c r="U9" s="40"/>
      <c r="V9" s="23">
        <v>98.819000000000003</v>
      </c>
      <c r="W9" s="23">
        <v>3</v>
      </c>
      <c r="X9" s="22" t="n">
        <f t="shared" ref="X9" si="0">V9*W9*P9/100</f>
        <v>343000.749</v>
      </c>
      <c r="Y9" s="22" t="n">
        <f t="shared" ref="Y9" si="1">V9*W9*Q9/100</f>
        <v>42394.892576399994</v>
      </c>
      <c r="Z9" s="22" t="n">
        <f t="shared" ref="Z9" si="2">V9*W9*R9/100</f>
        <v>0.0</v>
      </c>
      <c r="AA9" s="22" t="n">
        <f t="shared" ref="AA9" si="3">SUM(X9:Z9)</f>
        <v>385395.6415764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45" x14ac:dyDescent="0.25">
      <c r="A10" s="2">
        <v>3</v>
      </c>
      <c r="B10" s="103" t="s">
        <v>105</v>
      </c>
      <c r="C10" s="16" t="s">
        <v>80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82</v>
      </c>
      <c r="N10" s="22">
        <v>24</v>
      </c>
      <c r="O10" s="33"/>
      <c r="P10" s="23">
        <v>21000</v>
      </c>
      <c r="Q10" s="22" t="n">
        <f>P10*12.36%</f>
        <v>2595.6</v>
      </c>
      <c r="R10" s="23">
        <v>0</v>
      </c>
      <c r="S10" s="22" t="n">
        <f>SUM(P10:R10)</f>
        <v>23595.6</v>
      </c>
      <c r="T10" s="24" t="n">
        <f>S10*N10</f>
        <v>566294.3999999999</v>
      </c>
      <c r="U10" s="40"/>
      <c r="V10" s="23">
        <v>100</v>
      </c>
      <c r="W10" s="23">
        <v>15</v>
      </c>
      <c r="X10" s="22" t="n">
        <f>V10*W10*P10/100</f>
        <v>315000.0</v>
      </c>
      <c r="Y10" s="22" t="n">
        <f>V10*W10*Q10/100</f>
        <v>38934.0</v>
      </c>
      <c r="Z10" s="22" t="n">
        <f>V10*W10*R10/100</f>
        <v>0.0</v>
      </c>
      <c r="AA10" s="22" t="n">
        <f>SUM(X10:Z10)</f>
        <v>353934.0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N8:O9" name="Range1_1_3_1"/>
    <protectedRange password="CA69" sqref="B8:B10" name="Range1_1_5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6" workbookViewId="0">
      <selection activeCell="G12" sqref="G12:I12"/>
    </sheetView>
  </sheetViews>
  <sheetFormatPr defaultRowHeight="12.75" x14ac:dyDescent="0.2"/>
  <cols>
    <col min="1" max="1" style="41" width="9.140625" collapsed="true"/>
    <col min="2" max="2" customWidth="true" style="41" width="22.28515625" collapsed="true"/>
    <col min="3" max="3" customWidth="true" style="41" width="14.5703125" collapsed="true"/>
    <col min="4" max="4" style="41" width="9.140625" collapsed="true"/>
    <col min="5" max="5" customWidth="true" style="41" width="11.5703125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38.140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285" t="s">
        <v>30</v>
      </c>
      <c r="B1" s="286"/>
      <c r="C1" s="286"/>
      <c r="D1" s="286"/>
      <c r="E1" s="286"/>
      <c r="F1" s="286"/>
      <c r="G1" s="286"/>
      <c r="H1" s="286"/>
      <c r="I1" s="287"/>
    </row>
    <row r="2" spans="1:10" ht="20.25" x14ac:dyDescent="0.2">
      <c r="A2" s="288" t="s">
        <v>31</v>
      </c>
      <c r="B2" s="289"/>
      <c r="C2" s="289"/>
      <c r="D2" s="289"/>
      <c r="E2" s="289"/>
      <c r="F2" s="289"/>
      <c r="G2" s="289"/>
      <c r="H2" s="289"/>
      <c r="I2" s="290"/>
    </row>
    <row r="3" spans="1:10" ht="15.75" thickBot="1" x14ac:dyDescent="0.25">
      <c r="A3" s="291" t="s">
        <v>107</v>
      </c>
      <c r="B3" s="292"/>
      <c r="C3" s="292"/>
      <c r="D3" s="292"/>
      <c r="E3" s="292"/>
      <c r="F3" s="292"/>
      <c r="G3" s="293" t="s">
        <v>108</v>
      </c>
      <c r="H3" s="294"/>
      <c r="I3" s="295"/>
      <c r="J3" s="42"/>
    </row>
    <row r="4" spans="1:10" s="42" customFormat="1" ht="15" x14ac:dyDescent="0.25">
      <c r="A4" s="296" t="s">
        <v>32</v>
      </c>
      <c r="B4" s="297"/>
      <c r="C4" s="43" t="s">
        <v>87</v>
      </c>
      <c r="D4" s="44"/>
      <c r="E4" s="44"/>
      <c r="F4" s="45"/>
      <c r="G4" s="298" t="s">
        <v>33</v>
      </c>
      <c r="H4" s="299"/>
      <c r="I4" s="300"/>
    </row>
    <row r="5" spans="1:10" s="42" customFormat="1" ht="15.75" thickBot="1" x14ac:dyDescent="0.3">
      <c r="A5" s="304" t="s">
        <v>34</v>
      </c>
      <c r="B5" s="305"/>
      <c r="C5" s="306" t="s">
        <v>88</v>
      </c>
      <c r="D5" s="306"/>
      <c r="E5" s="306"/>
      <c r="F5" s="307"/>
      <c r="G5" s="301"/>
      <c r="H5" s="302"/>
      <c r="I5" s="303"/>
    </row>
    <row r="6" spans="1:10" x14ac:dyDescent="0.2">
      <c r="A6" s="271"/>
      <c r="B6" s="272"/>
      <c r="C6" s="272"/>
      <c r="D6" s="272"/>
      <c r="E6" s="46"/>
      <c r="F6" s="273"/>
      <c r="G6" s="274"/>
      <c r="H6" s="274"/>
      <c r="I6" s="275"/>
    </row>
    <row r="7" spans="1:10" x14ac:dyDescent="0.2">
      <c r="A7" s="47" t="s">
        <v>35</v>
      </c>
      <c r="B7" s="276" t="s">
        <v>89</v>
      </c>
      <c r="C7" s="276"/>
      <c r="D7" s="276"/>
      <c r="E7" s="277"/>
      <c r="F7" s="278" t="s">
        <v>83</v>
      </c>
      <c r="G7" s="279"/>
      <c r="H7" s="279"/>
      <c r="I7" s="280"/>
    </row>
    <row r="8" spans="1:10" x14ac:dyDescent="0.2">
      <c r="A8" s="281" t="s">
        <v>36</v>
      </c>
      <c r="B8" s="282"/>
      <c r="C8" s="48"/>
      <c r="D8" s="48"/>
      <c r="E8" s="46"/>
      <c r="F8" s="268" t="s">
        <v>84</v>
      </c>
      <c r="G8" s="283"/>
      <c r="H8" s="283"/>
      <c r="I8" s="284"/>
    </row>
    <row r="9" spans="1:10" x14ac:dyDescent="0.2">
      <c r="A9" s="264" t="s">
        <v>37</v>
      </c>
      <c r="B9" s="265"/>
      <c r="C9" s="265"/>
      <c r="D9" s="308" t="s">
        <v>90</v>
      </c>
      <c r="E9" s="309"/>
      <c r="F9" s="310" t="s">
        <v>85</v>
      </c>
      <c r="G9" s="310"/>
      <c r="H9" s="310"/>
      <c r="I9" s="311"/>
    </row>
    <row r="10" spans="1:10" x14ac:dyDescent="0.2">
      <c r="A10" s="264" t="s">
        <v>38</v>
      </c>
      <c r="B10" s="265"/>
      <c r="C10" s="265"/>
      <c r="D10" s="266">
        <v>1456186</v>
      </c>
      <c r="E10" s="267"/>
      <c r="F10" s="268" t="s">
        <v>86</v>
      </c>
      <c r="G10" s="269"/>
      <c r="H10" s="269"/>
      <c r="I10" s="270"/>
    </row>
    <row r="11" spans="1:10" x14ac:dyDescent="0.2">
      <c r="A11" s="49" t="s">
        <v>39</v>
      </c>
      <c r="B11" s="48"/>
      <c r="C11" s="50"/>
      <c r="D11" s="249"/>
      <c r="E11" s="250"/>
      <c r="F11" s="251" t="s">
        <v>109</v>
      </c>
      <c r="G11" s="252"/>
      <c r="H11" s="252"/>
      <c r="I11" s="253"/>
    </row>
    <row r="12" spans="1:10" ht="13.5" thickBot="1" x14ac:dyDescent="0.25">
      <c r="A12" s="254" t="s">
        <v>40</v>
      </c>
      <c r="B12" s="255"/>
      <c r="C12" s="255"/>
      <c r="D12" s="256"/>
      <c r="E12" s="257"/>
      <c r="F12" s="51"/>
      <c r="G12" s="258"/>
      <c r="H12" s="259"/>
      <c r="I12" s="260"/>
    </row>
    <row r="13" spans="1:10" ht="26.25" thickBot="1" x14ac:dyDescent="0.25">
      <c r="A13" s="52" t="s">
        <v>0</v>
      </c>
      <c r="B13" s="261" t="s">
        <v>41</v>
      </c>
      <c r="C13" s="261"/>
      <c r="D13" s="261"/>
      <c r="E13" s="261"/>
      <c r="F13" s="53" t="s">
        <v>42</v>
      </c>
      <c r="G13" s="54" t="s">
        <v>43</v>
      </c>
      <c r="H13" s="262" t="s">
        <v>44</v>
      </c>
      <c r="I13" s="263"/>
    </row>
    <row r="14" spans="1:10" x14ac:dyDescent="0.2">
      <c r="A14" s="55"/>
      <c r="B14" s="239" t="s">
        <v>45</v>
      </c>
      <c r="C14" s="240"/>
      <c r="D14" s="240"/>
      <c r="E14" s="241"/>
      <c r="F14" s="56"/>
      <c r="G14" s="57" t="s">
        <v>92</v>
      </c>
      <c r="H14" s="242"/>
      <c r="I14" s="243"/>
    </row>
    <row r="15" spans="1:10" ht="13.5" thickBot="1" x14ac:dyDescent="0.25">
      <c r="A15" s="58"/>
      <c r="B15" s="193" t="s">
        <v>46</v>
      </c>
      <c r="C15" s="194"/>
      <c r="D15" s="194"/>
      <c r="E15" s="244"/>
      <c r="F15" s="59"/>
      <c r="G15" s="60" t="str">
        <f>certification!D4</f>
        <v>COP-R005</v>
      </c>
      <c r="H15" s="245"/>
      <c r="I15" s="246"/>
    </row>
    <row r="16" spans="1:10" ht="15" x14ac:dyDescent="0.2">
      <c r="A16" s="61" t="s">
        <v>47</v>
      </c>
      <c r="B16" s="221" t="s">
        <v>48</v>
      </c>
      <c r="C16" s="221"/>
      <c r="D16" s="221"/>
      <c r="E16" s="221"/>
      <c r="F16" s="62"/>
      <c r="G16" s="63"/>
      <c r="H16" s="247"/>
      <c r="I16" s="248"/>
    </row>
    <row r="17" spans="1:9" x14ac:dyDescent="0.2">
      <c r="A17" s="55" t="n">
        <f>+A15+1</f>
        <v>1.0</v>
      </c>
      <c r="B17" s="231" t="s">
        <v>49</v>
      </c>
      <c r="C17" s="231"/>
      <c r="D17" s="231"/>
      <c r="E17" s="231"/>
      <c r="F17" s="64" t="n">
        <v>1565300.0</v>
      </c>
      <c r="G17" s="65" t="n">
        <f t="shared" ref="G17:G22" si="0">H17-F17</f>
        <v>136700.74900000007</v>
      </c>
      <c r="H17" s="232" t="n">
        <f>certification!X4</f>
        <v>1702000.749</v>
      </c>
      <c r="I17" s="233"/>
    </row>
    <row r="18" spans="1:9" ht="12.75" customHeight="1" x14ac:dyDescent="0.2">
      <c r="A18" s="55" t="n">
        <f>+A17+1</f>
        <v>2.0</v>
      </c>
      <c r="B18" s="231" t="s">
        <v>91</v>
      </c>
      <c r="C18" s="231"/>
      <c r="D18" s="231"/>
      <c r="E18" s="231"/>
      <c r="F18" s="64" t="n">
        <v>193471.0</v>
      </c>
      <c r="G18" s="65" t="n">
        <f t="shared" si="0"/>
        <v>16896.29257639998</v>
      </c>
      <c r="H18" s="232" t="n">
        <f>certification!Y4</f>
        <v>210367.29257639998</v>
      </c>
      <c r="I18" s="233"/>
    </row>
    <row r="19" spans="1:9" ht="12.75" customHeight="1" x14ac:dyDescent="0.2">
      <c r="A19" s="55">
        <v>3</v>
      </c>
      <c r="B19" s="231" t="s">
        <v>50</v>
      </c>
      <c r="C19" s="231"/>
      <c r="D19" s="231"/>
      <c r="E19" s="231"/>
      <c r="F19" s="64" t="n">
        <v>0.0</v>
      </c>
      <c r="G19" s="104" t="n">
        <f t="shared" si="0"/>
        <v>0.0</v>
      </c>
      <c r="H19" s="237" t="n">
        <f>certification!Z4</f>
        <v>0.0</v>
      </c>
      <c r="I19" s="238"/>
    </row>
    <row r="20" spans="1:9" x14ac:dyDescent="0.2">
      <c r="A20" s="55">
        <v>4</v>
      </c>
      <c r="F20" s="66"/>
      <c r="G20" s="65"/>
      <c r="H20" s="232"/>
      <c r="I20" s="233"/>
    </row>
    <row r="21" spans="1:9" x14ac:dyDescent="0.2">
      <c r="A21" s="55">
        <v>5</v>
      </c>
      <c r="F21" s="66"/>
      <c r="G21" s="65"/>
      <c r="H21" s="232"/>
      <c r="I21" s="233"/>
    </row>
    <row r="22" spans="1:9" ht="15.75" thickBot="1" x14ac:dyDescent="0.25">
      <c r="A22" s="67" t="s">
        <v>47</v>
      </c>
      <c r="B22" s="234" t="s">
        <v>51</v>
      </c>
      <c r="C22" s="234"/>
      <c r="D22" s="234"/>
      <c r="E22" s="234"/>
      <c r="F22" s="68" t="n">
        <f>SUM(F17:F21)</f>
        <v>1758771.0</v>
      </c>
      <c r="G22" s="107" t="n">
        <f t="shared" si="0"/>
        <v>153597.04157639993</v>
      </c>
      <c r="H22" s="235" t="n">
        <f>SUM(H17:H21)</f>
        <v>1912368.0415764</v>
      </c>
      <c r="I22" s="236"/>
    </row>
    <row r="23" spans="1:9" ht="15" x14ac:dyDescent="0.2">
      <c r="A23" s="69" t="s">
        <v>52</v>
      </c>
      <c r="B23" s="228" t="s">
        <v>53</v>
      </c>
      <c r="C23" s="228"/>
      <c r="D23" s="228"/>
      <c r="E23" s="228"/>
      <c r="F23" s="70"/>
      <c r="G23" s="71"/>
      <c r="H23" s="229"/>
      <c r="I23" s="230"/>
    </row>
    <row r="24" spans="1:9" x14ac:dyDescent="0.2">
      <c r="A24" s="55">
        <v>1</v>
      </c>
      <c r="B24" s="216" t="s">
        <v>54</v>
      </c>
      <c r="C24" s="216"/>
      <c r="D24" s="216"/>
      <c r="E24" s="216"/>
      <c r="F24" s="64" t="n">
        <v>0.0</v>
      </c>
      <c r="G24" s="65" t="n">
        <f t="shared" ref="G24:G33" si="1">H24-F24</f>
        <v>0.0</v>
      </c>
      <c r="H24" s="217"/>
      <c r="I24" s="218"/>
    </row>
    <row r="25" spans="1:9" x14ac:dyDescent="0.2">
      <c r="A25" s="55">
        <v>2</v>
      </c>
      <c r="B25" s="216" t="s">
        <v>55</v>
      </c>
      <c r="C25" s="216"/>
      <c r="D25" s="216"/>
      <c r="E25" s="216"/>
      <c r="F25" s="72" t="n">
        <v>0.0</v>
      </c>
      <c r="G25" s="65" t="n">
        <f t="shared" si="1"/>
        <v>0.0</v>
      </c>
      <c r="H25" s="217"/>
      <c r="I25" s="218"/>
    </row>
    <row r="26" spans="1:9" x14ac:dyDescent="0.2">
      <c r="A26" s="55">
        <v>3</v>
      </c>
      <c r="B26" s="216" t="s">
        <v>56</v>
      </c>
      <c r="C26" s="216"/>
      <c r="D26" s="216"/>
      <c r="E26" s="216"/>
      <c r="F26" s="72" t="n">
        <v>0.0</v>
      </c>
      <c r="G26" s="65" t="n">
        <f t="shared" si="1"/>
        <v>0.0</v>
      </c>
      <c r="H26" s="217"/>
      <c r="I26" s="218"/>
    </row>
    <row r="27" spans="1:9" x14ac:dyDescent="0.2">
      <c r="A27" s="55">
        <v>4</v>
      </c>
      <c r="B27" s="216" t="s">
        <v>57</v>
      </c>
      <c r="C27" s="216"/>
      <c r="D27" s="216"/>
      <c r="E27" s="216"/>
      <c r="F27" s="72" t="n">
        <v>0.0</v>
      </c>
      <c r="G27" s="65" t="n">
        <f t="shared" si="1"/>
        <v>0.0</v>
      </c>
      <c r="H27" s="217"/>
      <c r="I27" s="218"/>
    </row>
    <row r="28" spans="1:9" x14ac:dyDescent="0.2">
      <c r="A28" s="55">
        <v>5</v>
      </c>
      <c r="B28" s="216" t="s">
        <v>58</v>
      </c>
      <c r="C28" s="216"/>
      <c r="D28" s="216"/>
      <c r="E28" s="216"/>
      <c r="F28" s="72" t="n">
        <v>0.0</v>
      </c>
      <c r="G28" s="65" t="n">
        <f t="shared" si="1"/>
        <v>0.0</v>
      </c>
      <c r="H28" s="217"/>
      <c r="I28" s="218"/>
    </row>
    <row r="29" spans="1:9" x14ac:dyDescent="0.2">
      <c r="A29" s="55">
        <v>6</v>
      </c>
      <c r="B29" s="216" t="s">
        <v>59</v>
      </c>
      <c r="C29" s="216"/>
      <c r="D29" s="216"/>
      <c r="E29" s="216"/>
      <c r="F29" s="72" t="n">
        <v>0.0</v>
      </c>
      <c r="G29" s="65" t="n">
        <f t="shared" si="1"/>
        <v>0.0</v>
      </c>
      <c r="H29" s="217"/>
      <c r="I29" s="218"/>
    </row>
    <row r="30" spans="1:9" x14ac:dyDescent="0.2">
      <c r="A30" s="55">
        <v>7</v>
      </c>
      <c r="B30" s="216" t="s">
        <v>60</v>
      </c>
      <c r="C30" s="216"/>
      <c r="D30" s="216"/>
      <c r="E30" s="216"/>
      <c r="F30" s="73" t="n">
        <v>0.0</v>
      </c>
      <c r="G30" s="65" t="n">
        <f t="shared" si="1"/>
        <v>0.0</v>
      </c>
      <c r="H30" s="217"/>
      <c r="I30" s="218"/>
    </row>
    <row r="31" spans="1:9" x14ac:dyDescent="0.2">
      <c r="A31" s="55">
        <v>8</v>
      </c>
      <c r="B31" s="216" t="s">
        <v>61</v>
      </c>
      <c r="C31" s="216"/>
      <c r="D31" s="216"/>
      <c r="E31" s="216"/>
      <c r="F31" s="64" t="n">
        <v>0.0</v>
      </c>
      <c r="G31" s="65" t="n">
        <f t="shared" si="1"/>
        <v>0.0</v>
      </c>
      <c r="H31" s="217"/>
      <c r="I31" s="218"/>
    </row>
    <row r="32" spans="1:9" x14ac:dyDescent="0.2">
      <c r="A32" s="55">
        <v>9</v>
      </c>
      <c r="B32" s="216" t="s">
        <v>62</v>
      </c>
      <c r="C32" s="216"/>
      <c r="D32" s="216"/>
      <c r="E32" s="216"/>
      <c r="F32" s="64" t="n">
        <v>0.0</v>
      </c>
      <c r="G32" s="65" t="n">
        <f t="shared" si="1"/>
        <v>0.0</v>
      </c>
      <c r="H32" s="224"/>
      <c r="I32" s="225"/>
    </row>
    <row r="33" spans="1:11" x14ac:dyDescent="0.2">
      <c r="A33" s="55">
        <v>10</v>
      </c>
      <c r="B33" s="216" t="s">
        <v>63</v>
      </c>
      <c r="C33" s="216"/>
      <c r="D33" s="216"/>
      <c r="E33" s="216"/>
      <c r="F33" s="64" t="n">
        <v>0.0</v>
      </c>
      <c r="G33" s="65" t="n">
        <f t="shared" si="1"/>
        <v>0.0</v>
      </c>
      <c r="H33" s="224"/>
      <c r="I33" s="225"/>
    </row>
    <row r="34" spans="1:11" ht="15.75" thickBot="1" x14ac:dyDescent="0.25">
      <c r="A34" s="74" t="s">
        <v>64</v>
      </c>
      <c r="B34" s="210" t="s">
        <v>65</v>
      </c>
      <c r="C34" s="210"/>
      <c r="D34" s="210"/>
      <c r="E34" s="210"/>
      <c r="F34" s="75" t="n">
        <f>SUM(F24:F33)</f>
        <v>0.0</v>
      </c>
      <c r="G34" s="75" t="n">
        <f t="shared" ref="G34:G42" si="2">H34-F34</f>
        <v>0.0</v>
      </c>
      <c r="H34" s="226" t="n">
        <f>SUM(H24:H33)</f>
        <v>0.0</v>
      </c>
      <c r="I34" s="227"/>
    </row>
    <row r="35" spans="1:11" ht="15" x14ac:dyDescent="0.2">
      <c r="A35" s="61" t="s">
        <v>66</v>
      </c>
      <c r="B35" s="221" t="s">
        <v>67</v>
      </c>
      <c r="C35" s="221"/>
      <c r="D35" s="221"/>
      <c r="E35" s="221"/>
      <c r="F35" s="76"/>
      <c r="G35" s="77" t="n">
        <f t="shared" si="2"/>
        <v>0.0</v>
      </c>
      <c r="H35" s="222"/>
      <c r="I35" s="223"/>
    </row>
    <row r="36" spans="1:11" x14ac:dyDescent="0.2">
      <c r="A36" s="78">
        <v>1</v>
      </c>
      <c r="B36" s="216" t="s">
        <v>68</v>
      </c>
      <c r="C36" s="216"/>
      <c r="D36" s="216"/>
      <c r="E36" s="216"/>
      <c r="F36" s="79" t="n">
        <v>0.0</v>
      </c>
      <c r="G36" s="65" t="n">
        <f t="shared" si="2"/>
        <v>0.0</v>
      </c>
      <c r="H36" s="217"/>
      <c r="I36" s="218"/>
    </row>
    <row r="37" spans="1:11" x14ac:dyDescent="0.2">
      <c r="A37" s="78">
        <v>2</v>
      </c>
      <c r="B37" s="216" t="s">
        <v>69</v>
      </c>
      <c r="C37" s="216"/>
      <c r="D37" s="216"/>
      <c r="E37" s="216"/>
      <c r="F37" s="79" t="n">
        <v>0.0</v>
      </c>
      <c r="G37" s="65" t="n">
        <f t="shared" si="2"/>
        <v>0.0</v>
      </c>
      <c r="H37" s="217"/>
      <c r="I37" s="218"/>
    </row>
    <row r="38" spans="1:11" x14ac:dyDescent="0.2">
      <c r="A38" s="78">
        <v>3</v>
      </c>
      <c r="B38" s="216" t="s">
        <v>70</v>
      </c>
      <c r="C38" s="216"/>
      <c r="D38" s="216"/>
      <c r="E38" s="216"/>
      <c r="F38" s="79" t="n">
        <v>0.0</v>
      </c>
      <c r="G38" s="65" t="n">
        <f t="shared" si="2"/>
        <v>0.0</v>
      </c>
      <c r="H38" s="217"/>
      <c r="I38" s="218"/>
    </row>
    <row r="39" spans="1:11" x14ac:dyDescent="0.2">
      <c r="A39" s="78">
        <v>4</v>
      </c>
      <c r="B39" s="216" t="s">
        <v>71</v>
      </c>
      <c r="C39" s="216"/>
      <c r="D39" s="216"/>
      <c r="E39" s="216"/>
      <c r="F39" s="79" t="n">
        <v>0.0</v>
      </c>
      <c r="G39" s="65" t="n">
        <f t="shared" si="2"/>
        <v>0.0</v>
      </c>
      <c r="H39" s="208"/>
      <c r="I39" s="209"/>
    </row>
    <row r="40" spans="1:11" ht="14.25" x14ac:dyDescent="0.2">
      <c r="A40" s="78"/>
      <c r="B40" s="207" t="s">
        <v>72</v>
      </c>
      <c r="C40" s="207"/>
      <c r="D40" s="207"/>
      <c r="E40" s="207"/>
      <c r="F40" s="80" t="n">
        <v>0.0</v>
      </c>
      <c r="G40" s="81" t="n">
        <f t="shared" si="2"/>
        <v>0.0</v>
      </c>
      <c r="H40" s="219"/>
      <c r="I40" s="220"/>
      <c r="J40" s="82"/>
    </row>
    <row r="41" spans="1:11" ht="14.25" x14ac:dyDescent="0.2">
      <c r="A41" s="78"/>
      <c r="B41" s="207" t="s">
        <v>73</v>
      </c>
      <c r="C41" s="207"/>
      <c r="D41" s="207"/>
      <c r="E41" s="207"/>
      <c r="F41" s="80" t="n">
        <v>0.0</v>
      </c>
      <c r="G41" s="81" t="n">
        <f t="shared" si="2"/>
        <v>0.0</v>
      </c>
      <c r="H41" s="208"/>
      <c r="I41" s="209"/>
      <c r="J41" s="82"/>
    </row>
    <row r="42" spans="1:11" s="42" customFormat="1" ht="15.75" thickBot="1" x14ac:dyDescent="0.3">
      <c r="A42" s="74" t="s">
        <v>66</v>
      </c>
      <c r="B42" s="210" t="s">
        <v>74</v>
      </c>
      <c r="C42" s="210"/>
      <c r="D42" s="210"/>
      <c r="E42" s="210"/>
      <c r="F42" s="83" t="n">
        <f>SUM(F36:F41)</f>
        <v>0.0</v>
      </c>
      <c r="G42" s="83" t="n">
        <f t="shared" si="2"/>
        <v>0.0</v>
      </c>
      <c r="H42" s="211" t="n">
        <f>SUM(H36:H41)</f>
        <v>0.0</v>
      </c>
      <c r="I42" s="212"/>
      <c r="J42" s="84"/>
      <c r="K42" s="85"/>
    </row>
    <row r="43" spans="1:11" s="42" customFormat="1" ht="18.75" thickBot="1" x14ac:dyDescent="0.3">
      <c r="A43" s="86"/>
      <c r="B43" s="213" t="s">
        <v>75</v>
      </c>
      <c r="C43" s="213"/>
      <c r="D43" s="213"/>
      <c r="E43" s="213"/>
      <c r="F43" s="87"/>
      <c r="G43" s="88" t="n">
        <f>ROUNDUP(G42-G34+G22,0)</f>
        <v>153598.0</v>
      </c>
      <c r="H43" s="214" t="n">
        <f>ROUNDUP(H22-H34+H42,0)</f>
        <v>1912369.0</v>
      </c>
      <c r="I43" s="215"/>
      <c r="J43" s="84"/>
      <c r="K43" s="85"/>
    </row>
    <row r="44" spans="1:11" s="42" customFormat="1" ht="18" x14ac:dyDescent="0.25">
      <c r="A44" s="89"/>
      <c r="B44" s="185" t="s">
        <v>110</v>
      </c>
      <c r="C44" s="186"/>
      <c r="D44" s="186"/>
      <c r="E44" s="186"/>
      <c r="F44" s="186"/>
      <c r="G44" s="186"/>
      <c r="H44" s="186"/>
      <c r="I44" s="187"/>
    </row>
    <row r="45" spans="1:11" x14ac:dyDescent="0.2">
      <c r="A45" s="55"/>
      <c r="B45" s="188" t="s">
        <v>76</v>
      </c>
      <c r="C45" s="189"/>
      <c r="D45" s="189"/>
      <c r="E45" s="190"/>
      <c r="F45" s="191"/>
      <c r="G45" s="191"/>
      <c r="H45" s="191"/>
      <c r="I45" s="192"/>
    </row>
    <row r="46" spans="1:11" x14ac:dyDescent="0.2">
      <c r="A46" s="58"/>
      <c r="B46" s="193" t="s">
        <v>77</v>
      </c>
      <c r="C46" s="194"/>
      <c r="D46" s="197"/>
      <c r="E46" s="197"/>
      <c r="F46" s="197"/>
      <c r="G46" s="197"/>
      <c r="H46" s="197"/>
      <c r="I46" s="198"/>
    </row>
    <row r="47" spans="1:11" x14ac:dyDescent="0.2">
      <c r="A47" s="90"/>
      <c r="B47" s="195"/>
      <c r="C47" s="196"/>
      <c r="D47" s="199"/>
      <c r="E47" s="199"/>
      <c r="F47" s="199"/>
      <c r="G47" s="199"/>
      <c r="H47" s="199"/>
      <c r="I47" s="200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201" t="s">
        <v>93</v>
      </c>
      <c r="B49" s="202"/>
      <c r="C49" s="201" t="s">
        <v>96</v>
      </c>
      <c r="D49" s="202"/>
      <c r="E49" s="203"/>
      <c r="F49" s="97" t="s">
        <v>99</v>
      </c>
      <c r="G49" s="204" t="s">
        <v>78</v>
      </c>
      <c r="H49" s="205"/>
      <c r="I49" s="206"/>
    </row>
    <row r="50" spans="1:9" x14ac:dyDescent="0.2">
      <c r="A50" s="161"/>
      <c r="B50" s="162"/>
      <c r="C50" s="161"/>
      <c r="D50" s="167"/>
      <c r="E50" s="162"/>
      <c r="F50" s="162"/>
      <c r="G50" s="170"/>
      <c r="H50" s="171"/>
      <c r="I50" s="172"/>
    </row>
    <row r="51" spans="1:9" x14ac:dyDescent="0.2">
      <c r="A51" s="163"/>
      <c r="B51" s="164"/>
      <c r="C51" s="163"/>
      <c r="D51" s="168"/>
      <c r="E51" s="164"/>
      <c r="F51" s="164"/>
      <c r="G51" s="173"/>
      <c r="H51" s="174"/>
      <c r="I51" s="175"/>
    </row>
    <row r="52" spans="1:9" x14ac:dyDescent="0.2">
      <c r="A52" s="163"/>
      <c r="B52" s="164"/>
      <c r="C52" s="163"/>
      <c r="D52" s="168"/>
      <c r="E52" s="164"/>
      <c r="F52" s="164"/>
      <c r="G52" s="173"/>
      <c r="H52" s="174"/>
      <c r="I52" s="175"/>
    </row>
    <row r="53" spans="1:9" x14ac:dyDescent="0.2">
      <c r="A53" s="163"/>
      <c r="B53" s="164"/>
      <c r="C53" s="163"/>
      <c r="D53" s="168"/>
      <c r="E53" s="164"/>
      <c r="F53" s="164"/>
      <c r="G53" s="173"/>
      <c r="H53" s="174"/>
      <c r="I53" s="175"/>
    </row>
    <row r="54" spans="1:9" x14ac:dyDescent="0.2">
      <c r="A54" s="163"/>
      <c r="B54" s="164"/>
      <c r="C54" s="163"/>
      <c r="D54" s="168"/>
      <c r="E54" s="164"/>
      <c r="F54" s="164"/>
      <c r="G54" s="173"/>
      <c r="H54" s="174"/>
      <c r="I54" s="175"/>
    </row>
    <row r="55" spans="1:9" x14ac:dyDescent="0.2">
      <c r="A55" s="163"/>
      <c r="B55" s="164"/>
      <c r="C55" s="163"/>
      <c r="D55" s="168"/>
      <c r="E55" s="164"/>
      <c r="F55" s="164"/>
      <c r="G55" s="173"/>
      <c r="H55" s="174"/>
      <c r="I55" s="175"/>
    </row>
    <row r="56" spans="1:9" x14ac:dyDescent="0.2">
      <c r="A56" s="163"/>
      <c r="B56" s="164"/>
      <c r="C56" s="163"/>
      <c r="D56" s="168"/>
      <c r="E56" s="164"/>
      <c r="F56" s="164"/>
      <c r="G56" s="173"/>
      <c r="H56" s="174"/>
      <c r="I56" s="175"/>
    </row>
    <row r="57" spans="1:9" x14ac:dyDescent="0.2">
      <c r="A57" s="165"/>
      <c r="B57" s="166"/>
      <c r="C57" s="165"/>
      <c r="D57" s="169"/>
      <c r="E57" s="166"/>
      <c r="F57" s="166"/>
      <c r="G57" s="176"/>
      <c r="H57" s="177"/>
      <c r="I57" s="178"/>
    </row>
    <row r="58" spans="1:9" x14ac:dyDescent="0.2">
      <c r="A58" s="179" t="s">
        <v>94</v>
      </c>
      <c r="B58" s="180"/>
      <c r="C58" s="181" t="s">
        <v>97</v>
      </c>
      <c r="D58" s="182"/>
      <c r="E58" s="183"/>
      <c r="F58" s="98" t="s">
        <v>100</v>
      </c>
      <c r="G58" s="179" t="s">
        <v>101</v>
      </c>
      <c r="H58" s="184"/>
      <c r="I58" s="180"/>
    </row>
    <row r="59" spans="1:9" ht="15" thickBot="1" x14ac:dyDescent="0.25">
      <c r="A59" s="158" t="s">
        <v>95</v>
      </c>
      <c r="B59" s="159"/>
      <c r="C59" s="158" t="s">
        <v>98</v>
      </c>
      <c r="D59" s="160"/>
      <c r="E59" s="159"/>
      <c r="F59" s="99" t="s">
        <v>79</v>
      </c>
      <c r="G59" s="158" t="s">
        <v>102</v>
      </c>
      <c r="H59" s="160"/>
      <c r="I59" s="159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2015-04-01T10:25:58Z</dcterms:modified>
</coreProperties>
</file>