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48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T4" i="8"/>
  <c r="AA4" i="9"/>
  <c r="Z4"/>
  <c r="Y4"/>
  <c r="X4"/>
  <c r="Q16"/>
  <c r="S16" s="1"/>
  <c r="T16" s="1"/>
  <c r="S15"/>
  <c r="T15" s="1"/>
  <c r="Q15"/>
  <c r="Q14"/>
  <c r="S14" s="1"/>
  <c r="T14" s="1"/>
  <c r="S13"/>
  <c r="T13" s="1"/>
  <c r="Q13"/>
  <c r="Q12"/>
  <c r="S12" s="1"/>
  <c r="T12" s="1"/>
  <c r="S11"/>
  <c r="T11" s="1"/>
  <c r="Q11"/>
  <c r="Q10"/>
  <c r="S10" s="1"/>
  <c r="T10" s="1"/>
  <c r="S9"/>
  <c r="T9" s="1"/>
  <c r="Q9"/>
  <c r="Q8"/>
  <c r="S8" s="1"/>
  <c r="T8" s="1"/>
  <c r="Q16" i="8"/>
  <c r="S16" s="1"/>
  <c r="T16" s="1"/>
  <c r="Q15"/>
  <c r="S15" s="1"/>
  <c r="T15" s="1"/>
  <c r="S14"/>
  <c r="T14" s="1"/>
  <c r="Q14"/>
  <c r="Q13"/>
  <c r="S13" s="1"/>
  <c r="T13" s="1"/>
  <c r="S12"/>
  <c r="T12" s="1"/>
  <c r="Q12"/>
  <c r="Q11"/>
  <c r="S11" s="1"/>
  <c r="T11" s="1"/>
  <c r="S10"/>
  <c r="T10" s="1"/>
  <c r="Q10"/>
  <c r="Q9"/>
  <c r="S9" s="1"/>
  <c r="T9" s="1"/>
  <c r="S8"/>
  <c r="T8" s="1"/>
  <c r="Q8"/>
  <c r="X16" i="9"/>
  <c r="X15"/>
  <c r="Y15"/>
  <c r="X14"/>
  <c r="X13"/>
  <c r="Y13"/>
  <c r="X12"/>
  <c r="X11"/>
  <c r="Y11"/>
  <c r="X10"/>
  <c r="X9"/>
  <c r="Y9"/>
  <c r="X8"/>
  <c r="Y8" l="1"/>
  <c r="Y10"/>
  <c r="Y12"/>
  <c r="Y14"/>
  <c r="Y16"/>
  <c r="Z14" l="1"/>
  <c r="Z13"/>
  <c r="Z12"/>
  <c r="Z11"/>
  <c r="Z10"/>
  <c r="Z9"/>
  <c r="Z8"/>
  <c r="AA8" l="1"/>
  <c r="AA9"/>
  <c r="AA10"/>
  <c r="AA11"/>
  <c r="AA12"/>
  <c r="AA13"/>
  <c r="AA14"/>
  <c r="H17" i="10"/>
  <c r="G15"/>
  <c r="G39"/>
  <c r="G25"/>
  <c r="G26"/>
  <c r="G27"/>
  <c r="G28"/>
  <c r="G29"/>
  <c r="G30"/>
  <c r="G31"/>
  <c r="G32"/>
  <c r="G33"/>
  <c r="G24"/>
  <c r="H18"/>
  <c r="G18" s="1"/>
  <c r="H19"/>
  <c r="G19" s="1"/>
  <c r="H42"/>
  <c r="G42" s="1"/>
  <c r="F42"/>
  <c r="G41"/>
  <c r="G40"/>
  <c r="G38"/>
  <c r="G37"/>
  <c r="G36"/>
  <c r="G35"/>
  <c r="H34"/>
  <c r="G34" s="1"/>
  <c r="F34"/>
  <c r="F22"/>
  <c r="A17"/>
  <c r="A18" s="1"/>
  <c r="T4" i="9" l="1"/>
  <c r="D11" i="10" s="1"/>
  <c r="H22"/>
  <c r="G17"/>
  <c r="G22" l="1"/>
  <c r="G43" s="1"/>
  <c r="D12"/>
</calcChain>
</file>

<file path=xl/sharedStrings.xml><?xml version="1.0" encoding="utf-8"?>
<sst xmlns="http://schemas.openxmlformats.org/spreadsheetml/2006/main" count="181" uniqueCount="111">
  <si>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</si>
  <si>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</si>
  <si>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</si>
  <si>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</si>
  <si>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</si>
  <si>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</si>
  <si>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</si>
  <si>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</si>
  <si>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</si>
  <si>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</si>
  <si>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</si>
  <si>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</si>
  <si>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</si>
  <si>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</si>
  <si>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</si>
  <si>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</si>
  <si>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</si>
  <si>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</si>
  <si>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</si>
  <si>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</si>
  <si>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</si>
  <si>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</si>
  <si>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</si>
  <si>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</si>
  <si>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</si>
  <si>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</si>
  <si>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</si>
  <si>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</si>
  <si>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</si>
  <si>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</si>
  <si>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</si>
  <si>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</si>
  <si>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</si>
  <si>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</si>
  <si>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</si>
  <si>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</si>
  <si>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</si>
  <si>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</si>
  <si>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</si>
  <si>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</si>
  <si>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</si>
  <si>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</si>
  <si>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</si>
  <si>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</si>
  <si>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</si>
  <si>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</si>
  <si>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</si>
  <si>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</si>
  <si>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</si>
  <si>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</si>
  <si>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</si>
  <si>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</si>
  <si>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</si>
  <si>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</si>
  <si>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</si>
  <si>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</si>
  <si>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</si>
  <si>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</si>
  <si>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</si>
  <si>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</si>
  <si>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</si>
  <si>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</si>
  <si>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</si>
  <si>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</si>
  <si>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</si>
  <si>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</si>
  <si>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</si>
  <si>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</si>
  <si>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</si>
  <si>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</si>
  <si>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</si>
  <si>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</si>
  <si>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</si>
  <si>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</si>
  <si>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</si>
  <si>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</si>
  <si>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</si>
  <si>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</si>
  <si>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</si>
  <si>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</si>
  <si>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</si>
  <si>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</si>
  <si>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</si>
  <si>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</si>
  <si>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</si>
  <si>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 xml:space="preserve"> Installation Rate</t>
  </si>
  <si>
    <t>Amended or WO/PO Value:-</t>
  </si>
  <si>
    <t>Balance Work Yet to be done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</si>
  <si>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</si>
  <si>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</si>
  <si>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                   dated </t>
  </si>
  <si>
    <t>Five Star Hotel at Lucknow</t>
  </si>
  <si>
    <t>006</t>
  </si>
  <si>
    <t>COP No.:-</t>
  </si>
  <si>
    <t>Date.:-10/03/2015</t>
  </si>
  <si>
    <t>Nil</t>
  </si>
  <si>
    <t>Payment Schedule</t>
  </si>
  <si>
    <t>M/s Snj Associates</t>
  </si>
  <si>
    <t>B-242 C.R.Park,Lower Ground floor,New Delhi-110019</t>
  </si>
  <si>
    <t>Interior Design Consultancy Services for the Back-of-House</t>
  </si>
  <si>
    <t>CHPL/006/WO/13-14/0385
Dated : 09.04.2013</t>
  </si>
  <si>
    <t>Provision of Interior Design Consultancy consultancy services for the Back-Of-Houe and other operations related facilities</t>
  </si>
  <si>
    <t>On signing of Contract (20%)</t>
  </si>
  <si>
    <t>On completion of 50% of Design Development. (15%)</t>
  </si>
  <si>
    <t>On Completion of 100% of Design Development. (15%)</t>
  </si>
  <si>
    <t>On Floating of Tender (10%)</t>
  </si>
  <si>
    <t>On completion of 50% of Construction Documentation. (15%)</t>
  </si>
  <si>
    <t>On completion of 100% of Construction Documentation. (15%)</t>
  </si>
  <si>
    <t>On completion of Construction Administration. (10%)</t>
  </si>
  <si>
    <t>801000000</t>
  </si>
  <si>
    <t>Local Installation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</si>
</sst>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name val="Cambria"/>
      <family val="1"/>
      <scheme val="major"/>
    </font>
    <font>
      <sz val="1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/>
    <xf numFmtId="165" fontId="1" fillId="0" borderId="1" xfId="0" applyNumberFormat="1" applyFont="1" applyBorder="1"/>
    <xf numFmtId="165" fontId="1" fillId="6" borderId="1" xfId="0" applyNumberFormat="1" applyFont="1" applyFill="1" applyBorder="1"/>
    <xf numFmtId="0" fontId="7" fillId="0" borderId="1" xfId="40" applyFont="1" applyFill="1" applyBorder="1" applyAlignment="1" applyProtection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vertical="top" wrapText="1"/>
    </xf>
    <xf numFmtId="2" fontId="17" fillId="0" borderId="1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9" fillId="0" borderId="28" xfId="2" applyNumberFormat="1" applyFont="1" applyFill="1" applyBorder="1" applyAlignment="1">
      <alignment horizontal="center"/>
    </xf>
    <xf numFmtId="166" fontId="9" fillId="0" borderId="3" xfId="2" applyNumberFormat="1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7" fontId="9" fillId="0" borderId="0" xfId="2" applyNumberFormat="1" applyFont="1" applyFill="1" applyBorder="1" applyAlignment="1">
      <alignment horizontal="center" vertical="center" wrapText="1"/>
    </xf>
    <xf numFmtId="167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4" fillId="0" borderId="14" xfId="2" applyNumberFormat="1" applyFont="1" applyFill="1" applyBorder="1" applyAlignment="1">
      <alignment horizontal="center" vertical="center"/>
    </xf>
    <xf numFmtId="166" fontId="14" fillId="0" borderId="15" xfId="2" applyNumberFormat="1" applyFont="1" applyFill="1" applyBorder="1" applyAlignment="1">
      <alignment horizontal="center" vertical="center"/>
    </xf>
    <xf numFmtId="166" fontId="14" fillId="0" borderId="16" xfId="2" applyNumberFormat="1" applyFont="1" applyFill="1" applyBorder="1" applyAlignment="1">
      <alignment horizontal="center" vertical="center"/>
    </xf>
    <xf numFmtId="166" fontId="14" fillId="0" borderId="17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horizontal="center" vertical="center"/>
    </xf>
    <xf numFmtId="166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6"/>
  <sheetViews>
    <sheetView tabSelected="1" topLeftCell="H4" workbookViewId="0">
      <selection activeCell="P5" sqref="P5:T5"/>
    </sheetView>
  </sheetViews>
  <sheetFormatPr defaultColWidth="9.140625" defaultRowHeight="15"/>
  <cols>
    <col min="1" max="1" customWidth="true" style="1" width="21.0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13.7109375" collapsed="false"/>
    <col min="18" max="18" customWidth="true" style="29" width="13.85546875" collapsed="false"/>
    <col min="19" max="19" customWidth="true" style="29" width="21.5703125" collapsed="false"/>
    <col min="20" max="20" customWidth="true" style="29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84</v>
      </c>
    </row>
    <row r="4" spans="1:65">
      <c r="A4" s="1" t="s">
        <v>110</v>
      </c>
      <c r="T4" s="29" t="n">
        <f>SUM(T8:T16)</f>
        <v>1685400.0</v>
      </c>
    </row>
    <row r="5" spans="1:65" s="4" customFormat="1" ht="30.75" customHeight="1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26"/>
      <c r="P5" s="109"/>
      <c r="Q5" s="110"/>
      <c r="R5" s="110"/>
      <c r="S5" s="110"/>
      <c r="T5" s="111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8"/>
      <c r="AV5" s="108"/>
      <c r="AW5" s="108"/>
      <c r="AX5" s="108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9" t="s">
        <v>17</v>
      </c>
      <c r="Q6" s="110"/>
      <c r="R6" s="110"/>
      <c r="S6" s="110"/>
      <c r="T6" s="111"/>
      <c r="U6" s="8"/>
      <c r="V6" s="8"/>
      <c r="W6" s="8"/>
      <c r="X6" s="8"/>
      <c r="Y6" s="8"/>
      <c r="Z6" s="10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"/>
      <c r="AN6" s="108"/>
      <c r="AO6" s="108"/>
      <c r="AP6" s="108"/>
      <c r="AQ6" s="108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18</v>
      </c>
      <c r="R7" s="19" t="s">
        <v>7</v>
      </c>
      <c r="S7" s="19" t="s">
        <v>20</v>
      </c>
      <c r="T7" s="20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103" t="s">
        <v>43</v>
      </c>
      <c r="B8" s="98" t="s">
        <v>109</v>
      </c>
      <c r="C8" s="104" t="s">
        <v>101</v>
      </c>
      <c r="D8" s="2"/>
      <c r="E8" s="5"/>
      <c r="G8" s="2"/>
      <c r="H8" s="2"/>
      <c r="I8" s="2"/>
      <c r="J8" s="2"/>
      <c r="K8" s="2"/>
      <c r="L8" s="24"/>
      <c r="M8" s="5" t="s">
        <v>95</v>
      </c>
      <c r="N8" s="7">
        <v>0</v>
      </c>
      <c r="O8" s="27"/>
      <c r="P8" s="2">
        <v>0</v>
      </c>
      <c r="Q8" s="19" t="n">
        <f>P8*12.36%</f>
        <v>0.0</v>
      </c>
      <c r="R8" s="19">
        <v>0</v>
      </c>
      <c r="S8" s="19" t="n">
        <f t="shared" ref="S8:S9" si="0">SUM(P8:R8)</f>
        <v>0.0</v>
      </c>
      <c r="T8" s="20" t="n">
        <f t="shared" ref="T8:T9" si="1">S8*N8</f>
        <v>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15.75">
      <c r="A9" s="103">
        <v>1</v>
      </c>
      <c r="B9" s="98" t="s">
        <v>109</v>
      </c>
      <c r="C9" s="104" t="s">
        <v>96</v>
      </c>
      <c r="D9" s="2"/>
      <c r="E9" s="5"/>
      <c r="F9" s="4"/>
      <c r="G9" s="2"/>
      <c r="H9" s="2"/>
      <c r="I9" s="2"/>
      <c r="J9" s="2"/>
      <c r="K9" s="2"/>
      <c r="L9" s="24"/>
      <c r="M9" s="5" t="s">
        <v>95</v>
      </c>
      <c r="N9" s="7">
        <v>0</v>
      </c>
      <c r="O9" s="27"/>
      <c r="P9" s="2">
        <v>0</v>
      </c>
      <c r="Q9" s="19" t="n">
        <f>P9*12.36%</f>
        <v>0.0</v>
      </c>
      <c r="R9" s="19">
        <v>0</v>
      </c>
      <c r="S9" s="19" t="n">
        <f t="shared" si="0"/>
        <v>0.0</v>
      </c>
      <c r="T9" s="20" t="n">
        <f t="shared" si="1"/>
        <v>0.0</v>
      </c>
    </row>
    <row r="10" spans="1:65" ht="15.75">
      <c r="A10" s="2">
        <v>1.1000000000000001</v>
      </c>
      <c r="B10" s="98" t="s">
        <v>109</v>
      </c>
      <c r="C10" s="104" t="s">
        <v>102</v>
      </c>
      <c r="D10" s="17"/>
      <c r="E10" s="2"/>
      <c r="F10" s="2"/>
      <c r="G10" s="14"/>
      <c r="H10" s="21"/>
      <c r="I10" s="15"/>
      <c r="J10" s="16"/>
      <c r="K10" s="16"/>
      <c r="L10" s="24"/>
      <c r="M10" s="5" t="s">
        <v>15</v>
      </c>
      <c r="N10" s="105">
        <v>1</v>
      </c>
      <c r="O10" s="28"/>
      <c r="P10" s="106">
        <v>300000</v>
      </c>
      <c r="Q10" s="19" t="n">
        <f>P10*12.36%</f>
        <v>37079.99999999999</v>
      </c>
      <c r="R10" s="19">
        <v>0</v>
      </c>
      <c r="S10" s="19" t="n">
        <f>SUM(P10:R10)</f>
        <v>337080.0</v>
      </c>
      <c r="T10" s="20" t="n">
        <f>S10*N10</f>
        <v>337080.0</v>
      </c>
    </row>
    <row r="11" spans="1:65" ht="31.5">
      <c r="A11" s="2">
        <v>1.2</v>
      </c>
      <c r="B11" s="98" t="s">
        <v>109</v>
      </c>
      <c r="C11" s="104" t="s">
        <v>103</v>
      </c>
      <c r="D11" s="17"/>
      <c r="E11" s="5"/>
      <c r="F11" s="5"/>
      <c r="G11" s="14"/>
      <c r="H11" s="21"/>
      <c r="I11" s="15"/>
      <c r="J11" s="16"/>
      <c r="K11" s="16"/>
      <c r="L11" s="99"/>
      <c r="M11" s="5" t="s">
        <v>15</v>
      </c>
      <c r="N11" s="105">
        <v>1</v>
      </c>
      <c r="O11" s="28"/>
      <c r="P11" s="106">
        <v>225000</v>
      </c>
      <c r="Q11" s="19" t="n">
        <f t="shared" ref="Q11:Q16" si="2">P11*12.36%</f>
        <v>27809.999999999996</v>
      </c>
      <c r="R11" s="100">
        <v>0</v>
      </c>
      <c r="S11" s="19" t="n">
        <f t="shared" ref="S11:S16" si="3">SUM(P11:R11)</f>
        <v>252810.0</v>
      </c>
      <c r="T11" s="20" t="n">
        <f t="shared" ref="T11:T16" si="4">S11*N11</f>
        <v>252810.0</v>
      </c>
    </row>
    <row r="12" spans="1:65" ht="31.5">
      <c r="A12" s="2">
        <v>1.3</v>
      </c>
      <c r="B12" s="98" t="s">
        <v>109</v>
      </c>
      <c r="C12" s="104" t="s">
        <v>104</v>
      </c>
      <c r="D12" s="17"/>
      <c r="E12" s="5"/>
      <c r="F12" s="5"/>
      <c r="G12" s="102"/>
      <c r="H12" s="21"/>
      <c r="I12" s="15"/>
      <c r="J12" s="16"/>
      <c r="K12" s="16"/>
      <c r="L12" s="99"/>
      <c r="M12" s="5" t="s">
        <v>15</v>
      </c>
      <c r="N12" s="105">
        <v>1</v>
      </c>
      <c r="O12" s="28"/>
      <c r="P12" s="106">
        <v>225000</v>
      </c>
      <c r="Q12" s="19" t="n">
        <f t="shared" si="2"/>
        <v>27809.999999999996</v>
      </c>
      <c r="R12" s="100">
        <v>0</v>
      </c>
      <c r="S12" s="19" t="n">
        <f t="shared" si="3"/>
        <v>252810.0</v>
      </c>
      <c r="T12" s="20" t="n">
        <f t="shared" si="4"/>
        <v>252810.0</v>
      </c>
    </row>
    <row r="13" spans="1:65" ht="15.75">
      <c r="A13" s="2">
        <v>1.4</v>
      </c>
      <c r="B13" s="98" t="s">
        <v>109</v>
      </c>
      <c r="C13" s="104" t="s">
        <v>105</v>
      </c>
      <c r="D13" s="17"/>
      <c r="E13" s="2"/>
      <c r="F13" s="2"/>
      <c r="G13" s="14"/>
      <c r="H13" s="21"/>
      <c r="I13" s="15"/>
      <c r="J13" s="16"/>
      <c r="K13" s="16"/>
      <c r="L13" s="24"/>
      <c r="M13" s="5" t="s">
        <v>15</v>
      </c>
      <c r="N13" s="105">
        <v>1</v>
      </c>
      <c r="O13" s="28"/>
      <c r="P13" s="106">
        <v>150000</v>
      </c>
      <c r="Q13" s="19" t="n">
        <f t="shared" si="2"/>
        <v>18539.999999999996</v>
      </c>
      <c r="R13" s="19">
        <v>0</v>
      </c>
      <c r="S13" s="19" t="n">
        <f t="shared" si="3"/>
        <v>168540.0</v>
      </c>
      <c r="T13" s="20" t="n">
        <f t="shared" si="4"/>
        <v>168540.0</v>
      </c>
    </row>
    <row r="14" spans="1:65" ht="31.5">
      <c r="A14" s="2">
        <v>1.5</v>
      </c>
      <c r="B14" s="98" t="s">
        <v>109</v>
      </c>
      <c r="C14" s="104" t="s">
        <v>106</v>
      </c>
      <c r="D14" s="17"/>
      <c r="E14" s="5"/>
      <c r="F14" s="5"/>
      <c r="G14" s="14"/>
      <c r="H14" s="21"/>
      <c r="I14" s="15"/>
      <c r="J14" s="16"/>
      <c r="K14" s="16"/>
      <c r="L14" s="99"/>
      <c r="M14" s="5" t="s">
        <v>15</v>
      </c>
      <c r="N14" s="105">
        <v>1</v>
      </c>
      <c r="O14" s="28"/>
      <c r="P14" s="106">
        <v>225000</v>
      </c>
      <c r="Q14" s="19" t="n">
        <f t="shared" si="2"/>
        <v>27809.999999999996</v>
      </c>
      <c r="R14" s="100">
        <v>0</v>
      </c>
      <c r="S14" s="19" t="n">
        <f t="shared" si="3"/>
        <v>252810.0</v>
      </c>
      <c r="T14" s="20" t="n">
        <f t="shared" si="4"/>
        <v>252810.0</v>
      </c>
    </row>
    <row r="15" spans="1:65" ht="31.5">
      <c r="A15" s="2">
        <v>1.6</v>
      </c>
      <c r="B15" s="98" t="s">
        <v>109</v>
      </c>
      <c r="C15" s="104" t="s">
        <v>107</v>
      </c>
      <c r="D15" s="17"/>
      <c r="E15" s="5"/>
      <c r="F15" s="5"/>
      <c r="G15" s="102"/>
      <c r="H15" s="21"/>
      <c r="I15" s="15"/>
      <c r="J15" s="16"/>
      <c r="K15" s="16"/>
      <c r="L15" s="99"/>
      <c r="M15" s="5" t="s">
        <v>15</v>
      </c>
      <c r="N15" s="105">
        <v>1</v>
      </c>
      <c r="O15" s="28"/>
      <c r="P15" s="106">
        <v>225000</v>
      </c>
      <c r="Q15" s="19" t="n">
        <f t="shared" si="2"/>
        <v>27809.999999999996</v>
      </c>
      <c r="R15" s="100">
        <v>0</v>
      </c>
      <c r="S15" s="19" t="n">
        <f t="shared" si="3"/>
        <v>252810.0</v>
      </c>
      <c r="T15" s="20" t="n">
        <f t="shared" si="4"/>
        <v>252810.0</v>
      </c>
    </row>
    <row r="16" spans="1:65" ht="31.5">
      <c r="A16" s="2">
        <v>1.7</v>
      </c>
      <c r="B16" s="98" t="s">
        <v>109</v>
      </c>
      <c r="C16" s="104" t="s">
        <v>108</v>
      </c>
      <c r="D16" s="17"/>
      <c r="E16" s="2"/>
      <c r="F16" s="2"/>
      <c r="G16" s="14"/>
      <c r="H16" s="21"/>
      <c r="I16" s="15"/>
      <c r="J16" s="16"/>
      <c r="K16" s="16"/>
      <c r="L16" s="24"/>
      <c r="M16" s="5" t="s">
        <v>15</v>
      </c>
      <c r="N16" s="105">
        <v>1</v>
      </c>
      <c r="O16" s="28"/>
      <c r="P16" s="106">
        <v>150000</v>
      </c>
      <c r="Q16" s="19" t="n">
        <f t="shared" si="2"/>
        <v>18539.999999999996</v>
      </c>
      <c r="R16" s="19">
        <v>0</v>
      </c>
      <c r="S16" s="19" t="n">
        <f t="shared" si="3"/>
        <v>168540.0</v>
      </c>
      <c r="T16" s="20" t="n">
        <f t="shared" si="4"/>
        <v>168540.0</v>
      </c>
    </row>
  </sheetData>
  <protectedRanges>
    <protectedRange password="CA69" sqref="G10:G11 G13:G14 G16" name="Range1_1_1_2"/>
    <protectedRange password="CA69" sqref="I10:I16" name="Range1_12_2_1_2"/>
    <protectedRange password="CA69" sqref="J10:K16" name="Range1_2_2_1_1_2"/>
    <protectedRange password="CA69" sqref="D10:D16" name="Range1_1_4_2"/>
    <protectedRange password="CA69" sqref="H10:H11 H13:H14 H16" name="Range1_12_2_2_2"/>
    <protectedRange password="CA69" sqref="H12 H15" name="Range1_2_2_1"/>
    <protectedRange password="CA69" sqref="N10:O11 N13:O14 N16:O16" name="Range1_1_3_1_2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6"/>
  <sheetViews>
    <sheetView topLeftCell="R1" zoomScale="80" zoomScaleNormal="80" workbookViewId="0">
      <selection activeCell="AD4" sqref="AD4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13.7109375" collapsed="false"/>
    <col min="18" max="18" customWidth="true" style="29" width="13.85546875" collapsed="false"/>
    <col min="19" max="20" customWidth="true" style="29" width="21.5703125" collapsed="false"/>
    <col min="21" max="21" customWidth="true" style="32" width="5.7109375" collapsed="false"/>
    <col min="22" max="27" customWidth="true" style="29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29"/>
      <c r="F1" s="29"/>
      <c r="G1" s="29"/>
      <c r="H1" s="29"/>
      <c r="I1" s="29"/>
      <c r="J1" s="29"/>
      <c r="K1" s="29"/>
    </row>
    <row r="2" spans="1:72">
      <c r="E2" s="29"/>
      <c r="F2" s="29"/>
      <c r="G2" s="29"/>
      <c r="H2" s="29"/>
      <c r="I2" s="29"/>
      <c r="J2" s="29"/>
      <c r="K2" s="29"/>
    </row>
    <row r="3" spans="1:72">
      <c r="A3" s="1" t="s">
        <v>84</v>
      </c>
      <c r="E3" s="29"/>
      <c r="F3" s="29"/>
      <c r="G3" s="29"/>
      <c r="H3" s="29"/>
      <c r="I3" s="29"/>
      <c r="J3" s="29"/>
      <c r="K3" s="29"/>
    </row>
    <row r="4" spans="1:72">
      <c r="A4" s="1" t="s">
        <v>110</v>
      </c>
      <c r="E4" s="29"/>
      <c r="F4" s="29"/>
      <c r="G4" s="29"/>
      <c r="H4" s="29"/>
      <c r="I4" s="29"/>
      <c r="J4" s="29"/>
      <c r="K4" s="29"/>
      <c r="T4" s="43">
        <f>SUM(T8:T23)</f>
        <v>1685400</v>
      </c>
      <c r="X4" s="29">
        <f>SUM(X8:X16)</f>
        <v>1500000</v>
      </c>
      <c r="Y4" s="29">
        <f>SUM(Y8:Y16)</f>
        <v>185399.99999999997</v>
      </c>
      <c r="Z4" s="29">
        <f>SUM(Z8:Z16)</f>
        <v>0</v>
      </c>
      <c r="AA4" s="29">
        <f>SUM(AA8:AA16)</f>
        <v>1264050</v>
      </c>
    </row>
    <row r="5" spans="1:72" s="4" customFormat="1" ht="30.75" customHeight="1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26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8"/>
      <c r="BC5" s="108"/>
      <c r="BD5" s="108"/>
      <c r="BE5" s="108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0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9" t="s">
        <v>85</v>
      </c>
      <c r="Q6" s="110"/>
      <c r="R6" s="110"/>
      <c r="S6" s="110"/>
      <c r="T6" s="110"/>
      <c r="U6" s="33"/>
      <c r="V6" s="107" t="s">
        <v>21</v>
      </c>
      <c r="W6" s="107"/>
      <c r="X6" s="107"/>
      <c r="Y6" s="107"/>
      <c r="Z6" s="107"/>
      <c r="AA6" s="107"/>
      <c r="AB6" s="8"/>
      <c r="AC6" s="8"/>
      <c r="AD6" s="8"/>
      <c r="AE6" s="8"/>
      <c r="AF6" s="8"/>
      <c r="AG6" s="10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"/>
      <c r="AU6" s="108"/>
      <c r="AV6" s="108"/>
      <c r="AW6" s="108"/>
      <c r="AX6" s="108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18</v>
      </c>
      <c r="R7" s="19" t="s">
        <v>7</v>
      </c>
      <c r="S7" s="19" t="s">
        <v>20</v>
      </c>
      <c r="T7" s="20" t="s">
        <v>19</v>
      </c>
      <c r="U7" s="34"/>
      <c r="V7" s="19" t="s">
        <v>22</v>
      </c>
      <c r="W7" s="19" t="s">
        <v>23</v>
      </c>
      <c r="X7" s="19" t="s">
        <v>24</v>
      </c>
      <c r="Y7" s="19" t="s">
        <v>25</v>
      </c>
      <c r="Z7" s="19" t="s">
        <v>26</v>
      </c>
      <c r="AA7" s="19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103" t="s">
        <v>43</v>
      </c>
      <c r="B8" s="98" t="s">
        <v>109</v>
      </c>
      <c r="C8" s="104" t="s">
        <v>101</v>
      </c>
      <c r="D8" s="2"/>
      <c r="E8" s="5"/>
      <c r="G8" s="2"/>
      <c r="H8" s="2"/>
      <c r="I8" s="2"/>
      <c r="J8" s="2"/>
      <c r="K8" s="2"/>
      <c r="L8" s="24"/>
      <c r="M8" s="5" t="s">
        <v>95</v>
      </c>
      <c r="N8" s="7">
        <v>0</v>
      </c>
      <c r="O8" s="27"/>
      <c r="P8" s="2">
        <v>0</v>
      </c>
      <c r="Q8" s="19">
        <f>P8*12.36%</f>
        <v>0</v>
      </c>
      <c r="R8" s="19">
        <v>0</v>
      </c>
      <c r="S8" s="19">
        <f t="shared" ref="S8:S9" si="0">SUM(P8:R8)</f>
        <v>0</v>
      </c>
      <c r="T8" s="20">
        <f t="shared" ref="T8:T9" si="1">S8*N8</f>
        <v>0</v>
      </c>
      <c r="U8" s="34"/>
      <c r="V8" s="19">
        <v>0</v>
      </c>
      <c r="W8" s="19">
        <v>0</v>
      </c>
      <c r="X8" s="19">
        <f>V8*W8*P8/100</f>
        <v>0</v>
      </c>
      <c r="Y8" s="19">
        <f>V8*W8*Q8/100</f>
        <v>0</v>
      </c>
      <c r="Z8" s="19">
        <f>V8*W8*R8/100</f>
        <v>0</v>
      </c>
      <c r="AA8" s="19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15.75">
      <c r="A9" s="103">
        <v>1</v>
      </c>
      <c r="B9" s="98" t="s">
        <v>109</v>
      </c>
      <c r="C9" s="104" t="s">
        <v>96</v>
      </c>
      <c r="D9" s="2"/>
      <c r="E9" s="5"/>
      <c r="F9" s="4"/>
      <c r="G9" s="2"/>
      <c r="H9" s="2"/>
      <c r="I9" s="2"/>
      <c r="J9" s="2"/>
      <c r="K9" s="2"/>
      <c r="L9" s="24"/>
      <c r="M9" s="5" t="s">
        <v>95</v>
      </c>
      <c r="N9" s="7">
        <v>0</v>
      </c>
      <c r="O9" s="27"/>
      <c r="P9" s="2">
        <v>0</v>
      </c>
      <c r="Q9" s="19">
        <f>P9*12.36%</f>
        <v>0</v>
      </c>
      <c r="R9" s="19">
        <v>0</v>
      </c>
      <c r="S9" s="19">
        <f t="shared" si="0"/>
        <v>0</v>
      </c>
      <c r="T9" s="20">
        <f t="shared" si="1"/>
        <v>0</v>
      </c>
      <c r="U9" s="101"/>
      <c r="V9" s="100">
        <v>0</v>
      </c>
      <c r="W9" s="100">
        <v>1</v>
      </c>
      <c r="X9" s="19">
        <f t="shared" ref="X9:X16" si="2">V9*W9*P9/100</f>
        <v>0</v>
      </c>
      <c r="Y9" s="19">
        <f t="shared" ref="Y9:Y16" si="3">V9*W9*Q9/100</f>
        <v>0</v>
      </c>
      <c r="Z9" s="19">
        <f t="shared" ref="Z9:Z14" si="4">V9*W9*R9/100</f>
        <v>0</v>
      </c>
      <c r="AA9" s="19">
        <f t="shared" ref="AA9:AA14" si="5">SUM(X9:Z9)</f>
        <v>0</v>
      </c>
    </row>
    <row r="10" spans="1:72" ht="15.75">
      <c r="A10" s="2">
        <v>1.1000000000000001</v>
      </c>
      <c r="B10" s="98" t="s">
        <v>109</v>
      </c>
      <c r="C10" s="104" t="s">
        <v>102</v>
      </c>
      <c r="D10" s="17"/>
      <c r="E10" s="2"/>
      <c r="F10" s="2"/>
      <c r="G10" s="14"/>
      <c r="H10" s="21"/>
      <c r="I10" s="15"/>
      <c r="J10" s="16"/>
      <c r="K10" s="16"/>
      <c r="L10" s="24"/>
      <c r="M10" s="5" t="s">
        <v>15</v>
      </c>
      <c r="N10" s="105">
        <v>1</v>
      </c>
      <c r="O10" s="28"/>
      <c r="P10" s="106">
        <v>300000</v>
      </c>
      <c r="Q10" s="19">
        <f>P10*12.36%</f>
        <v>37079.999999999993</v>
      </c>
      <c r="R10" s="19">
        <v>0</v>
      </c>
      <c r="S10" s="19">
        <f>SUM(P10:R10)</f>
        <v>337080</v>
      </c>
      <c r="T10" s="20">
        <f>S10*N10</f>
        <v>337080</v>
      </c>
      <c r="U10" s="101"/>
      <c r="V10" s="100">
        <v>100</v>
      </c>
      <c r="W10" s="100">
        <v>1</v>
      </c>
      <c r="X10" s="19">
        <f t="shared" si="2"/>
        <v>300000</v>
      </c>
      <c r="Y10" s="19">
        <f t="shared" si="3"/>
        <v>37079.999999999993</v>
      </c>
      <c r="Z10" s="19">
        <f t="shared" si="4"/>
        <v>0</v>
      </c>
      <c r="AA10" s="19">
        <f t="shared" si="5"/>
        <v>337080</v>
      </c>
    </row>
    <row r="11" spans="1:72" ht="31.5">
      <c r="A11" s="2">
        <v>1.2</v>
      </c>
      <c r="B11" s="98" t="s">
        <v>109</v>
      </c>
      <c r="C11" s="104" t="s">
        <v>103</v>
      </c>
      <c r="D11" s="17"/>
      <c r="E11" s="5"/>
      <c r="F11" s="5"/>
      <c r="G11" s="14"/>
      <c r="H11" s="21"/>
      <c r="I11" s="15"/>
      <c r="J11" s="16"/>
      <c r="K11" s="16"/>
      <c r="L11" s="99"/>
      <c r="M11" s="5" t="s">
        <v>15</v>
      </c>
      <c r="N11" s="105">
        <v>1</v>
      </c>
      <c r="O11" s="28"/>
      <c r="P11" s="106">
        <v>225000</v>
      </c>
      <c r="Q11" s="19">
        <f t="shared" ref="Q11:Q16" si="6">P11*12.36%</f>
        <v>27809.999999999996</v>
      </c>
      <c r="R11" s="100">
        <v>0</v>
      </c>
      <c r="S11" s="19">
        <f t="shared" ref="S11:S16" si="7">SUM(P11:R11)</f>
        <v>252810</v>
      </c>
      <c r="T11" s="20">
        <f t="shared" ref="T11:T16" si="8">S11*N11</f>
        <v>252810</v>
      </c>
      <c r="U11" s="34"/>
      <c r="V11" s="100">
        <v>100</v>
      </c>
      <c r="W11" s="100">
        <v>1</v>
      </c>
      <c r="X11" s="19">
        <f t="shared" si="2"/>
        <v>225000</v>
      </c>
      <c r="Y11" s="19">
        <f t="shared" si="3"/>
        <v>27809.999999999996</v>
      </c>
      <c r="Z11" s="19">
        <f t="shared" si="4"/>
        <v>0</v>
      </c>
      <c r="AA11" s="19">
        <f t="shared" si="5"/>
        <v>252810</v>
      </c>
    </row>
    <row r="12" spans="1:72" ht="31.5">
      <c r="A12" s="2">
        <v>1.3</v>
      </c>
      <c r="B12" s="98" t="s">
        <v>109</v>
      </c>
      <c r="C12" s="104" t="s">
        <v>104</v>
      </c>
      <c r="D12" s="17"/>
      <c r="E12" s="5"/>
      <c r="F12" s="5"/>
      <c r="G12" s="102"/>
      <c r="H12" s="21"/>
      <c r="I12" s="15"/>
      <c r="J12" s="16"/>
      <c r="K12" s="16"/>
      <c r="L12" s="99"/>
      <c r="M12" s="5" t="s">
        <v>15</v>
      </c>
      <c r="N12" s="105">
        <v>1</v>
      </c>
      <c r="O12" s="28"/>
      <c r="P12" s="106">
        <v>225000</v>
      </c>
      <c r="Q12" s="19">
        <f t="shared" si="6"/>
        <v>27809.999999999996</v>
      </c>
      <c r="R12" s="100">
        <v>0</v>
      </c>
      <c r="S12" s="19">
        <f t="shared" si="7"/>
        <v>252810</v>
      </c>
      <c r="T12" s="20">
        <f t="shared" si="8"/>
        <v>252810</v>
      </c>
      <c r="U12" s="101"/>
      <c r="V12" s="100">
        <v>100</v>
      </c>
      <c r="W12" s="100">
        <v>1</v>
      </c>
      <c r="X12" s="19">
        <f t="shared" si="2"/>
        <v>225000</v>
      </c>
      <c r="Y12" s="19">
        <f t="shared" si="3"/>
        <v>27809.999999999996</v>
      </c>
      <c r="Z12" s="19">
        <f t="shared" si="4"/>
        <v>0</v>
      </c>
      <c r="AA12" s="19">
        <f t="shared" si="5"/>
        <v>252810</v>
      </c>
    </row>
    <row r="13" spans="1:72" ht="15.75">
      <c r="A13" s="2">
        <v>1.4</v>
      </c>
      <c r="B13" s="98" t="s">
        <v>109</v>
      </c>
      <c r="C13" s="104" t="s">
        <v>105</v>
      </c>
      <c r="D13" s="17"/>
      <c r="E13" s="2"/>
      <c r="F13" s="2"/>
      <c r="G13" s="14"/>
      <c r="H13" s="21"/>
      <c r="I13" s="15"/>
      <c r="J13" s="16"/>
      <c r="K13" s="16"/>
      <c r="L13" s="24"/>
      <c r="M13" s="5" t="s">
        <v>15</v>
      </c>
      <c r="N13" s="105">
        <v>1</v>
      </c>
      <c r="O13" s="28"/>
      <c r="P13" s="106">
        <v>150000</v>
      </c>
      <c r="Q13" s="19">
        <f t="shared" si="6"/>
        <v>18539.999999999996</v>
      </c>
      <c r="R13" s="19">
        <v>0</v>
      </c>
      <c r="S13" s="19">
        <f t="shared" si="7"/>
        <v>168540</v>
      </c>
      <c r="T13" s="20">
        <f t="shared" si="8"/>
        <v>168540</v>
      </c>
      <c r="U13" s="101"/>
      <c r="V13" s="100">
        <v>100</v>
      </c>
      <c r="W13" s="100">
        <v>1</v>
      </c>
      <c r="X13" s="19">
        <f t="shared" si="2"/>
        <v>150000</v>
      </c>
      <c r="Y13" s="19">
        <f t="shared" si="3"/>
        <v>18539.999999999996</v>
      </c>
      <c r="Z13" s="19">
        <f t="shared" si="4"/>
        <v>0</v>
      </c>
      <c r="AA13" s="19">
        <f t="shared" si="5"/>
        <v>168540</v>
      </c>
    </row>
    <row r="14" spans="1:72" ht="31.5">
      <c r="A14" s="2">
        <v>1.5</v>
      </c>
      <c r="B14" s="98" t="s">
        <v>109</v>
      </c>
      <c r="C14" s="104" t="s">
        <v>106</v>
      </c>
      <c r="D14" s="17"/>
      <c r="E14" s="5"/>
      <c r="F14" s="5"/>
      <c r="G14" s="14"/>
      <c r="H14" s="21"/>
      <c r="I14" s="15"/>
      <c r="J14" s="16"/>
      <c r="K14" s="16"/>
      <c r="L14" s="99"/>
      <c r="M14" s="5" t="s">
        <v>15</v>
      </c>
      <c r="N14" s="105">
        <v>1</v>
      </c>
      <c r="O14" s="28"/>
      <c r="P14" s="106">
        <v>225000</v>
      </c>
      <c r="Q14" s="19">
        <f t="shared" si="6"/>
        <v>27809.999999999996</v>
      </c>
      <c r="R14" s="100">
        <v>0</v>
      </c>
      <c r="S14" s="19">
        <f t="shared" si="7"/>
        <v>252810</v>
      </c>
      <c r="T14" s="20">
        <f t="shared" si="8"/>
        <v>252810</v>
      </c>
      <c r="U14" s="34"/>
      <c r="V14" s="100">
        <v>100</v>
      </c>
      <c r="W14" s="100">
        <v>1</v>
      </c>
      <c r="X14" s="19">
        <f t="shared" si="2"/>
        <v>225000</v>
      </c>
      <c r="Y14" s="19">
        <f t="shared" si="3"/>
        <v>27809.999999999996</v>
      </c>
      <c r="Z14" s="19">
        <f t="shared" si="4"/>
        <v>0</v>
      </c>
      <c r="AA14" s="19">
        <f t="shared" si="5"/>
        <v>252810</v>
      </c>
    </row>
    <row r="15" spans="1:72" ht="31.5">
      <c r="A15" s="2">
        <v>1.6</v>
      </c>
      <c r="B15" s="98" t="s">
        <v>109</v>
      </c>
      <c r="C15" s="104" t="s">
        <v>107</v>
      </c>
      <c r="D15" s="17"/>
      <c r="E15" s="5"/>
      <c r="F15" s="5"/>
      <c r="G15" s="102"/>
      <c r="H15" s="21"/>
      <c r="I15" s="15"/>
      <c r="J15" s="16"/>
      <c r="K15" s="16"/>
      <c r="L15" s="99"/>
      <c r="M15" s="5" t="s">
        <v>15</v>
      </c>
      <c r="N15" s="105">
        <v>1</v>
      </c>
      <c r="O15" s="28"/>
      <c r="P15" s="106">
        <v>225000</v>
      </c>
      <c r="Q15" s="19">
        <f t="shared" si="6"/>
        <v>27809.999999999996</v>
      </c>
      <c r="R15" s="100">
        <v>0</v>
      </c>
      <c r="S15" s="19">
        <f t="shared" si="7"/>
        <v>252810</v>
      </c>
      <c r="T15" s="20">
        <f t="shared" si="8"/>
        <v>252810</v>
      </c>
      <c r="U15" s="101"/>
      <c r="V15" s="100">
        <v>100</v>
      </c>
      <c r="W15" s="100">
        <v>1</v>
      </c>
      <c r="X15" s="19">
        <f t="shared" si="2"/>
        <v>225000</v>
      </c>
      <c r="Y15" s="19">
        <f t="shared" si="3"/>
        <v>27809.999999999996</v>
      </c>
      <c r="Z15" s="19"/>
      <c r="AA15" s="19"/>
    </row>
    <row r="16" spans="1:72" ht="31.5">
      <c r="A16" s="2">
        <v>1.7</v>
      </c>
      <c r="B16" s="98" t="s">
        <v>109</v>
      </c>
      <c r="C16" s="104" t="s">
        <v>108</v>
      </c>
      <c r="D16" s="17"/>
      <c r="E16" s="2"/>
      <c r="F16" s="2"/>
      <c r="G16" s="14"/>
      <c r="H16" s="21"/>
      <c r="I16" s="15"/>
      <c r="J16" s="16"/>
      <c r="K16" s="16"/>
      <c r="L16" s="24"/>
      <c r="M16" s="5" t="s">
        <v>15</v>
      </c>
      <c r="N16" s="105">
        <v>1</v>
      </c>
      <c r="O16" s="28"/>
      <c r="P16" s="106">
        <v>150000</v>
      </c>
      <c r="Q16" s="19">
        <f t="shared" si="6"/>
        <v>18539.999999999996</v>
      </c>
      <c r="R16" s="19">
        <v>0</v>
      </c>
      <c r="S16" s="19">
        <f t="shared" si="7"/>
        <v>168540</v>
      </c>
      <c r="T16" s="20">
        <f t="shared" si="8"/>
        <v>168540</v>
      </c>
      <c r="U16" s="101"/>
      <c r="V16" s="100">
        <v>100</v>
      </c>
      <c r="W16" s="100">
        <v>1</v>
      </c>
      <c r="X16" s="19">
        <f t="shared" si="2"/>
        <v>150000</v>
      </c>
      <c r="Y16" s="19">
        <f t="shared" si="3"/>
        <v>18539.999999999996</v>
      </c>
      <c r="Z16" s="19"/>
      <c r="AA16" s="19"/>
    </row>
  </sheetData>
  <protectedRanges>
    <protectedRange password="CA69" sqref="G10:G11 G13:G14 G16" name="Range1_1_1_2"/>
    <protectedRange password="CA69" sqref="I10:I16" name="Range1_12_2_1_2"/>
    <protectedRange password="CA69" sqref="J10:K16" name="Range1_2_2_1_1_2"/>
    <protectedRange password="CA69" sqref="D10:D16" name="Range1_1_4_2"/>
    <protectedRange password="CA69" sqref="H10:H11 H13:H14 H16" name="Range1_12_2_2_2"/>
    <protectedRange password="CA69" sqref="H12 H15" name="Range1_2_2_1_2"/>
    <protectedRange password="CA69" sqref="N10:O11 N13:O14 N16:O16" name="Range1_1_3_1_2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zoomScale="80" zoomScaleNormal="80" workbookViewId="0">
      <selection activeCell="D9" sqref="D9:E9"/>
    </sheetView>
  </sheetViews>
  <sheetFormatPr defaultRowHeight="12.75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40" width="30.28515625" collapsed="false"/>
    <col min="7" max="7" bestFit="true" customWidth="true" style="41" width="29.5703125" collapsed="false"/>
    <col min="8" max="8" style="42" width="9.140625" collapsed="false"/>
    <col min="9" max="9" customWidth="true" style="42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>
      <c r="A1" s="230" t="s">
        <v>28</v>
      </c>
      <c r="B1" s="231"/>
      <c r="C1" s="231"/>
      <c r="D1" s="231"/>
      <c r="E1" s="231"/>
      <c r="F1" s="231"/>
      <c r="G1" s="231"/>
      <c r="H1" s="231"/>
      <c r="I1" s="232"/>
    </row>
    <row r="2" spans="1:10" ht="20.25">
      <c r="A2" s="233" t="s">
        <v>29</v>
      </c>
      <c r="B2" s="234"/>
      <c r="C2" s="234"/>
      <c r="D2" s="234"/>
      <c r="E2" s="234"/>
      <c r="F2" s="234"/>
      <c r="G2" s="234"/>
      <c r="H2" s="234"/>
      <c r="I2" s="235"/>
    </row>
    <row r="3" spans="1:10" ht="15.75" thickBot="1">
      <c r="A3" s="236" t="s">
        <v>93</v>
      </c>
      <c r="B3" s="237"/>
      <c r="C3" s="237"/>
      <c r="D3" s="237"/>
      <c r="E3" s="237"/>
      <c r="F3" s="237"/>
      <c r="G3" s="238" t="s">
        <v>94</v>
      </c>
      <c r="H3" s="239"/>
      <c r="I3" s="240"/>
      <c r="J3" s="36"/>
    </row>
    <row r="4" spans="1:10" s="36" customFormat="1" ht="15">
      <c r="A4" s="241" t="s">
        <v>30</v>
      </c>
      <c r="B4" s="242"/>
      <c r="C4" s="44" t="s">
        <v>92</v>
      </c>
      <c r="D4" s="45"/>
      <c r="E4" s="45"/>
      <c r="F4" s="46"/>
      <c r="G4" s="243" t="s">
        <v>31</v>
      </c>
      <c r="H4" s="244"/>
      <c r="I4" s="245"/>
    </row>
    <row r="5" spans="1:10" s="36" customFormat="1" ht="15.75" thickBot="1">
      <c r="A5" s="249" t="s">
        <v>32</v>
      </c>
      <c r="B5" s="250"/>
      <c r="C5" s="250" t="s">
        <v>91</v>
      </c>
      <c r="D5" s="250"/>
      <c r="E5" s="250"/>
      <c r="F5" s="251"/>
      <c r="G5" s="246"/>
      <c r="H5" s="247"/>
      <c r="I5" s="248"/>
    </row>
    <row r="6" spans="1:10">
      <c r="A6" s="47" t="s">
        <v>33</v>
      </c>
      <c r="B6" s="217" t="s">
        <v>99</v>
      </c>
      <c r="C6" s="217"/>
      <c r="D6" s="217"/>
      <c r="E6" s="218"/>
      <c r="F6" s="219" t="s">
        <v>97</v>
      </c>
      <c r="G6" s="220"/>
      <c r="H6" s="220"/>
      <c r="I6" s="221"/>
    </row>
    <row r="7" spans="1:10">
      <c r="A7" s="222" t="s">
        <v>34</v>
      </c>
      <c r="B7" s="223"/>
      <c r="C7" s="48"/>
      <c r="D7" s="48"/>
      <c r="E7" s="49"/>
      <c r="F7" s="214" t="s">
        <v>98</v>
      </c>
      <c r="G7" s="223"/>
      <c r="H7" s="223"/>
      <c r="I7" s="224"/>
    </row>
    <row r="8" spans="1:10">
      <c r="A8" s="210" t="s">
        <v>35</v>
      </c>
      <c r="B8" s="211"/>
      <c r="C8" s="211"/>
      <c r="D8" s="211" t="s">
        <v>100</v>
      </c>
      <c r="E8" s="252"/>
      <c r="F8" s="220" t="s">
        <v>88</v>
      </c>
      <c r="G8" s="253"/>
      <c r="H8" s="253"/>
      <c r="I8" s="254"/>
    </row>
    <row r="9" spans="1:10" ht="33" customHeight="1">
      <c r="A9" s="210" t="s">
        <v>36</v>
      </c>
      <c r="B9" s="211"/>
      <c r="C9" s="211"/>
      <c r="D9" s="212">
        <v>1500000</v>
      </c>
      <c r="E9" s="213"/>
      <c r="F9" s="214" t="s">
        <v>89</v>
      </c>
      <c r="G9" s="215"/>
      <c r="H9" s="215"/>
      <c r="I9" s="216"/>
    </row>
    <row r="10" spans="1:10">
      <c r="A10" s="50" t="s">
        <v>37</v>
      </c>
      <c r="B10" s="48"/>
      <c r="C10" s="51"/>
      <c r="D10" s="193"/>
      <c r="E10" s="194"/>
      <c r="F10" s="195" t="s">
        <v>90</v>
      </c>
      <c r="G10" s="196"/>
      <c r="H10" s="196"/>
      <c r="I10" s="197"/>
    </row>
    <row r="11" spans="1:10" ht="12.75" customHeight="1">
      <c r="A11" s="198" t="s">
        <v>86</v>
      </c>
      <c r="B11" s="199"/>
      <c r="C11" s="199"/>
      <c r="D11" s="200">
        <f>Certification!T4</f>
        <v>1685400</v>
      </c>
      <c r="E11" s="201"/>
      <c r="F11" s="52"/>
      <c r="G11" s="202"/>
      <c r="H11" s="203"/>
      <c r="I11" s="204"/>
    </row>
    <row r="12" spans="1:10" ht="13.5" thickBot="1">
      <c r="A12" s="208" t="s">
        <v>87</v>
      </c>
      <c r="B12" s="209"/>
      <c r="C12" s="209"/>
      <c r="D12" s="200">
        <f>D11-H22</f>
        <v>0</v>
      </c>
      <c r="E12" s="201"/>
      <c r="F12" s="53"/>
      <c r="G12" s="54"/>
      <c r="H12" s="55"/>
      <c r="I12" s="56"/>
    </row>
    <row r="13" spans="1:10" ht="26.25" thickBot="1">
      <c r="A13" s="57" t="s">
        <v>0</v>
      </c>
      <c r="B13" s="205" t="s">
        <v>38</v>
      </c>
      <c r="C13" s="205"/>
      <c r="D13" s="205"/>
      <c r="E13" s="205"/>
      <c r="F13" s="58" t="s">
        <v>39</v>
      </c>
      <c r="G13" s="59" t="s">
        <v>40</v>
      </c>
      <c r="H13" s="206" t="s">
        <v>41</v>
      </c>
      <c r="I13" s="207"/>
    </row>
    <row r="14" spans="1:10">
      <c r="A14" s="60"/>
      <c r="B14" s="225" t="s">
        <v>42</v>
      </c>
      <c r="C14" s="226"/>
      <c r="D14" s="226"/>
      <c r="E14" s="227"/>
      <c r="F14" s="61"/>
      <c r="G14" s="61" t="s">
        <v>43</v>
      </c>
      <c r="H14" s="228"/>
      <c r="I14" s="229"/>
    </row>
    <row r="15" spans="1:10" ht="13.5" thickBot="1">
      <c r="A15" s="62"/>
      <c r="B15" s="146" t="s">
        <v>44</v>
      </c>
      <c r="C15" s="147"/>
      <c r="D15" s="147"/>
      <c r="E15" s="188"/>
      <c r="F15" s="63"/>
      <c r="G15" s="63">
        <f>Certification!D4</f>
        <v>0</v>
      </c>
      <c r="H15" s="189"/>
      <c r="I15" s="190"/>
    </row>
    <row r="16" spans="1:10" ht="15">
      <c r="A16" s="64" t="s">
        <v>45</v>
      </c>
      <c r="B16" s="170" t="s">
        <v>46</v>
      </c>
      <c r="C16" s="170"/>
      <c r="D16" s="170"/>
      <c r="E16" s="170"/>
      <c r="F16" s="65"/>
      <c r="G16" s="65"/>
      <c r="H16" s="191"/>
      <c r="I16" s="192"/>
    </row>
    <row r="17" spans="1:9">
      <c r="A17" s="60">
        <f>+A15+1</f>
        <v>1</v>
      </c>
      <c r="B17" s="180" t="s">
        <v>47</v>
      </c>
      <c r="C17" s="180"/>
      <c r="D17" s="180"/>
      <c r="E17" s="180"/>
      <c r="F17" s="66"/>
      <c r="G17" s="66">
        <f t="shared" ref="G17:G33" si="0">H17-F17</f>
        <v>1500000</v>
      </c>
      <c r="H17" s="186">
        <f>Certification!X4</f>
        <v>1500000</v>
      </c>
      <c r="I17" s="187"/>
    </row>
    <row r="18" spans="1:9">
      <c r="A18" s="60">
        <f>+A17+1</f>
        <v>2</v>
      </c>
      <c r="B18" s="180" t="s">
        <v>48</v>
      </c>
      <c r="C18" s="180"/>
      <c r="D18" s="180"/>
      <c r="E18" s="180"/>
      <c r="F18" s="66"/>
      <c r="G18" s="66">
        <f t="shared" si="0"/>
        <v>185399.99999999997</v>
      </c>
      <c r="H18" s="186">
        <f>Certification!Y4</f>
        <v>185399.99999999997</v>
      </c>
      <c r="I18" s="187"/>
    </row>
    <row r="19" spans="1:9">
      <c r="A19" s="60">
        <v>3</v>
      </c>
      <c r="B19" s="180" t="s">
        <v>65</v>
      </c>
      <c r="C19" s="180"/>
      <c r="D19" s="180"/>
      <c r="E19" s="180"/>
      <c r="F19" s="66"/>
      <c r="G19" s="66">
        <f t="shared" si="0"/>
        <v>0</v>
      </c>
      <c r="H19" s="186">
        <f>Certification!Z4</f>
        <v>0</v>
      </c>
      <c r="I19" s="187"/>
    </row>
    <row r="20" spans="1:9">
      <c r="A20" s="60"/>
      <c r="B20" s="180"/>
      <c r="C20" s="180"/>
      <c r="D20" s="180"/>
      <c r="E20" s="180"/>
      <c r="F20" s="67"/>
      <c r="G20" s="66">
        <v>0</v>
      </c>
      <c r="H20" s="181">
        <v>0</v>
      </c>
      <c r="I20" s="182"/>
    </row>
    <row r="21" spans="1:9">
      <c r="A21" s="60"/>
      <c r="B21" s="180"/>
      <c r="C21" s="180"/>
      <c r="D21" s="180"/>
      <c r="E21" s="180"/>
      <c r="F21" s="67"/>
      <c r="G21" s="66">
        <v>0</v>
      </c>
      <c r="H21" s="181">
        <v>0</v>
      </c>
      <c r="I21" s="182"/>
    </row>
    <row r="22" spans="1:9" ht="15.75" thickBot="1">
      <c r="A22" s="68" t="s">
        <v>45</v>
      </c>
      <c r="B22" s="183" t="s">
        <v>49</v>
      </c>
      <c r="C22" s="183"/>
      <c r="D22" s="183"/>
      <c r="E22" s="183"/>
      <c r="F22" s="69">
        <f>SUM(F17:F21)</f>
        <v>0</v>
      </c>
      <c r="G22" s="70">
        <f t="shared" si="0"/>
        <v>1685400</v>
      </c>
      <c r="H22" s="184">
        <f>SUM(H17:H21)</f>
        <v>1685400</v>
      </c>
      <c r="I22" s="185"/>
    </row>
    <row r="23" spans="1:9" ht="15">
      <c r="A23" s="71" t="s">
        <v>50</v>
      </c>
      <c r="B23" s="177" t="s">
        <v>51</v>
      </c>
      <c r="C23" s="177"/>
      <c r="D23" s="177"/>
      <c r="E23" s="177"/>
      <c r="F23" s="72"/>
      <c r="G23" s="73"/>
      <c r="H23" s="178"/>
      <c r="I23" s="179"/>
    </row>
    <row r="24" spans="1:9">
      <c r="A24" s="60">
        <v>1</v>
      </c>
      <c r="B24" s="167" t="s">
        <v>52</v>
      </c>
      <c r="C24" s="167"/>
      <c r="D24" s="167"/>
      <c r="E24" s="167"/>
      <c r="F24" s="66"/>
      <c r="G24" s="66">
        <f t="shared" si="0"/>
        <v>0</v>
      </c>
      <c r="H24" s="168"/>
      <c r="I24" s="169"/>
    </row>
    <row r="25" spans="1:9">
      <c r="A25" s="60">
        <v>2</v>
      </c>
      <c r="B25" s="167" t="s">
        <v>53</v>
      </c>
      <c r="C25" s="167"/>
      <c r="D25" s="167"/>
      <c r="E25" s="167"/>
      <c r="F25" s="74"/>
      <c r="G25" s="66">
        <f t="shared" si="0"/>
        <v>0</v>
      </c>
      <c r="H25" s="168"/>
      <c r="I25" s="169"/>
    </row>
    <row r="26" spans="1:9">
      <c r="A26" s="60">
        <v>3</v>
      </c>
      <c r="B26" s="167" t="s">
        <v>54</v>
      </c>
      <c r="C26" s="167"/>
      <c r="D26" s="167"/>
      <c r="E26" s="167"/>
      <c r="F26" s="74"/>
      <c r="G26" s="66">
        <f t="shared" si="0"/>
        <v>0</v>
      </c>
      <c r="H26" s="168"/>
      <c r="I26" s="169"/>
    </row>
    <row r="27" spans="1:9">
      <c r="A27" s="60">
        <v>4</v>
      </c>
      <c r="B27" s="167" t="s">
        <v>55</v>
      </c>
      <c r="C27" s="167"/>
      <c r="D27" s="167"/>
      <c r="E27" s="167"/>
      <c r="F27" s="74"/>
      <c r="G27" s="66">
        <f t="shared" si="0"/>
        <v>0</v>
      </c>
      <c r="H27" s="168"/>
      <c r="I27" s="169"/>
    </row>
    <row r="28" spans="1:9">
      <c r="A28" s="60">
        <v>5</v>
      </c>
      <c r="B28" s="167" t="s">
        <v>56</v>
      </c>
      <c r="C28" s="167"/>
      <c r="D28" s="167"/>
      <c r="E28" s="167"/>
      <c r="F28" s="74"/>
      <c r="G28" s="66">
        <f t="shared" si="0"/>
        <v>0</v>
      </c>
      <c r="H28" s="168"/>
      <c r="I28" s="169"/>
    </row>
    <row r="29" spans="1:9">
      <c r="A29" s="60">
        <v>6</v>
      </c>
      <c r="B29" s="167" t="s">
        <v>57</v>
      </c>
      <c r="C29" s="167"/>
      <c r="D29" s="167"/>
      <c r="E29" s="167"/>
      <c r="F29" s="74"/>
      <c r="G29" s="66">
        <f t="shared" si="0"/>
        <v>0</v>
      </c>
      <c r="H29" s="168"/>
      <c r="I29" s="169"/>
    </row>
    <row r="30" spans="1:9">
      <c r="A30" s="60">
        <v>7</v>
      </c>
      <c r="B30" s="167" t="s">
        <v>58</v>
      </c>
      <c r="C30" s="167"/>
      <c r="D30" s="167"/>
      <c r="E30" s="167"/>
      <c r="F30" s="75"/>
      <c r="G30" s="66">
        <f t="shared" si="0"/>
        <v>0</v>
      </c>
      <c r="H30" s="168"/>
      <c r="I30" s="169"/>
    </row>
    <row r="31" spans="1:9">
      <c r="A31" s="60">
        <v>8</v>
      </c>
      <c r="B31" s="167" t="s">
        <v>59</v>
      </c>
      <c r="C31" s="167"/>
      <c r="D31" s="167"/>
      <c r="E31" s="167"/>
      <c r="F31" s="66"/>
      <c r="G31" s="66">
        <f t="shared" si="0"/>
        <v>0</v>
      </c>
      <c r="H31" s="168"/>
      <c r="I31" s="169"/>
    </row>
    <row r="32" spans="1:9">
      <c r="A32" s="60">
        <v>9</v>
      </c>
      <c r="B32" s="167" t="s">
        <v>60</v>
      </c>
      <c r="C32" s="167"/>
      <c r="D32" s="167"/>
      <c r="E32" s="167"/>
      <c r="F32" s="66"/>
      <c r="G32" s="66">
        <f t="shared" si="0"/>
        <v>0</v>
      </c>
      <c r="H32" s="173"/>
      <c r="I32" s="174"/>
    </row>
    <row r="33" spans="1:11">
      <c r="A33" s="60">
        <v>10</v>
      </c>
      <c r="B33" s="167" t="s">
        <v>61</v>
      </c>
      <c r="C33" s="167"/>
      <c r="D33" s="167"/>
      <c r="E33" s="167"/>
      <c r="F33" s="66"/>
      <c r="G33" s="66">
        <f t="shared" si="0"/>
        <v>0</v>
      </c>
      <c r="H33" s="173"/>
      <c r="I33" s="174"/>
    </row>
    <row r="34" spans="1:11" ht="15.75" thickBot="1">
      <c r="A34" s="76" t="s">
        <v>62</v>
      </c>
      <c r="B34" s="161" t="s">
        <v>63</v>
      </c>
      <c r="C34" s="161"/>
      <c r="D34" s="161"/>
      <c r="E34" s="161"/>
      <c r="F34" s="77">
        <f>SUM(F24:F33)</f>
        <v>0</v>
      </c>
      <c r="G34" s="70">
        <f t="shared" ref="G34:G42" si="1">H34-F34</f>
        <v>0</v>
      </c>
      <c r="H34" s="175">
        <f>SUM(H24:H33)</f>
        <v>0</v>
      </c>
      <c r="I34" s="176"/>
    </row>
    <row r="35" spans="1:11" ht="15">
      <c r="A35" s="64" t="s">
        <v>64</v>
      </c>
      <c r="B35" s="170" t="s">
        <v>65</v>
      </c>
      <c r="C35" s="170"/>
      <c r="D35" s="170"/>
      <c r="E35" s="170"/>
      <c r="F35" s="78"/>
      <c r="G35" s="79">
        <f t="shared" si="1"/>
        <v>0</v>
      </c>
      <c r="H35" s="171"/>
      <c r="I35" s="172"/>
    </row>
    <row r="36" spans="1:11">
      <c r="A36" s="80">
        <v>1</v>
      </c>
      <c r="B36" s="167" t="s">
        <v>66</v>
      </c>
      <c r="C36" s="167"/>
      <c r="D36" s="167"/>
      <c r="E36" s="167"/>
      <c r="F36" s="81"/>
      <c r="G36" s="66">
        <f t="shared" si="1"/>
        <v>0</v>
      </c>
      <c r="H36" s="168"/>
      <c r="I36" s="169"/>
    </row>
    <row r="37" spans="1:11">
      <c r="A37" s="80">
        <v>2</v>
      </c>
      <c r="B37" s="167" t="s">
        <v>67</v>
      </c>
      <c r="C37" s="167"/>
      <c r="D37" s="167"/>
      <c r="E37" s="167"/>
      <c r="F37" s="81"/>
      <c r="G37" s="66">
        <f t="shared" si="1"/>
        <v>0</v>
      </c>
      <c r="H37" s="168"/>
      <c r="I37" s="169"/>
    </row>
    <row r="38" spans="1:11">
      <c r="A38" s="80">
        <v>3</v>
      </c>
      <c r="B38" s="167" t="s">
        <v>68</v>
      </c>
      <c r="C38" s="167"/>
      <c r="D38" s="167"/>
      <c r="E38" s="167"/>
      <c r="F38" s="81"/>
      <c r="G38" s="66">
        <f t="shared" si="1"/>
        <v>0</v>
      </c>
      <c r="H38" s="168"/>
      <c r="I38" s="169"/>
    </row>
    <row r="39" spans="1:11">
      <c r="A39" s="80">
        <v>4</v>
      </c>
      <c r="B39" s="167" t="s">
        <v>69</v>
      </c>
      <c r="C39" s="167"/>
      <c r="D39" s="167"/>
      <c r="E39" s="167"/>
      <c r="F39" s="81"/>
      <c r="G39" s="66">
        <f t="shared" si="1"/>
        <v>0</v>
      </c>
      <c r="H39" s="159"/>
      <c r="I39" s="160"/>
    </row>
    <row r="40" spans="1:11" ht="14.25">
      <c r="A40" s="80">
        <v>5</v>
      </c>
      <c r="B40" s="158" t="s">
        <v>70</v>
      </c>
      <c r="C40" s="158"/>
      <c r="D40" s="158"/>
      <c r="E40" s="158"/>
      <c r="F40" s="82"/>
      <c r="G40" s="83">
        <f t="shared" si="1"/>
        <v>0</v>
      </c>
      <c r="H40" s="159"/>
      <c r="I40" s="160"/>
      <c r="J40" s="37"/>
    </row>
    <row r="41" spans="1:11" ht="14.25">
      <c r="A41" s="80">
        <v>6</v>
      </c>
      <c r="B41" s="158" t="s">
        <v>71</v>
      </c>
      <c r="C41" s="158"/>
      <c r="D41" s="158"/>
      <c r="E41" s="158"/>
      <c r="F41" s="82"/>
      <c r="G41" s="83">
        <f t="shared" si="1"/>
        <v>0</v>
      </c>
      <c r="H41" s="159"/>
      <c r="I41" s="160"/>
      <c r="J41" s="37"/>
    </row>
    <row r="42" spans="1:11" s="36" customFormat="1" ht="15.75" thickBot="1">
      <c r="A42" s="76" t="s">
        <v>64</v>
      </c>
      <c r="B42" s="161" t="s">
        <v>72</v>
      </c>
      <c r="C42" s="161"/>
      <c r="D42" s="161"/>
      <c r="E42" s="161"/>
      <c r="F42" s="84">
        <f>SUM(F36:F41)</f>
        <v>0</v>
      </c>
      <c r="G42" s="70">
        <f t="shared" si="1"/>
        <v>0</v>
      </c>
      <c r="H42" s="162">
        <f>SUM(H36:H41)</f>
        <v>0</v>
      </c>
      <c r="I42" s="163"/>
      <c r="J42" s="38"/>
      <c r="K42" s="39"/>
    </row>
    <row r="43" spans="1:11" s="36" customFormat="1" ht="18.75" thickBot="1">
      <c r="A43" s="85"/>
      <c r="B43" s="164" t="s">
        <v>73</v>
      </c>
      <c r="C43" s="164"/>
      <c r="D43" s="164"/>
      <c r="E43" s="164"/>
      <c r="F43" s="86"/>
      <c r="G43" s="86">
        <f>G42-G34+G22</f>
        <v>1685400</v>
      </c>
      <c r="H43" s="165"/>
      <c r="I43" s="166"/>
      <c r="J43" s="38"/>
      <c r="K43" s="39"/>
    </row>
    <row r="44" spans="1:11" s="36" customFormat="1" ht="18">
      <c r="A44" s="87"/>
      <c r="B44" s="139" t="s">
        <v>74</v>
      </c>
      <c r="C44" s="140"/>
      <c r="D44" s="140"/>
      <c r="E44" s="140"/>
      <c r="F44" s="140"/>
      <c r="G44" s="140"/>
      <c r="H44" s="140"/>
      <c r="I44" s="141"/>
    </row>
    <row r="45" spans="1:11">
      <c r="A45" s="60"/>
      <c r="B45" s="142" t="s">
        <v>75</v>
      </c>
      <c r="C45" s="143"/>
      <c r="D45" s="143"/>
      <c r="E45" s="144"/>
      <c r="F45" s="143"/>
      <c r="G45" s="143"/>
      <c r="H45" s="143"/>
      <c r="I45" s="145"/>
    </row>
    <row r="46" spans="1:11">
      <c r="A46" s="62"/>
      <c r="B46" s="146" t="s">
        <v>76</v>
      </c>
      <c r="C46" s="147"/>
      <c r="D46" s="147"/>
      <c r="E46" s="147"/>
      <c r="F46" s="147"/>
      <c r="G46" s="147"/>
      <c r="H46" s="147"/>
      <c r="I46" s="150"/>
    </row>
    <row r="47" spans="1:11">
      <c r="A47" s="88"/>
      <c r="B47" s="148"/>
      <c r="C47" s="149"/>
      <c r="D47" s="149"/>
      <c r="E47" s="149"/>
      <c r="F47" s="149"/>
      <c r="G47" s="149"/>
      <c r="H47" s="149"/>
      <c r="I47" s="151"/>
    </row>
    <row r="48" spans="1:11" ht="13.5" thickBot="1">
      <c r="A48" s="89"/>
      <c r="B48" s="90"/>
      <c r="C48" s="90"/>
      <c r="D48" s="90"/>
      <c r="E48" s="90"/>
      <c r="F48" s="91"/>
      <c r="G48" s="92"/>
      <c r="H48" s="93"/>
      <c r="I48" s="94"/>
    </row>
    <row r="49" spans="1:9">
      <c r="A49" s="152" t="s">
        <v>77</v>
      </c>
      <c r="B49" s="153"/>
      <c r="C49" s="152" t="s">
        <v>78</v>
      </c>
      <c r="D49" s="153"/>
      <c r="E49" s="154"/>
      <c r="F49" s="95" t="s">
        <v>79</v>
      </c>
      <c r="G49" s="155" t="s">
        <v>79</v>
      </c>
      <c r="H49" s="156"/>
      <c r="I49" s="157"/>
    </row>
    <row r="50" spans="1:9">
      <c r="A50" s="115"/>
      <c r="B50" s="116"/>
      <c r="C50" s="115"/>
      <c r="D50" s="121"/>
      <c r="E50" s="116"/>
      <c r="F50" s="116"/>
      <c r="G50" s="124"/>
      <c r="H50" s="125"/>
      <c r="I50" s="126"/>
    </row>
    <row r="51" spans="1:9">
      <c r="A51" s="117"/>
      <c r="B51" s="118"/>
      <c r="C51" s="117"/>
      <c r="D51" s="122"/>
      <c r="E51" s="118"/>
      <c r="F51" s="118"/>
      <c r="G51" s="127"/>
      <c r="H51" s="128"/>
      <c r="I51" s="129"/>
    </row>
    <row r="52" spans="1:9">
      <c r="A52" s="117"/>
      <c r="B52" s="118"/>
      <c r="C52" s="117"/>
      <c r="D52" s="122"/>
      <c r="E52" s="118"/>
      <c r="F52" s="118"/>
      <c r="G52" s="127"/>
      <c r="H52" s="128"/>
      <c r="I52" s="129"/>
    </row>
    <row r="53" spans="1:9">
      <c r="A53" s="117"/>
      <c r="B53" s="118"/>
      <c r="C53" s="117"/>
      <c r="D53" s="122"/>
      <c r="E53" s="118"/>
      <c r="F53" s="118"/>
      <c r="G53" s="127"/>
      <c r="H53" s="128"/>
      <c r="I53" s="129"/>
    </row>
    <row r="54" spans="1:9">
      <c r="A54" s="117"/>
      <c r="B54" s="118"/>
      <c r="C54" s="117"/>
      <c r="D54" s="122"/>
      <c r="E54" s="118"/>
      <c r="F54" s="118"/>
      <c r="G54" s="127"/>
      <c r="H54" s="128"/>
      <c r="I54" s="129"/>
    </row>
    <row r="55" spans="1:9">
      <c r="A55" s="117"/>
      <c r="B55" s="118"/>
      <c r="C55" s="117"/>
      <c r="D55" s="122"/>
      <c r="E55" s="118"/>
      <c r="F55" s="118"/>
      <c r="G55" s="127"/>
      <c r="H55" s="128"/>
      <c r="I55" s="129"/>
    </row>
    <row r="56" spans="1:9">
      <c r="A56" s="117"/>
      <c r="B56" s="118"/>
      <c r="C56" s="117"/>
      <c r="D56" s="122"/>
      <c r="E56" s="118"/>
      <c r="F56" s="118"/>
      <c r="G56" s="127"/>
      <c r="H56" s="128"/>
      <c r="I56" s="129"/>
    </row>
    <row r="57" spans="1:9">
      <c r="A57" s="119"/>
      <c r="B57" s="120"/>
      <c r="C57" s="119"/>
      <c r="D57" s="123"/>
      <c r="E57" s="120"/>
      <c r="F57" s="120"/>
      <c r="G57" s="130"/>
      <c r="H57" s="131"/>
      <c r="I57" s="132"/>
    </row>
    <row r="58" spans="1:9">
      <c r="A58" s="133"/>
      <c r="B58" s="134"/>
      <c r="C58" s="135"/>
      <c r="D58" s="136"/>
      <c r="E58" s="137"/>
      <c r="F58" s="96"/>
      <c r="G58" s="133"/>
      <c r="H58" s="138"/>
      <c r="I58" s="134"/>
    </row>
    <row r="59" spans="1:9" ht="15" thickBot="1">
      <c r="A59" s="112" t="s">
        <v>80</v>
      </c>
      <c r="B59" s="113"/>
      <c r="C59" s="112" t="s">
        <v>81</v>
      </c>
      <c r="D59" s="114"/>
      <c r="E59" s="113"/>
      <c r="F59" s="97" t="s">
        <v>82</v>
      </c>
      <c r="G59" s="112" t="s">
        <v>83</v>
      </c>
      <c r="H59" s="114"/>
      <c r="I59" s="113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Afreen.Sayed</lastModifiedBy>
  <lastPrinted>2014-01-09T07:01:54Z</lastPrinted>
  <dcterms:modified xsi:type="dcterms:W3CDTF">2015-05-28T07:30:12Z</dcterms:modified>
</coreProperties>
</file>