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11" i="9"/>
  <c r="R11"/>
  <c r="R10"/>
  <c r="S10" s="1"/>
  <c r="R9"/>
  <c r="S9" s="1"/>
  <c r="R8"/>
  <c r="S8" s="1"/>
  <c r="AJ8"/>
  <c r="Y8" l="1"/>
  <c r="Z8" s="1"/>
  <c r="Y9"/>
  <c r="Z9" s="1"/>
  <c r="Y10"/>
  <c r="Z10" s="1"/>
  <c r="Y11"/>
  <c r="Z11" s="1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J4" s="1"/>
  <c r="AI9"/>
  <c r="AH9"/>
  <c r="AE9"/>
  <c r="AD9"/>
  <c r="AF10" l="1"/>
  <c r="AF9"/>
  <c r="AF11"/>
  <c r="R10" i="8"/>
  <c r="S10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R9"/>
  <c r="S9" s="1"/>
  <c r="Y10" l="1"/>
  <c r="Z10" s="1"/>
  <c r="Y11"/>
  <c r="Z11" s="1"/>
  <c r="AG11" i="9"/>
  <c r="AM11" s="1"/>
  <c r="AG9"/>
  <c r="AM9" s="1"/>
  <c r="AG10"/>
  <c r="AM10" s="1"/>
  <c r="Z4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Y9"/>
  <c r="Z9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<sst xmlns="http://schemas.openxmlformats.org/spreadsheetml/2006/main" count="200" uniqueCount="128">
  <si>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</si>
  <si>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</si>
  <si>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</si>
  <si>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</si>
  <si>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</si>
  <si>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</si>
  <si>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</si>
  <si>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</si>
  <si>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</si>
  <si>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</si>
  <si>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</si>
  <si>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</si>
  <si>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</si>
  <si>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</si>
  <si>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</si>
  <si>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</si>
  <si>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</si>
  <si>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</si>
  <si>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</si>
  <si>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</si>
  <si>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</si>
  <si>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</si>
  <si>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</si>
  <si>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</si>
  <si>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</si>
  <si>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</si>
  <si>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</si>
  <si>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</si>
  <si>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</si>
  <si>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</si>
  <si>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</si>
  <si>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</si>
  <si>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</si>
  <si>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</si>
  <si>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</si>
  <si>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</si>
  <si>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</si>
  <si>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</si>
  <si>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</si>
  <si>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</si>
  <si>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</si>
  <si>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</si>
  <si>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</si>
  <si>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</si>
  <si>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</si>
  <si>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</si>
  <si>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</si>
  <si>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</si>
  <si>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</si>
  <si>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</si>
  <si>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</si>
  <si>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</si>
  <si>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</si>
  <si>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</si>
  <si>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</si>
  <si>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</si>
  <si>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</si>
  <si>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</si>
  <si>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</si>
  <si>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</si>
  <si>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</si>
  <si>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</si>
  <si>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</si>
  <si>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</si>
  <si>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</si>
  <si>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</si>
  <si>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</si>
  <si>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</si>
  <si>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</si>
  <si>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</si>
  <si>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</si>
  <si>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</si>
  <si>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</si>
  <si>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</si>
  <si>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</si>
  <si>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</si>
  <si>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</si>
  <si>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</si>
  <si>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</si>
  <si>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</si>
  <si>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</si>
  <si>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</si>
  <si>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</si>
  <si>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</si>
  <si>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</si>
  <si>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</si>
  <si>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</si>
  <si>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</si>
  <si>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</si>
  <si>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</si>
  <si>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</si>
  <si>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</si>
  <si>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</si>
  <si>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</si>
  <si>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</si>
  <si>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</si>
  <si>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</si>
  <si>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</si>
  <si>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</si>
  <si>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</si>
  <si>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</si>
  <si>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</si>
  <si>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</si>
  <si>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</si>
  <si>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</si>
  <si>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</si>
  <si>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</si>
  <si>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</si>
  <si>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</si>
  <si>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</si>
  <si>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</si>
  <si>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</si>
  <si>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</si>
  <si>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</si>
  <si>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</si>
  <si>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25 MM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</si>
  <si>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</si>
  <si>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</si>
  <si>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</si>
  <si>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</si>
  <si>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</si>
  <si>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Supply of TATA Tiscon FE 500D Steel Bars for HRL</t>
  </si>
  <si>
    <t>100% Advance Payment.</t>
  </si>
  <si>
    <t>TMT Bars 32 MM</t>
  </si>
  <si>
    <t>CHPL/HRL/PO/13-14/009
Dated : 11.03.2014</t>
  </si>
  <si>
    <t>COP No.:- 001/009 - Office Copy</t>
  </si>
  <si>
    <t>Date.:- 18/02/2015</t>
  </si>
  <si>
    <t>PI Dated - 12.03.14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</si>
</sst>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F1" workbookViewId="0">
      <selection activeCell="A8" sqref="A8:Z11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116</v>
      </c>
      <c r="F8" s="51"/>
      <c r="G8" s="17"/>
      <c r="H8" s="18"/>
      <c r="I8" s="19" t="s">
        <v>97</v>
      </c>
      <c r="J8" s="19" t="s">
        <v>117</v>
      </c>
      <c r="K8" s="20"/>
      <c r="L8" s="11"/>
      <c r="M8" s="19" t="s">
        <v>105</v>
      </c>
      <c r="N8" s="113">
        <v>15</v>
      </c>
      <c r="O8" s="21"/>
      <c r="P8" s="52">
        <v>46500</v>
      </c>
      <c r="Q8" s="52">
        <v>0</v>
      </c>
      <c r="R8" s="52" t="n">
        <f>P8+Q8</f>
        <v>46500.0</v>
      </c>
      <c r="S8" s="52" t="n">
        <f>R8*4%</f>
        <v>1860.0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 t="n">
        <f>SUM(R8:X8)</f>
        <v>48810.0</v>
      </c>
      <c r="Z8" s="53" t="n">
        <f>Y8*N8</f>
        <v>732150.0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116</v>
      </c>
      <c r="F9" s="51"/>
      <c r="G9" s="17"/>
      <c r="H9" s="18"/>
      <c r="I9" s="19" t="s">
        <v>97</v>
      </c>
      <c r="J9" s="19" t="s">
        <v>117</v>
      </c>
      <c r="K9" s="10"/>
      <c r="L9" s="22"/>
      <c r="M9" s="19" t="s">
        <v>105</v>
      </c>
      <c r="N9" s="113">
        <v>12</v>
      </c>
      <c r="O9" s="21"/>
      <c r="P9" s="52">
        <v>45000</v>
      </c>
      <c r="Q9" s="52">
        <v>0</v>
      </c>
      <c r="R9" s="52" t="n">
        <f>P9+Q9</f>
        <v>45000.0</v>
      </c>
      <c r="S9" s="52" t="n">
        <f>R9*4%</f>
        <v>1800.0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 t="n">
        <f t="shared" ref="Y9" si="0">SUM(R9:X9)</f>
        <v>47250.0</v>
      </c>
      <c r="Z9" s="53" t="n">
        <f t="shared" ref="Z9" si="1">Y9*N9</f>
        <v>567000.0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115</v>
      </c>
      <c r="D10" s="51"/>
      <c r="E10" s="19" t="s">
        <v>116</v>
      </c>
      <c r="F10" s="51"/>
      <c r="G10" s="17"/>
      <c r="H10" s="18"/>
      <c r="I10" s="19" t="s">
        <v>97</v>
      </c>
      <c r="J10" s="19" t="s">
        <v>117</v>
      </c>
      <c r="K10" s="10"/>
      <c r="L10" s="22"/>
      <c r="M10" s="19" t="s">
        <v>105</v>
      </c>
      <c r="N10" s="113">
        <v>10</v>
      </c>
      <c r="O10" s="21"/>
      <c r="P10" s="52">
        <v>44500</v>
      </c>
      <c r="Q10" s="52">
        <v>0</v>
      </c>
      <c r="R10" s="52" t="n">
        <f>P10+Q10</f>
        <v>44500.0</v>
      </c>
      <c r="S10" s="52" t="n">
        <f t="shared" ref="S10:S11" si="2">R10*4%</f>
        <v>1780.0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 t="n">
        <f t="shared" ref="Y10:Y11" si="3">SUM(R10:X10)</f>
        <v>46730.0</v>
      </c>
      <c r="Z10" s="53" t="n">
        <f t="shared" ref="Z10:Z11" si="4">Y10*N10</f>
        <v>467300.0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123</v>
      </c>
      <c r="D11" s="51"/>
      <c r="E11" s="19" t="s">
        <v>116</v>
      </c>
      <c r="F11" s="51"/>
      <c r="G11" s="17"/>
      <c r="H11" s="18"/>
      <c r="I11" s="19" t="s">
        <v>97</v>
      </c>
      <c r="J11" s="19" t="s">
        <v>117</v>
      </c>
      <c r="K11" s="10"/>
      <c r="L11" s="22"/>
      <c r="M11" s="19" t="s">
        <v>105</v>
      </c>
      <c r="N11" s="113">
        <v>5</v>
      </c>
      <c r="O11" s="21"/>
      <c r="P11" s="52">
        <v>44500</v>
      </c>
      <c r="Q11" s="52">
        <v>0</v>
      </c>
      <c r="R11" s="52" t="n">
        <f t="shared" ref="R11" si="5">P11+Q11</f>
        <v>44500.0</v>
      </c>
      <c r="S11" s="52" t="n">
        <f t="shared" si="2"/>
        <v>1780.0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 t="n">
        <f t="shared" si="3"/>
        <v>46730.0</v>
      </c>
      <c r="Z11" s="53" t="n">
        <f t="shared" si="4"/>
        <v>233650.0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  <protectedRange password="CA69" sqref="B8:B11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abSelected="1" workbookViewId="0">
      <selection activeCell="A12" sqref="A12:XFD272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SUM(Z8:Z11)</f>
        <v>2000100</v>
      </c>
      <c r="AA4" s="49"/>
      <c r="AB4" s="48"/>
      <c r="AC4" s="48"/>
      <c r="AD4" s="48">
        <f>SUM(AD8:AD11)</f>
        <v>0</v>
      </c>
      <c r="AE4" s="48">
        <f>SUM(AE8:AE11)</f>
        <v>0</v>
      </c>
      <c r="AF4" s="48">
        <f>SUM(AF8:AF11)</f>
        <v>0</v>
      </c>
      <c r="AG4" s="48">
        <f>SUM(AG8:AG11)</f>
        <v>0</v>
      </c>
      <c r="AH4" s="48">
        <f>SUM(AH8:AH11)</f>
        <v>0</v>
      </c>
      <c r="AI4" s="48">
        <f>SUM(AI8:AI11)</f>
        <v>0</v>
      </c>
      <c r="AJ4" s="48">
        <f>SUM(AJ8:AJ11)</f>
        <v>0</v>
      </c>
      <c r="AK4" s="48">
        <f>SUM(AK8:AK11)</f>
        <v>0</v>
      </c>
      <c r="AL4" s="48">
        <f>SUM(AL8:AL11)</f>
        <v>0</v>
      </c>
      <c r="AM4" s="48">
        <f>SUM(AM8:AM11)</f>
        <v>0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116</v>
      </c>
      <c r="F8" s="51"/>
      <c r="G8" s="17"/>
      <c r="H8" s="18"/>
      <c r="I8" s="19" t="s">
        <v>97</v>
      </c>
      <c r="J8" s="19" t="s">
        <v>117</v>
      </c>
      <c r="K8" s="20"/>
      <c r="L8" s="11"/>
      <c r="M8" s="19" t="s">
        <v>105</v>
      </c>
      <c r="N8" s="113">
        <v>15</v>
      </c>
      <c r="O8" s="21"/>
      <c r="P8" s="52">
        <v>46500</v>
      </c>
      <c r="Q8" s="52">
        <v>0</v>
      </c>
      <c r="R8" s="52">
        <f>P8+Q8</f>
        <v>46500</v>
      </c>
      <c r="S8" s="52">
        <f>R8*4%</f>
        <v>1860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>
        <f>SUM(R8:X8)</f>
        <v>48810</v>
      </c>
      <c r="Z8" s="53">
        <f>Y8*N8</f>
        <v>732150</v>
      </c>
      <c r="AA8" s="44"/>
      <c r="AB8" s="12">
        <v>0</v>
      </c>
      <c r="AC8" s="12">
        <v>10</v>
      </c>
      <c r="AD8" s="12">
        <f>P8*AB8*AC8/100</f>
        <v>0</v>
      </c>
      <c r="AE8" s="12">
        <f>Q8*AB8*AC8/100</f>
        <v>0</v>
      </c>
      <c r="AF8" s="12">
        <f>AD8+AE8</f>
        <v>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116</v>
      </c>
      <c r="F9" s="51"/>
      <c r="G9" s="17"/>
      <c r="H9" s="18"/>
      <c r="I9" s="19" t="s">
        <v>97</v>
      </c>
      <c r="J9" s="19" t="s">
        <v>117</v>
      </c>
      <c r="K9" s="10"/>
      <c r="L9" s="22"/>
      <c r="M9" s="19" t="s">
        <v>105</v>
      </c>
      <c r="N9" s="113">
        <v>12</v>
      </c>
      <c r="O9" s="21"/>
      <c r="P9" s="52">
        <v>45000</v>
      </c>
      <c r="Q9" s="52">
        <v>0</v>
      </c>
      <c r="R9" s="52">
        <f>P9+Q9</f>
        <v>45000</v>
      </c>
      <c r="S9" s="52">
        <f>R9*4%</f>
        <v>1800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>
        <f t="shared" ref="Y9:Y11" si="0">SUM(R9:X9)</f>
        <v>47250</v>
      </c>
      <c r="Z9" s="53">
        <f t="shared" ref="Z9:Z11" si="1">Y9*N9</f>
        <v>567000</v>
      </c>
      <c r="AA9" s="44"/>
      <c r="AB9" s="12">
        <v>0</v>
      </c>
      <c r="AC9" s="12">
        <v>15</v>
      </c>
      <c r="AD9" s="12">
        <f t="shared" ref="AD9:AD11" si="2">P9*AB9*AC9/100</f>
        <v>0</v>
      </c>
      <c r="AE9" s="12">
        <f t="shared" ref="AE9:AE11" si="3">Q9*AB9*AC9/100</f>
        <v>0</v>
      </c>
      <c r="AF9" s="12">
        <f t="shared" ref="AF9:AF11" si="4">AD9+AE9</f>
        <v>0</v>
      </c>
      <c r="AG9" s="12">
        <f t="shared" ref="AG9:AG11" si="5">S9*AB9*AC9/100</f>
        <v>0</v>
      </c>
      <c r="AH9" s="12">
        <f t="shared" ref="AH9:AH11" si="6">T9*AB9*AC9/100</f>
        <v>0</v>
      </c>
      <c r="AI9" s="12">
        <f t="shared" ref="AI9:AI11" si="7">U9*AB9*AC9/100</f>
        <v>0</v>
      </c>
      <c r="AJ9" s="12">
        <f t="shared" ref="AJ9:AJ11" si="8">V9*AB9*AC9/100</f>
        <v>0</v>
      </c>
      <c r="AK9" s="12">
        <f t="shared" ref="AK9:AK11" si="9">W9*AB9*AC9/100</f>
        <v>0</v>
      </c>
      <c r="AL9" s="12">
        <f t="shared" ref="AL9:AL11" si="10">X9*AB9*AC9/100</f>
        <v>0</v>
      </c>
      <c r="AM9" s="12">
        <f t="shared" ref="AM9:AM11" si="11">SUM(AF9:AL9)</f>
        <v>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115</v>
      </c>
      <c r="D10" s="51"/>
      <c r="E10" s="19" t="s">
        <v>116</v>
      </c>
      <c r="F10" s="51"/>
      <c r="G10" s="17"/>
      <c r="H10" s="18"/>
      <c r="I10" s="19" t="s">
        <v>97</v>
      </c>
      <c r="J10" s="19" t="s">
        <v>117</v>
      </c>
      <c r="K10" s="10"/>
      <c r="L10" s="22"/>
      <c r="M10" s="19" t="s">
        <v>105</v>
      </c>
      <c r="N10" s="113">
        <v>10</v>
      </c>
      <c r="O10" s="21"/>
      <c r="P10" s="52">
        <v>44500</v>
      </c>
      <c r="Q10" s="52">
        <v>0</v>
      </c>
      <c r="R10" s="52">
        <f>P10+Q10</f>
        <v>44500</v>
      </c>
      <c r="S10" s="52">
        <f t="shared" ref="S10:S11" si="12">R10*4%</f>
        <v>1780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>
        <f t="shared" si="0"/>
        <v>46730</v>
      </c>
      <c r="Z10" s="53">
        <f t="shared" si="1"/>
        <v>467300</v>
      </c>
      <c r="AA10" s="44"/>
      <c r="AB10" s="12">
        <v>0</v>
      </c>
      <c r="AC10" s="12">
        <v>15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123</v>
      </c>
      <c r="D11" s="51"/>
      <c r="E11" s="19" t="s">
        <v>116</v>
      </c>
      <c r="F11" s="51"/>
      <c r="G11" s="17"/>
      <c r="H11" s="18"/>
      <c r="I11" s="19" t="s">
        <v>97</v>
      </c>
      <c r="J11" s="19" t="s">
        <v>117</v>
      </c>
      <c r="K11" s="10"/>
      <c r="L11" s="22"/>
      <c r="M11" s="19" t="s">
        <v>105</v>
      </c>
      <c r="N11" s="113">
        <v>5</v>
      </c>
      <c r="O11" s="21"/>
      <c r="P11" s="52">
        <v>44500</v>
      </c>
      <c r="Q11" s="52">
        <v>0</v>
      </c>
      <c r="R11" s="52">
        <f t="shared" ref="R11" si="13">P11+Q11</f>
        <v>44500</v>
      </c>
      <c r="S11" s="52">
        <f t="shared" si="12"/>
        <v>1780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>
        <f t="shared" si="0"/>
        <v>46730</v>
      </c>
      <c r="Z11" s="53">
        <f t="shared" si="1"/>
        <v>233650</v>
      </c>
      <c r="AA11" s="115"/>
      <c r="AB11" s="12">
        <v>0</v>
      </c>
      <c r="AC11" s="12">
        <v>15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  <protectedRange password="CA69" sqref="B8:B11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9" sqref="F9:I9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75" thickBot="1">
      <c r="A3" s="257" t="s">
        <v>125</v>
      </c>
      <c r="B3" s="258"/>
      <c r="C3" s="258"/>
      <c r="D3" s="258"/>
      <c r="E3" s="258"/>
      <c r="F3" s="258"/>
      <c r="G3" s="259" t="s">
        <v>126</v>
      </c>
      <c r="H3" s="260"/>
      <c r="I3" s="261"/>
      <c r="J3" s="57"/>
    </row>
    <row r="4" spans="1:10" s="57" customFormat="1" ht="15">
      <c r="A4" s="262" t="s">
        <v>30</v>
      </c>
      <c r="B4" s="263"/>
      <c r="C4" s="58" t="s">
        <v>107</v>
      </c>
      <c r="D4" s="59"/>
      <c r="E4" s="59"/>
      <c r="F4" s="60"/>
      <c r="G4" s="264" t="s">
        <v>109</v>
      </c>
      <c r="H4" s="265"/>
      <c r="I4" s="266"/>
    </row>
    <row r="5" spans="1:10" s="57" customFormat="1" ht="15.75" thickBot="1">
      <c r="A5" s="270" t="s">
        <v>31</v>
      </c>
      <c r="B5" s="271"/>
      <c r="C5" s="271" t="s">
        <v>108</v>
      </c>
      <c r="D5" s="271"/>
      <c r="E5" s="271"/>
      <c r="F5" s="272"/>
      <c r="G5" s="267"/>
      <c r="H5" s="268"/>
      <c r="I5" s="269"/>
    </row>
    <row r="6" spans="1:10">
      <c r="A6" s="238"/>
      <c r="B6" s="239"/>
      <c r="C6" s="239"/>
      <c r="D6" s="239"/>
      <c r="E6" s="61"/>
      <c r="F6" s="240"/>
      <c r="G6" s="241"/>
      <c r="H6" s="241"/>
      <c r="I6" s="242"/>
    </row>
    <row r="7" spans="1:10">
      <c r="A7" s="62" t="s">
        <v>32</v>
      </c>
      <c r="B7" s="243" t="s">
        <v>121</v>
      </c>
      <c r="C7" s="243"/>
      <c r="D7" s="243"/>
      <c r="E7" s="244"/>
      <c r="F7" s="245" t="s">
        <v>118</v>
      </c>
      <c r="G7" s="246"/>
      <c r="H7" s="246"/>
      <c r="I7" s="247"/>
    </row>
    <row r="8" spans="1:10">
      <c r="A8" s="248" t="s">
        <v>33</v>
      </c>
      <c r="B8" s="249"/>
      <c r="C8" s="63"/>
      <c r="D8" s="63"/>
      <c r="E8" s="61"/>
      <c r="F8" s="235" t="s">
        <v>119</v>
      </c>
      <c r="G8" s="249"/>
      <c r="H8" s="249"/>
      <c r="I8" s="250"/>
    </row>
    <row r="9" spans="1:10" ht="26.25" customHeight="1">
      <c r="A9" s="231" t="s">
        <v>34</v>
      </c>
      <c r="B9" s="232"/>
      <c r="C9" s="232"/>
      <c r="D9" s="232" t="s">
        <v>124</v>
      </c>
      <c r="E9" s="273"/>
      <c r="F9" s="241" t="s">
        <v>99</v>
      </c>
      <c r="G9" s="241"/>
      <c r="H9" s="241"/>
      <c r="I9" s="242"/>
    </row>
    <row r="10" spans="1:10">
      <c r="A10" s="231" t="s">
        <v>35</v>
      </c>
      <c r="B10" s="232"/>
      <c r="C10" s="232"/>
      <c r="D10" s="233">
        <v>2000100</v>
      </c>
      <c r="E10" s="234"/>
      <c r="F10" s="235" t="s">
        <v>120</v>
      </c>
      <c r="G10" s="236"/>
      <c r="H10" s="236"/>
      <c r="I10" s="237"/>
    </row>
    <row r="11" spans="1:10">
      <c r="A11" s="64" t="s">
        <v>36</v>
      </c>
      <c r="B11" s="63"/>
      <c r="C11" s="65"/>
      <c r="D11" s="216"/>
      <c r="E11" s="217"/>
      <c r="F11" s="218" t="s">
        <v>127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/>
      <c r="E12" s="224"/>
      <c r="F12" s="66"/>
      <c r="G12" s="225"/>
      <c r="H12" s="226"/>
      <c r="I12" s="227"/>
    </row>
    <row r="13" spans="1:10" ht="26.25" thickBot="1">
      <c r="A13" s="67" t="s">
        <v>0</v>
      </c>
      <c r="B13" s="228" t="s">
        <v>38</v>
      </c>
      <c r="C13" s="228"/>
      <c r="D13" s="228"/>
      <c r="E13" s="228"/>
      <c r="F13" s="68" t="s">
        <v>39</v>
      </c>
      <c r="G13" s="69" t="s">
        <v>40</v>
      </c>
      <c r="H13" s="229" t="s">
        <v>41</v>
      </c>
      <c r="I13" s="230"/>
    </row>
    <row r="14" spans="1:10">
      <c r="A14" s="70"/>
      <c r="B14" s="157" t="s">
        <v>42</v>
      </c>
      <c r="C14" s="158"/>
      <c r="D14" s="158"/>
      <c r="E14" s="208"/>
      <c r="F14" s="71"/>
      <c r="G14" s="71" t="s">
        <v>43</v>
      </c>
      <c r="H14" s="209"/>
      <c r="I14" s="210"/>
    </row>
    <row r="15" spans="1:10" ht="13.5" thickBot="1">
      <c r="A15" s="72"/>
      <c r="B15" s="160" t="s">
        <v>44</v>
      </c>
      <c r="C15" s="161"/>
      <c r="D15" s="161"/>
      <c r="E15" s="211"/>
      <c r="F15" s="73"/>
      <c r="G15" s="73" t="str">
        <f>Certification!D4</f>
        <v>COP-R001</v>
      </c>
      <c r="H15" s="212"/>
      <c r="I15" s="213"/>
    </row>
    <row r="16" spans="1:10" ht="15">
      <c r="A16" s="74" t="s">
        <v>45</v>
      </c>
      <c r="B16" s="190" t="s">
        <v>46</v>
      </c>
      <c r="C16" s="190"/>
      <c r="D16" s="190"/>
      <c r="E16" s="190"/>
      <c r="F16" s="75"/>
      <c r="G16" s="75"/>
      <c r="H16" s="214"/>
      <c r="I16" s="215"/>
    </row>
    <row r="17" spans="1:9">
      <c r="A17" s="70">
        <f>+A15+1</f>
        <v>1</v>
      </c>
      <c r="B17" s="200" t="s">
        <v>47</v>
      </c>
      <c r="C17" s="200"/>
      <c r="D17" s="200"/>
      <c r="E17" s="200"/>
      <c r="F17" s="76"/>
      <c r="G17" s="76">
        <f t="shared" ref="G17:G33" si="0">H17-F17</f>
        <v>0</v>
      </c>
      <c r="H17" s="201">
        <f>Certification!AD4</f>
        <v>0</v>
      </c>
      <c r="I17" s="202"/>
    </row>
    <row r="18" spans="1:9">
      <c r="A18" s="70">
        <f>+A17+1</f>
        <v>2</v>
      </c>
      <c r="B18" s="200" t="s">
        <v>48</v>
      </c>
      <c r="C18" s="200"/>
      <c r="D18" s="200"/>
      <c r="E18" s="200"/>
      <c r="F18" s="76"/>
      <c r="G18" s="76">
        <f t="shared" si="0"/>
        <v>0</v>
      </c>
      <c r="H18" s="201">
        <f>Certification!AE4</f>
        <v>0</v>
      </c>
      <c r="I18" s="202"/>
    </row>
    <row r="19" spans="1:9">
      <c r="A19" s="70">
        <v>3</v>
      </c>
      <c r="B19" s="200" t="s">
        <v>49</v>
      </c>
      <c r="C19" s="200"/>
      <c r="D19" s="200"/>
      <c r="E19" s="200"/>
      <c r="F19" s="76"/>
      <c r="G19" s="77">
        <f t="shared" si="0"/>
        <v>0</v>
      </c>
      <c r="H19" s="206">
        <f>Certification!AG4</f>
        <v>0</v>
      </c>
      <c r="I19" s="207"/>
    </row>
    <row r="20" spans="1:9">
      <c r="A20" s="70">
        <v>4</v>
      </c>
      <c r="B20" s="200" t="s">
        <v>50</v>
      </c>
      <c r="C20" s="200"/>
      <c r="D20" s="200"/>
      <c r="E20" s="200"/>
      <c r="F20" s="78"/>
      <c r="G20" s="76">
        <f t="shared" si="0"/>
        <v>0</v>
      </c>
      <c r="H20" s="201">
        <f>Certification!AH4+Certification!AI4+Certification!AJ4+Certification!AK4</f>
        <v>0</v>
      </c>
      <c r="I20" s="202"/>
    </row>
    <row r="21" spans="1:9">
      <c r="A21" s="70">
        <v>5</v>
      </c>
      <c r="B21" s="200" t="s">
        <v>51</v>
      </c>
      <c r="C21" s="200"/>
      <c r="D21" s="200"/>
      <c r="E21" s="200"/>
      <c r="F21" s="78"/>
      <c r="G21" s="76">
        <f t="shared" si="0"/>
        <v>0</v>
      </c>
      <c r="H21" s="201">
        <f>Certification!AL4</f>
        <v>0</v>
      </c>
      <c r="I21" s="202"/>
    </row>
    <row r="22" spans="1:9" ht="15.75" thickBot="1">
      <c r="A22" s="79" t="s">
        <v>45</v>
      </c>
      <c r="B22" s="203" t="s">
        <v>52</v>
      </c>
      <c r="C22" s="203"/>
      <c r="D22" s="203"/>
      <c r="E22" s="203"/>
      <c r="F22" s="80">
        <f>SUM(F17:F21)</f>
        <v>0</v>
      </c>
      <c r="G22" s="1">
        <f t="shared" si="0"/>
        <v>0</v>
      </c>
      <c r="H22" s="204">
        <f>SUM(H17:H21)</f>
        <v>0</v>
      </c>
      <c r="I22" s="205"/>
    </row>
    <row r="23" spans="1:9" ht="15">
      <c r="A23" s="81" t="s">
        <v>53</v>
      </c>
      <c r="B23" s="197" t="s">
        <v>54</v>
      </c>
      <c r="C23" s="197"/>
      <c r="D23" s="197"/>
      <c r="E23" s="197"/>
      <c r="F23" s="82"/>
      <c r="G23" s="83"/>
      <c r="H23" s="198"/>
      <c r="I23" s="199"/>
    </row>
    <row r="24" spans="1:9">
      <c r="A24" s="70">
        <v>1</v>
      </c>
      <c r="B24" s="185" t="s">
        <v>55</v>
      </c>
      <c r="C24" s="185"/>
      <c r="D24" s="185"/>
      <c r="E24" s="185"/>
      <c r="F24" s="76"/>
      <c r="G24" s="76">
        <f t="shared" si="0"/>
        <v>0</v>
      </c>
      <c r="H24" s="186"/>
      <c r="I24" s="187"/>
    </row>
    <row r="25" spans="1:9">
      <c r="A25" s="70">
        <v>2</v>
      </c>
      <c r="B25" s="185" t="s">
        <v>56</v>
      </c>
      <c r="C25" s="185"/>
      <c r="D25" s="185"/>
      <c r="E25" s="185"/>
      <c r="F25" s="84"/>
      <c r="G25" s="76">
        <f t="shared" si="0"/>
        <v>0</v>
      </c>
      <c r="H25" s="186"/>
      <c r="I25" s="187"/>
    </row>
    <row r="26" spans="1:9">
      <c r="A26" s="70">
        <v>3</v>
      </c>
      <c r="B26" s="185" t="s">
        <v>57</v>
      </c>
      <c r="C26" s="185"/>
      <c r="D26" s="185"/>
      <c r="E26" s="185"/>
      <c r="F26" s="84"/>
      <c r="G26" s="76">
        <f t="shared" si="0"/>
        <v>0</v>
      </c>
      <c r="H26" s="186"/>
      <c r="I26" s="187"/>
    </row>
    <row r="27" spans="1:9">
      <c r="A27" s="70">
        <v>4</v>
      </c>
      <c r="B27" s="185" t="s">
        <v>58</v>
      </c>
      <c r="C27" s="185"/>
      <c r="D27" s="185"/>
      <c r="E27" s="185"/>
      <c r="F27" s="84"/>
      <c r="G27" s="76">
        <f t="shared" si="0"/>
        <v>0</v>
      </c>
      <c r="H27" s="186"/>
      <c r="I27" s="187"/>
    </row>
    <row r="28" spans="1:9">
      <c r="A28" s="70">
        <v>5</v>
      </c>
      <c r="B28" s="185" t="s">
        <v>59</v>
      </c>
      <c r="C28" s="185"/>
      <c r="D28" s="185"/>
      <c r="E28" s="185"/>
      <c r="F28" s="84"/>
      <c r="G28" s="76">
        <f t="shared" si="0"/>
        <v>0</v>
      </c>
      <c r="H28" s="186"/>
      <c r="I28" s="187"/>
    </row>
    <row r="29" spans="1:9">
      <c r="A29" s="70">
        <v>6</v>
      </c>
      <c r="B29" s="185" t="s">
        <v>60</v>
      </c>
      <c r="C29" s="185"/>
      <c r="D29" s="185"/>
      <c r="E29" s="185"/>
      <c r="F29" s="84"/>
      <c r="G29" s="76">
        <f t="shared" si="0"/>
        <v>0</v>
      </c>
      <c r="H29" s="186"/>
      <c r="I29" s="187"/>
    </row>
    <row r="30" spans="1:9">
      <c r="A30" s="70">
        <v>7</v>
      </c>
      <c r="B30" s="185" t="s">
        <v>61</v>
      </c>
      <c r="C30" s="185"/>
      <c r="D30" s="185"/>
      <c r="E30" s="185"/>
      <c r="F30" s="85"/>
      <c r="G30" s="76">
        <f t="shared" si="0"/>
        <v>0</v>
      </c>
      <c r="H30" s="186"/>
      <c r="I30" s="187"/>
    </row>
    <row r="31" spans="1:9">
      <c r="A31" s="70">
        <v>8</v>
      </c>
      <c r="B31" s="185" t="s">
        <v>62</v>
      </c>
      <c r="C31" s="185"/>
      <c r="D31" s="185"/>
      <c r="E31" s="185"/>
      <c r="F31" s="76"/>
      <c r="G31" s="76">
        <f t="shared" si="0"/>
        <v>0</v>
      </c>
      <c r="H31" s="186"/>
      <c r="I31" s="187"/>
    </row>
    <row r="32" spans="1:9">
      <c r="A32" s="70">
        <v>9</v>
      </c>
      <c r="B32" s="185" t="s">
        <v>63</v>
      </c>
      <c r="C32" s="185"/>
      <c r="D32" s="185"/>
      <c r="E32" s="185"/>
      <c r="F32" s="76"/>
      <c r="G32" s="76">
        <f t="shared" si="0"/>
        <v>0</v>
      </c>
      <c r="H32" s="193"/>
      <c r="I32" s="194"/>
    </row>
    <row r="33" spans="1:11">
      <c r="A33" s="70">
        <v>10</v>
      </c>
      <c r="B33" s="185" t="s">
        <v>64</v>
      </c>
      <c r="C33" s="185"/>
      <c r="D33" s="185"/>
      <c r="E33" s="185"/>
      <c r="F33" s="76"/>
      <c r="G33" s="76">
        <f t="shared" si="0"/>
        <v>0</v>
      </c>
      <c r="H33" s="193"/>
      <c r="I33" s="194"/>
    </row>
    <row r="34" spans="1:11" ht="15.75" thickBot="1">
      <c r="A34" s="86" t="s">
        <v>65</v>
      </c>
      <c r="B34" s="179" t="s">
        <v>66</v>
      </c>
      <c r="C34" s="179"/>
      <c r="D34" s="179"/>
      <c r="E34" s="179"/>
      <c r="F34" s="87">
        <f>SUM(F24:F33)</f>
        <v>0</v>
      </c>
      <c r="G34" s="87">
        <f t="shared" ref="G34:G42" si="1">H34-F34</f>
        <v>0</v>
      </c>
      <c r="H34" s="195">
        <f>SUM(H24:H33)</f>
        <v>0</v>
      </c>
      <c r="I34" s="196"/>
    </row>
    <row r="35" spans="1:11" ht="15">
      <c r="A35" s="74" t="s">
        <v>67</v>
      </c>
      <c r="B35" s="190" t="s">
        <v>68</v>
      </c>
      <c r="C35" s="190"/>
      <c r="D35" s="190"/>
      <c r="E35" s="190"/>
      <c r="F35" s="88"/>
      <c r="G35" s="89">
        <f t="shared" si="1"/>
        <v>0</v>
      </c>
      <c r="H35" s="191"/>
      <c r="I35" s="192"/>
    </row>
    <row r="36" spans="1:11">
      <c r="A36" s="90">
        <v>1</v>
      </c>
      <c r="B36" s="185" t="s">
        <v>69</v>
      </c>
      <c r="C36" s="185"/>
      <c r="D36" s="185"/>
      <c r="E36" s="185"/>
      <c r="F36" s="91"/>
      <c r="G36" s="76">
        <f t="shared" si="1"/>
        <v>0</v>
      </c>
      <c r="H36" s="186"/>
      <c r="I36" s="187"/>
    </row>
    <row r="37" spans="1:11">
      <c r="A37" s="90">
        <v>2</v>
      </c>
      <c r="B37" s="185" t="s">
        <v>70</v>
      </c>
      <c r="C37" s="185"/>
      <c r="D37" s="185"/>
      <c r="E37" s="185"/>
      <c r="F37" s="91"/>
      <c r="G37" s="76">
        <f t="shared" si="1"/>
        <v>0</v>
      </c>
      <c r="H37" s="186"/>
      <c r="I37" s="187"/>
    </row>
    <row r="38" spans="1:11">
      <c r="A38" s="90">
        <v>3</v>
      </c>
      <c r="B38" s="185" t="s">
        <v>71</v>
      </c>
      <c r="C38" s="185"/>
      <c r="D38" s="185"/>
      <c r="E38" s="185"/>
      <c r="F38" s="91"/>
      <c r="G38" s="76">
        <f t="shared" si="1"/>
        <v>0</v>
      </c>
      <c r="H38" s="186"/>
      <c r="I38" s="187"/>
    </row>
    <row r="39" spans="1:11">
      <c r="A39" s="90">
        <v>4</v>
      </c>
      <c r="B39" s="185" t="s">
        <v>72</v>
      </c>
      <c r="C39" s="185"/>
      <c r="D39" s="185"/>
      <c r="E39" s="185"/>
      <c r="F39" s="91"/>
      <c r="G39" s="76">
        <f t="shared" si="1"/>
        <v>0</v>
      </c>
      <c r="H39" s="177"/>
      <c r="I39" s="178"/>
    </row>
    <row r="40" spans="1:11" ht="14.25">
      <c r="A40" s="90"/>
      <c r="B40" s="176" t="s">
        <v>73</v>
      </c>
      <c r="C40" s="176"/>
      <c r="D40" s="176"/>
      <c r="E40" s="176"/>
      <c r="F40" s="92"/>
      <c r="G40" s="93">
        <f t="shared" si="1"/>
        <v>0</v>
      </c>
      <c r="H40" s="188"/>
      <c r="I40" s="189"/>
      <c r="J40" s="94"/>
    </row>
    <row r="41" spans="1:11" ht="14.25">
      <c r="A41" s="90"/>
      <c r="B41" s="176" t="s">
        <v>74</v>
      </c>
      <c r="C41" s="176"/>
      <c r="D41" s="176"/>
      <c r="E41" s="176"/>
      <c r="F41" s="92"/>
      <c r="G41" s="93">
        <f t="shared" si="1"/>
        <v>0</v>
      </c>
      <c r="H41" s="177"/>
      <c r="I41" s="178"/>
      <c r="J41" s="94"/>
    </row>
    <row r="42" spans="1:11" s="57" customFormat="1" ht="15.75" thickBot="1">
      <c r="A42" s="86" t="s">
        <v>67</v>
      </c>
      <c r="B42" s="179" t="s">
        <v>75</v>
      </c>
      <c r="C42" s="179"/>
      <c r="D42" s="179"/>
      <c r="E42" s="179"/>
      <c r="F42" s="95">
        <f>SUM(F36:F41)</f>
        <v>0</v>
      </c>
      <c r="G42" s="95">
        <f t="shared" si="1"/>
        <v>0</v>
      </c>
      <c r="H42" s="180">
        <f>SUM(H36:H41)</f>
        <v>0</v>
      </c>
      <c r="I42" s="181"/>
      <c r="J42" s="96"/>
      <c r="K42" s="97"/>
    </row>
    <row r="43" spans="1:11" s="57" customFormat="1" ht="18.75" thickBot="1">
      <c r="A43" s="98"/>
      <c r="B43" s="182" t="s">
        <v>76</v>
      </c>
      <c r="C43" s="182"/>
      <c r="D43" s="182"/>
      <c r="E43" s="182"/>
      <c r="F43" s="99"/>
      <c r="G43" s="114">
        <f>G42-G34+G22</f>
        <v>0</v>
      </c>
      <c r="H43" s="183">
        <f>H22-H34+H42</f>
        <v>0</v>
      </c>
      <c r="I43" s="184"/>
      <c r="J43" s="96"/>
      <c r="K43" s="97"/>
    </row>
    <row r="44" spans="1:11" s="57" customFormat="1" ht="18">
      <c r="A44" s="100"/>
      <c r="B44" s="151" t="s">
        <v>77</v>
      </c>
      <c r="C44" s="152"/>
      <c r="D44" s="152"/>
      <c r="E44" s="152"/>
      <c r="F44" s="152"/>
      <c r="G44" s="152"/>
      <c r="H44" s="152"/>
      <c r="I44" s="153"/>
    </row>
    <row r="45" spans="1:11">
      <c r="A45" s="70"/>
      <c r="B45" s="154" t="s">
        <v>78</v>
      </c>
      <c r="C45" s="155"/>
      <c r="D45" s="155"/>
      <c r="E45" s="156"/>
      <c r="F45" s="157" t="s">
        <v>122</v>
      </c>
      <c r="G45" s="158"/>
      <c r="H45" s="158"/>
      <c r="I45" s="159"/>
    </row>
    <row r="46" spans="1:11" ht="21.75" customHeight="1">
      <c r="A46" s="72"/>
      <c r="B46" s="160" t="s">
        <v>79</v>
      </c>
      <c r="C46" s="161"/>
      <c r="D46" s="164" t="s">
        <v>106</v>
      </c>
      <c r="E46" s="165"/>
      <c r="F46" s="165"/>
      <c r="G46" s="165"/>
      <c r="H46" s="165"/>
      <c r="I46" s="166"/>
    </row>
    <row r="47" spans="1:11" ht="21.75" customHeight="1">
      <c r="A47" s="101"/>
      <c r="B47" s="162"/>
      <c r="C47" s="163"/>
      <c r="D47" s="167"/>
      <c r="E47" s="168"/>
      <c r="F47" s="168"/>
      <c r="G47" s="168"/>
      <c r="H47" s="168"/>
      <c r="I47" s="169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170" t="s">
        <v>80</v>
      </c>
      <c r="B49" s="171"/>
      <c r="C49" s="170" t="s">
        <v>81</v>
      </c>
      <c r="D49" s="171"/>
      <c r="E49" s="172"/>
      <c r="F49" s="108" t="s">
        <v>82</v>
      </c>
      <c r="G49" s="173" t="s">
        <v>82</v>
      </c>
      <c r="H49" s="174"/>
      <c r="I49" s="175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ht="15" thickBot="1">
      <c r="A58" s="148"/>
      <c r="B58" s="149"/>
      <c r="C58" s="122" t="s">
        <v>111</v>
      </c>
      <c r="D58" s="150"/>
      <c r="E58" s="123"/>
      <c r="F58" s="109" t="s">
        <v>112</v>
      </c>
      <c r="G58" s="122" t="s">
        <v>113</v>
      </c>
      <c r="H58" s="150"/>
      <c r="I58" s="123"/>
    </row>
    <row r="59" spans="1:9" ht="29.25" thickBot="1">
      <c r="A59" s="122" t="s">
        <v>100</v>
      </c>
      <c r="B59" s="123"/>
      <c r="C59" s="124" t="s">
        <v>101</v>
      </c>
      <c r="D59" s="125"/>
      <c r="E59" s="126"/>
      <c r="F59" s="116" t="s">
        <v>102</v>
      </c>
      <c r="G59" s="127" t="s">
        <v>83</v>
      </c>
      <c r="H59" s="128"/>
      <c r="I59" s="12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2015-02-18T10:53:00Z</dcterms:modified>
</coreProperties>
</file>