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D4" s="1"/>
  <c r="R8"/>
  <c r="S8" s="1"/>
  <c r="Y8" l="1"/>
  <c r="Z8" s="1"/>
  <c r="Z4" s="1"/>
  <c r="G39" i="10"/>
  <c r="G33"/>
  <c r="G32"/>
  <c r="G31"/>
  <c r="G30"/>
  <c r="G29"/>
  <c r="G28"/>
  <c r="G27"/>
  <c r="G26"/>
  <c r="G25"/>
  <c r="G24"/>
  <c r="G15"/>
  <c r="R8" i="8"/>
  <c r="S8" s="1"/>
  <c r="AL8" i="9" l="1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<sst xmlns="http://schemas.openxmlformats.org/spreadsheetml/2006/main" count="158" uniqueCount="120">
  <si>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</si>
  <si>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</si>
  <si>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</si>
  <si>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</si>
  <si>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</si>
  <si>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</si>
  <si>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</si>
  <si>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</si>
  <si>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</si>
  <si>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</si>
  <si>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</si>
  <si>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</si>
  <si>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</si>
  <si>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</si>
  <si>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</si>
  <si>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</si>
  <si>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</si>
  <si>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</si>
  <si>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</si>
  <si>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</si>
  <si>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</si>
  <si>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</si>
  <si>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</si>
  <si>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</si>
  <si>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</si>
  <si>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</si>
  <si>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</si>
  <si>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</si>
  <si>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</si>
  <si>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</si>
  <si>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</si>
  <si>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</si>
  <si>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</si>
  <si>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</si>
  <si>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</si>
  <si>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</si>
  <si>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</si>
  <si>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</si>
  <si>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</si>
  <si>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</si>
  <si>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</si>
  <si>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</si>
  <si>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</si>
  <si>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</si>
  <si>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</si>
  <si>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</si>
  <si>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</si>
  <si>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</si>
  <si>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</si>
  <si>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</si>
  <si>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</si>
  <si>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</si>
  <si>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</si>
  <si>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</si>
  <si>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</si>
  <si>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</si>
  <si>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</si>
  <si>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</si>
  <si>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</si>
  <si>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</si>
  <si>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</si>
  <si>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</si>
  <si>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</si>
  <si>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</si>
  <si>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</si>
  <si>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</si>
  <si>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</si>
  <si>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</si>
  <si>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</si>
  <si>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</si>
  <si>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</si>
  <si>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</si>
  <si>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</si>
  <si>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</si>
  <si>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</si>
  <si>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</si>
  <si>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</si>
  <si>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</si>
  <si>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</si>
  <si>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</si>
  <si>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</si>
  <si>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</si>
  <si>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</si>
  <si>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</si>
  <si>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</si>
  <si>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</si>
  <si>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</si>
  <si>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</si>
  <si>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</si>
  <si>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</si>
  <si>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</si>
  <si>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</si>
  <si>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</si>
  <si>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</si>
  <si>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</si>
  <si>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</si>
  <si>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</si>
  <si>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</si>
  <si>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</si>
  <si>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</si>
  <si>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</si>
  <si>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</si>
  <si>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</si>
  <si>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</si>
  <si>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</si>
  <si>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</si>
  <si>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</si>
  <si>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COP No.:- 001/047 - Office Copy</t>
  </si>
  <si>
    <t>Date.:- 04/02/2015</t>
  </si>
  <si>
    <t>Supply of SAIL FE 500D Steel Bars for HRL</t>
  </si>
  <si>
    <r>
      <rPr>
        <b/>
        <sz val="10"/>
        <rFont val="Tahoma"/>
        <family val="2"/>
      </rPr>
      <t>CHPL/HRL/PO/14-15/047</t>
    </r>
    <r>
      <rPr>
        <sz val="10"/>
        <rFont val="Tahoma"/>
        <family val="2"/>
      </rPr>
      <t xml:space="preserve">
Dated : 04.02.2015</t>
    </r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</si>
  <si>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</si>
  <si>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</si>
  <si>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.:- 09345800166 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- 5397326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</si>
  <si>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Proforna Invoice dated 04/02/2015</t>
  </si>
  <si>
    <t>90% Advance Payment through RTGS and balance within 10 days from the date of receipt of delivery at site.</t>
  </si>
  <si>
    <t>Leatherette FB-03 W-54" (As per approved sample)</t>
  </si>
  <si>
    <t>Mumbai</t>
  </si>
  <si>
    <t>Mtrs</t>
  </si>
  <si>
    <t>601030000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</si>
</sst>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7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8"/>
  <sheetViews>
    <sheetView topLeftCell="A2" workbookViewId="0">
      <selection activeCell="B8" sqref="B8"/>
    </sheetView>
  </sheetViews>
  <sheetFormatPr defaultRowHeight="12.75"/>
  <cols>
    <col min="1" max="1" bestFit="true" customWidth="true" style="83" width="13.140625" collapsed="false"/>
    <col min="2" max="2" bestFit="true" customWidth="true" style="64" width="10.7109375" collapsed="false"/>
    <col min="3" max="3" customWidth="true" style="64" width="39.28515625" collapsed="false"/>
    <col min="4" max="4" bestFit="true" customWidth="true" style="64" width="5.57031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bestFit="true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9.0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5703125" collapsed="false"/>
    <col min="23" max="23" bestFit="true" customWidth="true" style="67" width="11.4257812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9" customWidth="true" style="64" width="13.85546875" collapsed="false"/>
    <col min="30" max="30" bestFit="true" customWidth="true" style="64" width="8.140625" collapsed="false"/>
    <col min="31" max="31" bestFit="true" customWidth="true" style="64" width="11.7109375" collapsed="false"/>
    <col min="32" max="32" customWidth="true" style="64" width="2.7109375" collapsed="false"/>
    <col min="33" max="33" bestFit="true" customWidth="true" style="64" width="14.0" collapsed="false"/>
    <col min="34" max="34" bestFit="true" customWidth="true" style="64" width="9.140625" collapsed="false"/>
    <col min="35" max="35" bestFit="true" customWidth="true" style="64" width="17.140625" collapsed="false"/>
    <col min="36" max="36" customWidth="true" style="64" width="8.85546875" collapsed="false"/>
    <col min="37" max="37" customWidth="true" style="64" width="7.85546875" collapsed="false"/>
    <col min="38" max="38" customWidth="true" style="64" width="9.140625" collapsed="false"/>
    <col min="39" max="39" customWidth="true" style="64" width="10.7109375" collapsed="false"/>
    <col min="40" max="41" customWidth="true" style="64" width="12.85546875" collapsed="false"/>
    <col min="42" max="42" customWidth="true" style="64" width="10.5703125" collapsed="false"/>
    <col min="43" max="43" bestFit="true" customWidth="true" style="64" width="8.140625" collapsed="false"/>
    <col min="44" max="44" customWidth="true" style="64" width="25.14062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40625" collapsed="false"/>
    <col min="49" max="49" bestFit="true" customWidth="true" style="64" width="27.140625" collapsed="false"/>
    <col min="50" max="50" customWidth="true" style="64" width="2.7109375" collapsed="false"/>
    <col min="51" max="51" bestFit="true" customWidth="true" style="64" width="61.7109375" collapsed="false"/>
    <col min="52" max="52" customWidth="true" style="64" width="2.7109375" collapsed="false"/>
    <col min="53" max="53" bestFit="true" customWidth="true" style="64" width="13.85546875" collapsed="false"/>
    <col min="54" max="54" bestFit="true" customWidth="true" style="64" width="20.140625" collapsed="false"/>
    <col min="55" max="55" bestFit="true" customWidth="true" style="64" width="18.85546875" collapsed="false"/>
    <col min="56" max="56" bestFit="true" customWidth="true" style="64" width="36.85546875" collapsed="false"/>
    <col min="57" max="57" customWidth="true" style="64" width="2.7109375" collapsed="false"/>
    <col min="58" max="58" customWidth="true" style="64" width="23.5703125" collapsed="false"/>
    <col min="59" max="16384" style="64" width="9.140625" collapsed="false"/>
  </cols>
  <sheetData>
    <row r="1" spans="1:71" s="87" customFormat="1">
      <c r="A1" s="86"/>
      <c r="L1" s="88"/>
      <c r="O1" s="89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71" s="87" customFormat="1">
      <c r="A2" s="86"/>
      <c r="L2" s="88"/>
      <c r="O2" s="89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71" s="91" customFormat="1">
      <c r="A3" s="86" t="s">
        <v>24</v>
      </c>
      <c r="L3" s="92"/>
      <c r="O3" s="93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71" s="91" customFormat="1">
      <c r="A4" s="86" t="s">
        <v>23</v>
      </c>
      <c r="D4" s="114"/>
      <c r="G4" s="114"/>
      <c r="L4" s="92"/>
      <c r="O4" s="93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71" s="86" customFormat="1">
      <c r="A5" s="84"/>
      <c r="B5" s="84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11</v>
      </c>
      <c r="O5" s="96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97"/>
      <c r="BA5" s="117"/>
      <c r="BB5" s="117"/>
      <c r="BC5" s="117"/>
      <c r="BD5" s="117"/>
      <c r="BE5" s="97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86" customFormat="1" ht="51">
      <c r="A6" s="84" t="s">
        <v>0</v>
      </c>
      <c r="B6" s="84" t="s">
        <v>4</v>
      </c>
      <c r="C6" s="84" t="s">
        <v>1</v>
      </c>
      <c r="D6" s="84" t="s">
        <v>18</v>
      </c>
      <c r="E6" s="84" t="s">
        <v>3</v>
      </c>
      <c r="F6" s="84" t="s">
        <v>12</v>
      </c>
      <c r="G6" s="84" t="s">
        <v>13</v>
      </c>
      <c r="H6" s="84" t="s">
        <v>99</v>
      </c>
      <c r="I6" s="84" t="s">
        <v>14</v>
      </c>
      <c r="J6" s="84" t="s">
        <v>15</v>
      </c>
      <c r="K6" s="84" t="s">
        <v>16</v>
      </c>
      <c r="L6" s="85"/>
      <c r="M6" s="95"/>
      <c r="N6" s="95"/>
      <c r="O6" s="96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71"/>
      <c r="AB6" s="71"/>
      <c r="AC6" s="71"/>
      <c r="AD6" s="71"/>
      <c r="AE6" s="71"/>
      <c r="AF6" s="9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97"/>
      <c r="AT6" s="117"/>
      <c r="AU6" s="117"/>
      <c r="AV6" s="117"/>
      <c r="AW6" s="117"/>
      <c r="AX6" s="97"/>
      <c r="AY6" s="71"/>
      <c r="AZ6" s="97"/>
      <c r="BA6" s="71"/>
      <c r="BB6" s="71"/>
      <c r="BC6" s="71"/>
      <c r="BD6" s="71"/>
      <c r="BE6" s="97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86" customFormat="1" ht="51">
      <c r="A7" s="84"/>
      <c r="B7" s="98"/>
      <c r="D7" s="84"/>
      <c r="E7" s="98"/>
      <c r="G7" s="84"/>
      <c r="H7" s="84"/>
      <c r="I7" s="84"/>
      <c r="J7" s="84"/>
      <c r="K7" s="84"/>
      <c r="L7" s="85"/>
      <c r="M7" s="98"/>
      <c r="N7" s="99"/>
      <c r="O7" s="100"/>
      <c r="P7" s="84" t="s">
        <v>6</v>
      </c>
      <c r="Q7" s="74" t="s">
        <v>19</v>
      </c>
      <c r="R7" s="74" t="s">
        <v>20</v>
      </c>
      <c r="S7" s="74" t="s">
        <v>21</v>
      </c>
      <c r="T7" s="74" t="s">
        <v>22</v>
      </c>
      <c r="U7" s="74" t="s">
        <v>7</v>
      </c>
      <c r="V7" s="74" t="s">
        <v>8</v>
      </c>
      <c r="W7" s="74" t="s">
        <v>17</v>
      </c>
      <c r="X7" s="74" t="s">
        <v>9</v>
      </c>
      <c r="Y7" s="74" t="s">
        <v>26</v>
      </c>
      <c r="Z7" s="74" t="s">
        <v>27</v>
      </c>
      <c r="AA7" s="71"/>
      <c r="AB7" s="71"/>
      <c r="AC7" s="71"/>
      <c r="AD7" s="71"/>
      <c r="AE7" s="71"/>
      <c r="AF7" s="97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97"/>
      <c r="AT7" s="71"/>
      <c r="AU7" s="71"/>
      <c r="AV7" s="71"/>
      <c r="AW7" s="71"/>
      <c r="AX7" s="97"/>
      <c r="AY7" s="71"/>
      <c r="AZ7" s="97"/>
      <c r="BA7" s="71"/>
      <c r="BB7" s="71"/>
      <c r="BC7" s="71"/>
      <c r="BD7" s="71"/>
      <c r="BE7" s="97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25.5">
      <c r="A8" s="68">
        <v>1</v>
      </c>
      <c r="B8" s="77" t="s">
        <v>119</v>
      </c>
      <c r="C8" s="109" t="s">
        <v>116</v>
      </c>
      <c r="D8" s="109"/>
      <c r="E8" s="80"/>
      <c r="F8" s="109"/>
      <c r="G8" s="78"/>
      <c r="H8" s="79"/>
      <c r="I8" s="80" t="s">
        <v>98</v>
      </c>
      <c r="J8" s="80" t="s">
        <v>117</v>
      </c>
      <c r="K8" s="81"/>
      <c r="L8" s="72"/>
      <c r="M8" s="80" t="s">
        <v>118</v>
      </c>
      <c r="N8" s="115">
        <v>5</v>
      </c>
      <c r="O8" s="82"/>
      <c r="P8" s="110">
        <v>375</v>
      </c>
      <c r="Q8" s="110">
        <v>0</v>
      </c>
      <c r="R8" s="110" t="n">
        <f>P8+Q8</f>
        <v>375.0</v>
      </c>
      <c r="S8" s="110" t="n">
        <f>R8*5%</f>
        <v>18.75</v>
      </c>
      <c r="T8" s="110">
        <v>0</v>
      </c>
      <c r="U8" s="110">
        <v>0</v>
      </c>
      <c r="V8" s="110">
        <v>0</v>
      </c>
      <c r="W8" s="111">
        <v>0</v>
      </c>
      <c r="X8" s="110">
        <v>0</v>
      </c>
      <c r="Y8" s="110" t="n">
        <f>SUM(R8:X8)</f>
        <v>393.75</v>
      </c>
      <c r="Z8" s="111" t="n">
        <f>Y8*N8</f>
        <v>1968.75</v>
      </c>
      <c r="AA8" s="75"/>
      <c r="AB8" s="75"/>
      <c r="AC8" s="75"/>
      <c r="AD8" s="69"/>
      <c r="AE8" s="75"/>
      <c r="AF8" s="76"/>
      <c r="AG8" s="69"/>
      <c r="AH8" s="69"/>
      <c r="AI8" s="75"/>
      <c r="AJ8" s="75"/>
      <c r="AK8" s="75"/>
      <c r="AL8" s="75"/>
      <c r="AM8" s="75"/>
      <c r="AN8" s="75"/>
      <c r="AO8" s="75"/>
      <c r="AP8" s="75"/>
      <c r="AQ8" s="69"/>
      <c r="AR8" s="75"/>
      <c r="AS8" s="76"/>
      <c r="AT8" s="69"/>
      <c r="AU8" s="69"/>
      <c r="AV8" s="69"/>
      <c r="AW8" s="75"/>
      <c r="AX8" s="76"/>
      <c r="AY8" s="69"/>
      <c r="AZ8" s="76"/>
      <c r="BA8" s="69"/>
      <c r="BB8" s="69"/>
      <c r="BC8" s="69"/>
      <c r="BD8" s="69"/>
      <c r="BE8" s="76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abSelected="1" topLeftCell="A2" workbookViewId="0">
      <selection activeCell="C16" sqref="C16"/>
    </sheetView>
  </sheetViews>
  <sheetFormatPr defaultRowHeight="12.75"/>
  <cols>
    <col min="1" max="1" bestFit="true" customWidth="true" style="64" width="13.140625" collapsed="false"/>
    <col min="2" max="2" customWidth="true" style="64" width="14.0" collapsed="false"/>
    <col min="3" max="3" customWidth="true" style="64" width="28.42578125" collapsed="false"/>
    <col min="4" max="4" customWidth="true" style="64" width="11.1406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customWidth="true" style="64" width="8.8554687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bestFit="true" customWidth="true" style="64" width="5.57031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8.5703125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customWidth="true" style="67" width="11.8554687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7" customWidth="true" style="101" width="3.85546875" collapsed="false"/>
    <col min="28" max="28" customWidth="true" style="67" width="11.5703125" collapsed="false"/>
    <col min="29" max="29" bestFit="true" customWidth="true" style="67" width="9.0" collapsed="false"/>
    <col min="30" max="30" bestFit="true" customWidth="true" style="67" width="10.5703125" collapsed="false"/>
    <col min="31" max="31" bestFit="true" customWidth="true" style="67" width="6.7109375" collapsed="false"/>
    <col min="32" max="32" bestFit="true" customWidth="true" style="67" width="11.140625" collapsed="false"/>
    <col min="33" max="33" bestFit="true" customWidth="true" style="67" width="8.7109375" collapsed="false"/>
    <col min="34" max="34" bestFit="true" customWidth="true" style="67" width="8.140625" collapsed="false"/>
    <col min="35" max="35" bestFit="true" customWidth="true" style="67" width="10.140625" collapsed="false"/>
    <col min="36" max="36" bestFit="true" customWidth="true" style="67" width="8.5703125" collapsed="false"/>
    <col min="37" max="37" bestFit="true" customWidth="true" style="67" width="11.42578125" collapsed="false"/>
    <col min="38" max="38" bestFit="true" customWidth="true" style="67" width="6.140625" collapsed="false"/>
    <col min="39" max="39" bestFit="true" customWidth="true" style="67" width="10.5703125" collapsed="false"/>
    <col min="40" max="42" customWidth="true" style="64" width="13.85546875" collapsed="false"/>
    <col min="43" max="43" bestFit="true" customWidth="true" style="64" width="8.140625" collapsed="false"/>
    <col min="44" max="44" bestFit="true" customWidth="true" style="64" width="11.710937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9.140625" collapsed="false"/>
    <col min="48" max="48" bestFit="true" customWidth="true" style="64" width="17.140625" collapsed="false"/>
    <col min="49" max="49" customWidth="true" style="64" width="8.85546875" collapsed="false"/>
    <col min="50" max="50" customWidth="true" style="64" width="7.85546875" collapsed="false"/>
    <col min="51" max="51" customWidth="true" style="64" width="9.140625" collapsed="false"/>
    <col min="52" max="52" customWidth="true" style="64" width="10.7109375" collapsed="false"/>
    <col min="53" max="54" customWidth="true" style="64" width="12.85546875" collapsed="false"/>
    <col min="55" max="55" customWidth="true" style="64" width="10.5703125" collapsed="false"/>
    <col min="56" max="56" bestFit="true" customWidth="true" style="64" width="8.140625" collapsed="false"/>
    <col min="57" max="57" customWidth="true" style="64" width="25.140625" collapsed="false"/>
    <col min="58" max="58" customWidth="true" style="64" width="2.710937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40625" collapsed="false"/>
    <col min="62" max="62" bestFit="true" customWidth="true" style="64" width="27.140625" collapsed="false"/>
    <col min="63" max="63" customWidth="true" style="64" width="2.7109375" collapsed="false"/>
    <col min="64" max="64" bestFit="true" customWidth="true" style="64" width="61.7109375" collapsed="false"/>
    <col min="65" max="65" customWidth="true" style="64" width="2.7109375" collapsed="false"/>
    <col min="66" max="66" bestFit="true" customWidth="true" style="64" width="13.85546875" collapsed="false"/>
    <col min="67" max="67" bestFit="true" customWidth="true" style="64" width="20.140625" collapsed="false"/>
    <col min="68" max="68" bestFit="true" customWidth="true" style="64" width="18.85546875" collapsed="false"/>
    <col min="69" max="69" bestFit="true" customWidth="true" style="64" width="36.85546875" collapsed="false"/>
    <col min="70" max="70" customWidth="true" style="64" width="2.7109375" collapsed="false"/>
    <col min="71" max="71" customWidth="true" style="64" width="23.5703125" collapsed="false"/>
    <col min="72" max="16384" style="64" width="9.140625" collapsed="false"/>
  </cols>
  <sheetData>
    <row r="1" spans="1:84" s="86" customFormat="1">
      <c r="L1" s="104"/>
      <c r="O1" s="105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7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</row>
    <row r="2" spans="1:84" s="86" customFormat="1">
      <c r="L2" s="104"/>
      <c r="O2" s="105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7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</row>
    <row r="3" spans="1:84" s="86" customFormat="1">
      <c r="A3" s="86" t="s">
        <v>24</v>
      </c>
      <c r="L3" s="104"/>
      <c r="O3" s="105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7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84" s="86" customFormat="1">
      <c r="A4" s="86" t="s">
        <v>23</v>
      </c>
      <c r="G4" s="113"/>
      <c r="L4" s="104"/>
      <c r="O4" s="105"/>
      <c r="Q4" s="106"/>
      <c r="R4" s="106"/>
      <c r="S4" s="106"/>
      <c r="T4" s="106"/>
      <c r="U4" s="106"/>
      <c r="V4" s="106"/>
      <c r="W4" s="106"/>
      <c r="X4" s="106"/>
      <c r="Y4" s="106"/>
      <c r="Z4" s="106">
        <f>SUM(Z8:Z8)</f>
        <v>1968.75</v>
      </c>
      <c r="AA4" s="107"/>
      <c r="AB4" s="106"/>
      <c r="AC4" s="106"/>
      <c r="AD4" s="106">
        <f t="shared" ref="AD4:AM4" si="0">SUM(AD8:AD8)</f>
        <v>1875</v>
      </c>
      <c r="AE4" s="106">
        <f t="shared" si="0"/>
        <v>0</v>
      </c>
      <c r="AF4" s="106">
        <f t="shared" si="0"/>
        <v>1875</v>
      </c>
      <c r="AG4" s="106">
        <f t="shared" si="0"/>
        <v>93.75</v>
      </c>
      <c r="AH4" s="106">
        <f t="shared" si="0"/>
        <v>0</v>
      </c>
      <c r="AI4" s="106">
        <f t="shared" si="0"/>
        <v>0</v>
      </c>
      <c r="AJ4" s="106">
        <f t="shared" si="0"/>
        <v>0</v>
      </c>
      <c r="AK4" s="106">
        <f t="shared" si="0"/>
        <v>0</v>
      </c>
      <c r="AL4" s="106">
        <f t="shared" si="0"/>
        <v>0</v>
      </c>
      <c r="AM4" s="106">
        <f t="shared" si="0"/>
        <v>1968.75</v>
      </c>
    </row>
    <row r="5" spans="1:84" s="86" customFormat="1">
      <c r="A5" s="84"/>
      <c r="B5" s="84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11</v>
      </c>
      <c r="O5" s="96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97"/>
      <c r="BN5" s="117"/>
      <c r="BO5" s="117"/>
      <c r="BP5" s="117"/>
      <c r="BQ5" s="117"/>
      <c r="BR5" s="97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86" customFormat="1" ht="51">
      <c r="A6" s="84" t="s">
        <v>0</v>
      </c>
      <c r="B6" s="84" t="s">
        <v>4</v>
      </c>
      <c r="C6" s="84" t="s">
        <v>1</v>
      </c>
      <c r="D6" s="84" t="s">
        <v>18</v>
      </c>
      <c r="E6" s="84" t="s">
        <v>3</v>
      </c>
      <c r="F6" s="84" t="s">
        <v>12</v>
      </c>
      <c r="G6" s="84" t="s">
        <v>13</v>
      </c>
      <c r="H6" s="84" t="s">
        <v>99</v>
      </c>
      <c r="I6" s="84" t="s">
        <v>14</v>
      </c>
      <c r="J6" s="84" t="s">
        <v>15</v>
      </c>
      <c r="K6" s="84" t="s">
        <v>16</v>
      </c>
      <c r="L6" s="85"/>
      <c r="M6" s="95"/>
      <c r="N6" s="95"/>
      <c r="O6" s="96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108"/>
      <c r="AB6" s="116" t="s">
        <v>85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71"/>
      <c r="AO6" s="71"/>
      <c r="AP6" s="71"/>
      <c r="AQ6" s="71"/>
      <c r="AR6" s="71"/>
      <c r="AS6" s="9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97"/>
      <c r="BG6" s="117"/>
      <c r="BH6" s="117"/>
      <c r="BI6" s="117"/>
      <c r="BJ6" s="117"/>
      <c r="BK6" s="97"/>
      <c r="BL6" s="71"/>
      <c r="BM6" s="97"/>
      <c r="BN6" s="71"/>
      <c r="BO6" s="71"/>
      <c r="BP6" s="71"/>
      <c r="BQ6" s="71"/>
      <c r="BR6" s="97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86" customFormat="1" ht="51">
      <c r="A7" s="84"/>
      <c r="B7" s="84"/>
      <c r="D7" s="84"/>
      <c r="E7" s="84"/>
      <c r="G7" s="84"/>
      <c r="H7" s="84"/>
      <c r="I7" s="84"/>
      <c r="J7" s="84"/>
      <c r="K7" s="84"/>
      <c r="L7" s="85"/>
      <c r="M7" s="84"/>
      <c r="N7" s="99"/>
      <c r="O7" s="100"/>
      <c r="P7" s="84" t="s">
        <v>6</v>
      </c>
      <c r="Q7" s="74" t="s">
        <v>19</v>
      </c>
      <c r="R7" s="74" t="s">
        <v>20</v>
      </c>
      <c r="S7" s="74" t="s">
        <v>21</v>
      </c>
      <c r="T7" s="74" t="s">
        <v>22</v>
      </c>
      <c r="U7" s="74" t="s">
        <v>7</v>
      </c>
      <c r="V7" s="74" t="s">
        <v>8</v>
      </c>
      <c r="W7" s="74" t="s">
        <v>17</v>
      </c>
      <c r="X7" s="74" t="s">
        <v>9</v>
      </c>
      <c r="Y7" s="74" t="s">
        <v>26</v>
      </c>
      <c r="Z7" s="74" t="s">
        <v>27</v>
      </c>
      <c r="AA7" s="103"/>
      <c r="AB7" s="74" t="s">
        <v>86</v>
      </c>
      <c r="AC7" s="74" t="s">
        <v>87</v>
      </c>
      <c r="AD7" s="74" t="s">
        <v>88</v>
      </c>
      <c r="AE7" s="74" t="s">
        <v>89</v>
      </c>
      <c r="AF7" s="74" t="s">
        <v>90</v>
      </c>
      <c r="AG7" s="74" t="s">
        <v>92</v>
      </c>
      <c r="AH7" s="74" t="s">
        <v>93</v>
      </c>
      <c r="AI7" s="74" t="s">
        <v>94</v>
      </c>
      <c r="AJ7" s="74" t="s">
        <v>95</v>
      </c>
      <c r="AK7" s="74" t="s">
        <v>96</v>
      </c>
      <c r="AL7" s="74" t="s">
        <v>97</v>
      </c>
      <c r="AM7" s="74" t="s">
        <v>91</v>
      </c>
      <c r="AN7" s="71"/>
      <c r="AO7" s="71"/>
      <c r="AP7" s="71"/>
      <c r="AQ7" s="71"/>
      <c r="AR7" s="71"/>
      <c r="AS7" s="97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97"/>
      <c r="BG7" s="71"/>
      <c r="BH7" s="71"/>
      <c r="BI7" s="71"/>
      <c r="BJ7" s="71"/>
      <c r="BK7" s="97"/>
      <c r="BL7" s="71"/>
      <c r="BM7" s="97"/>
      <c r="BN7" s="71"/>
      <c r="BO7" s="71"/>
      <c r="BP7" s="71"/>
      <c r="BQ7" s="71"/>
      <c r="BR7" s="97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25.5">
      <c r="A8" s="68">
        <v>1</v>
      </c>
      <c r="B8" s="77" t="s">
        <v>119</v>
      </c>
      <c r="C8" s="109" t="s">
        <v>116</v>
      </c>
      <c r="D8" s="109"/>
      <c r="E8" s="80"/>
      <c r="F8" s="109"/>
      <c r="G8" s="78"/>
      <c r="H8" s="79"/>
      <c r="I8" s="80" t="s">
        <v>98</v>
      </c>
      <c r="J8" s="80" t="s">
        <v>117</v>
      </c>
      <c r="K8" s="81"/>
      <c r="L8" s="72"/>
      <c r="M8" s="80" t="s">
        <v>118</v>
      </c>
      <c r="N8" s="115">
        <v>5</v>
      </c>
      <c r="O8" s="82"/>
      <c r="P8" s="110">
        <v>375</v>
      </c>
      <c r="Q8" s="110">
        <v>0</v>
      </c>
      <c r="R8" s="110">
        <f>P8+Q8</f>
        <v>375</v>
      </c>
      <c r="S8" s="110">
        <f>R8*5%</f>
        <v>18.75</v>
      </c>
      <c r="T8" s="110">
        <v>0</v>
      </c>
      <c r="U8" s="110">
        <v>0</v>
      </c>
      <c r="V8" s="110">
        <v>0</v>
      </c>
      <c r="W8" s="111">
        <v>0</v>
      </c>
      <c r="X8" s="110">
        <v>0</v>
      </c>
      <c r="Y8" s="110">
        <f>SUM(R8:X8)</f>
        <v>393.75</v>
      </c>
      <c r="Z8" s="111">
        <f>Y8*N8</f>
        <v>1968.75</v>
      </c>
      <c r="AA8" s="102"/>
      <c r="AB8" s="73">
        <v>100</v>
      </c>
      <c r="AC8" s="73">
        <v>5</v>
      </c>
      <c r="AD8" s="73">
        <f>P8*AB8*AC8/100</f>
        <v>1875</v>
      </c>
      <c r="AE8" s="73">
        <f>Q8*AB8*AC8/100</f>
        <v>0</v>
      </c>
      <c r="AF8" s="73">
        <f>AD8+AE8</f>
        <v>1875</v>
      </c>
      <c r="AG8" s="73">
        <f>S8*AB8*AC8/100</f>
        <v>93.75</v>
      </c>
      <c r="AH8" s="73">
        <f>T8*AB8*AC8/100</f>
        <v>0</v>
      </c>
      <c r="AI8" s="73">
        <f>U8*AB8*AC8/100</f>
        <v>0</v>
      </c>
      <c r="AJ8" s="73">
        <f>V8*AB8*AC8/100</f>
        <v>0</v>
      </c>
      <c r="AK8" s="73">
        <f>W8*AB8*AC8/100</f>
        <v>0</v>
      </c>
      <c r="AL8" s="73">
        <f>X8*AB8*AC8/100</f>
        <v>0</v>
      </c>
      <c r="AM8" s="73">
        <f>SUM(AF8:AL8)</f>
        <v>1968.75</v>
      </c>
      <c r="AN8" s="75"/>
      <c r="AO8" s="75"/>
      <c r="AP8" s="75"/>
      <c r="AQ8" s="69"/>
      <c r="AR8" s="75"/>
      <c r="AS8" s="76"/>
      <c r="AT8" s="69"/>
      <c r="AU8" s="69"/>
      <c r="AV8" s="75"/>
      <c r="AW8" s="75"/>
      <c r="AX8" s="75"/>
      <c r="AY8" s="75"/>
      <c r="AZ8" s="75"/>
      <c r="BA8" s="75"/>
      <c r="BB8" s="75"/>
      <c r="BC8" s="75"/>
      <c r="BD8" s="69"/>
      <c r="BE8" s="75"/>
      <c r="BF8" s="76"/>
      <c r="BG8" s="69"/>
      <c r="BH8" s="69"/>
      <c r="BI8" s="69"/>
      <c r="BJ8" s="75"/>
      <c r="BK8" s="76"/>
      <c r="BL8" s="69"/>
      <c r="BM8" s="76"/>
      <c r="BN8" s="69"/>
      <c r="BO8" s="69"/>
      <c r="BP8" s="69"/>
      <c r="BQ8" s="69"/>
      <c r="BR8" s="76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</sheetData>
  <protectedRanges>
    <protectedRange password="CA69" sqref="G8" name="Range1_1_1_1"/>
    <protectedRange password="CA69" sqref="O8" name="Range1_1_3_1"/>
    <protectedRange password="CA69" sqref="D8" name="Range1_1_4_1"/>
    <protectedRange password="CA69" sqref="H8" name="Range1_12_2_2_1"/>
    <protectedRange password="CA69" sqref="I8" name="Range1_12_2_1_1_1"/>
    <protectedRange password="CA69" sqref="J8:K8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B26" sqref="B26:E26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0" width="30.28515625" collapsed="false"/>
    <col min="7" max="7" customWidth="true" style="61" width="28.0" collapsed="false"/>
    <col min="8" max="8" style="62" width="9.140625" collapsed="false"/>
    <col min="9" max="9" customWidth="true" style="62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1" t="s">
        <v>28</v>
      </c>
      <c r="B1" s="122"/>
      <c r="C1" s="122"/>
      <c r="D1" s="122"/>
      <c r="E1" s="122"/>
      <c r="F1" s="122"/>
      <c r="G1" s="122"/>
      <c r="H1" s="122"/>
      <c r="I1" s="123"/>
    </row>
    <row r="2" spans="1:10" ht="20.25">
      <c r="A2" s="124" t="s">
        <v>29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>
      <c r="A3" s="127" t="s">
        <v>107</v>
      </c>
      <c r="B3" s="128"/>
      <c r="C3" s="128"/>
      <c r="D3" s="128"/>
      <c r="E3" s="128"/>
      <c r="F3" s="128"/>
      <c r="G3" s="129" t="s">
        <v>108</v>
      </c>
      <c r="H3" s="130"/>
      <c r="I3" s="131"/>
      <c r="J3" s="2"/>
    </row>
    <row r="4" spans="1:10" s="2" customFormat="1" ht="15">
      <c r="A4" s="132" t="s">
        <v>30</v>
      </c>
      <c r="B4" s="133"/>
      <c r="C4" s="112" t="s">
        <v>105</v>
      </c>
      <c r="D4" s="3"/>
      <c r="E4" s="3"/>
      <c r="F4" s="4"/>
      <c r="G4" s="134" t="s">
        <v>31</v>
      </c>
      <c r="H4" s="135"/>
      <c r="I4" s="136"/>
    </row>
    <row r="5" spans="1:10" s="2" customFormat="1" ht="15.75" thickBot="1">
      <c r="A5" s="140" t="s">
        <v>32</v>
      </c>
      <c r="B5" s="141"/>
      <c r="C5" s="142" t="s">
        <v>106</v>
      </c>
      <c r="D5" s="142"/>
      <c r="E5" s="142"/>
      <c r="F5" s="143"/>
      <c r="G5" s="137"/>
      <c r="H5" s="138"/>
      <c r="I5" s="139"/>
    </row>
    <row r="6" spans="1:10">
      <c r="A6" s="155"/>
      <c r="B6" s="156"/>
      <c r="C6" s="156"/>
      <c r="D6" s="156"/>
      <c r="E6" s="5"/>
      <c r="F6" s="157"/>
      <c r="G6" s="158"/>
      <c r="H6" s="158"/>
      <c r="I6" s="159"/>
    </row>
    <row r="7" spans="1:10">
      <c r="A7" s="6" t="s">
        <v>33</v>
      </c>
      <c r="B7" s="160" t="s">
        <v>109</v>
      </c>
      <c r="C7" s="160"/>
      <c r="D7" s="160"/>
      <c r="E7" s="161"/>
      <c r="F7" s="162" t="s">
        <v>111</v>
      </c>
      <c r="G7" s="163"/>
      <c r="H7" s="163"/>
      <c r="I7" s="164"/>
    </row>
    <row r="8" spans="1:10" ht="12.75" customHeight="1">
      <c r="A8" s="165" t="s">
        <v>34</v>
      </c>
      <c r="B8" s="166"/>
      <c r="C8" s="7"/>
      <c r="D8" s="7"/>
      <c r="E8" s="5"/>
      <c r="F8" s="152" t="s">
        <v>112</v>
      </c>
      <c r="G8" s="167"/>
      <c r="H8" s="167"/>
      <c r="I8" s="168"/>
    </row>
    <row r="9" spans="1:10" ht="26.25" customHeight="1">
      <c r="A9" s="144" t="s">
        <v>35</v>
      </c>
      <c r="B9" s="145"/>
      <c r="C9" s="145"/>
      <c r="D9" s="146" t="s">
        <v>110</v>
      </c>
      <c r="E9" s="147"/>
      <c r="F9" s="148" t="s">
        <v>100</v>
      </c>
      <c r="G9" s="148"/>
      <c r="H9" s="148"/>
      <c r="I9" s="149"/>
    </row>
    <row r="10" spans="1:10">
      <c r="A10" s="144" t="s">
        <v>36</v>
      </c>
      <c r="B10" s="145"/>
      <c r="C10" s="145"/>
      <c r="D10" s="150">
        <v>2561840</v>
      </c>
      <c r="E10" s="151"/>
      <c r="F10" s="152" t="s">
        <v>113</v>
      </c>
      <c r="G10" s="153"/>
      <c r="H10" s="153"/>
      <c r="I10" s="154"/>
    </row>
    <row r="11" spans="1:10">
      <c r="A11" s="8" t="s">
        <v>37</v>
      </c>
      <c r="B11" s="7"/>
      <c r="C11" s="9"/>
      <c r="D11" s="182"/>
      <c r="E11" s="183"/>
      <c r="F11" s="184" t="s">
        <v>114</v>
      </c>
      <c r="G11" s="185"/>
      <c r="H11" s="185"/>
      <c r="I11" s="186"/>
    </row>
    <row r="12" spans="1:10" ht="13.5" thickBot="1">
      <c r="A12" s="187" t="s">
        <v>38</v>
      </c>
      <c r="B12" s="188"/>
      <c r="C12" s="188"/>
      <c r="D12" s="189"/>
      <c r="E12" s="190"/>
      <c r="F12" s="10"/>
      <c r="G12" s="191"/>
      <c r="H12" s="192"/>
      <c r="I12" s="193"/>
    </row>
    <row r="13" spans="1:10" ht="26.25" thickBot="1">
      <c r="A13" s="11" t="s">
        <v>0</v>
      </c>
      <c r="B13" s="194" t="s">
        <v>39</v>
      </c>
      <c r="C13" s="194"/>
      <c r="D13" s="194"/>
      <c r="E13" s="194"/>
      <c r="F13" s="12" t="s">
        <v>40</v>
      </c>
      <c r="G13" s="13" t="s">
        <v>41</v>
      </c>
      <c r="H13" s="195" t="s">
        <v>42</v>
      </c>
      <c r="I13" s="196"/>
    </row>
    <row r="14" spans="1:10">
      <c r="A14" s="14"/>
      <c r="B14" s="169" t="s">
        <v>43</v>
      </c>
      <c r="C14" s="170"/>
      <c r="D14" s="170"/>
      <c r="E14" s="171"/>
      <c r="F14" s="15"/>
      <c r="G14" s="16" t="s">
        <v>44</v>
      </c>
      <c r="H14" s="172"/>
      <c r="I14" s="173"/>
    </row>
    <row r="15" spans="1:10" ht="13.5" thickBot="1">
      <c r="A15" s="17"/>
      <c r="B15" s="174" t="s">
        <v>45</v>
      </c>
      <c r="C15" s="175"/>
      <c r="D15" s="175"/>
      <c r="E15" s="176"/>
      <c r="F15" s="18"/>
      <c r="G15" s="19">
        <f>Certification!D4</f>
        <v>0</v>
      </c>
      <c r="H15" s="177"/>
      <c r="I15" s="178"/>
    </row>
    <row r="16" spans="1:10" ht="15">
      <c r="A16" s="20" t="s">
        <v>46</v>
      </c>
      <c r="B16" s="179" t="s">
        <v>47</v>
      </c>
      <c r="C16" s="179"/>
      <c r="D16" s="179"/>
      <c r="E16" s="179"/>
      <c r="F16" s="21"/>
      <c r="G16" s="22"/>
      <c r="H16" s="180"/>
      <c r="I16" s="181"/>
    </row>
    <row r="17" spans="1:9">
      <c r="A17" s="14">
        <f>+A15+1</f>
        <v>1</v>
      </c>
      <c r="B17" s="197" t="s">
        <v>48</v>
      </c>
      <c r="C17" s="197"/>
      <c r="D17" s="197"/>
      <c r="E17" s="197"/>
      <c r="F17" s="23"/>
      <c r="G17" s="24">
        <f t="shared" ref="G17:G33" si="0">H17-F17</f>
        <v>1875</v>
      </c>
      <c r="H17" s="198">
        <f>Certification!AD4</f>
        <v>1875</v>
      </c>
      <c r="I17" s="199"/>
    </row>
    <row r="18" spans="1:9">
      <c r="A18" s="14">
        <f>+A17+1</f>
        <v>2</v>
      </c>
      <c r="B18" s="197" t="s">
        <v>49</v>
      </c>
      <c r="C18" s="197"/>
      <c r="D18" s="197"/>
      <c r="E18" s="197"/>
      <c r="F18" s="23"/>
      <c r="G18" s="24">
        <f t="shared" si="0"/>
        <v>0</v>
      </c>
      <c r="H18" s="198">
        <f>Certification!AE4</f>
        <v>0</v>
      </c>
      <c r="I18" s="199"/>
    </row>
    <row r="19" spans="1:9">
      <c r="A19" s="14">
        <v>3</v>
      </c>
      <c r="B19" s="197" t="s">
        <v>50</v>
      </c>
      <c r="C19" s="197"/>
      <c r="D19" s="197"/>
      <c r="E19" s="197"/>
      <c r="F19" s="23"/>
      <c r="G19" s="25">
        <f t="shared" si="0"/>
        <v>93.75</v>
      </c>
      <c r="H19" s="203">
        <f>Certification!AG4</f>
        <v>93.75</v>
      </c>
      <c r="I19" s="204"/>
    </row>
    <row r="20" spans="1:9">
      <c r="A20" s="14">
        <v>4</v>
      </c>
      <c r="B20" s="197" t="s">
        <v>51</v>
      </c>
      <c r="C20" s="197"/>
      <c r="D20" s="197"/>
      <c r="E20" s="197"/>
      <c r="F20" s="26"/>
      <c r="G20" s="24">
        <f t="shared" si="0"/>
        <v>0</v>
      </c>
      <c r="H20" s="198">
        <f>Certification!AH4+Certification!AI4+Certification!AJ4+Certification!AK4</f>
        <v>0</v>
      </c>
      <c r="I20" s="199"/>
    </row>
    <row r="21" spans="1:9">
      <c r="A21" s="14">
        <v>5</v>
      </c>
      <c r="B21" s="197" t="s">
        <v>52</v>
      </c>
      <c r="C21" s="197"/>
      <c r="D21" s="197"/>
      <c r="E21" s="197"/>
      <c r="F21" s="26"/>
      <c r="G21" s="24">
        <f t="shared" si="0"/>
        <v>0</v>
      </c>
      <c r="H21" s="198">
        <f>Certification!AL4</f>
        <v>0</v>
      </c>
      <c r="I21" s="199"/>
    </row>
    <row r="22" spans="1:9" ht="15.75" thickBot="1">
      <c r="A22" s="27" t="s">
        <v>46</v>
      </c>
      <c r="B22" s="200" t="s">
        <v>53</v>
      </c>
      <c r="C22" s="200"/>
      <c r="D22" s="200"/>
      <c r="E22" s="200"/>
      <c r="F22" s="28">
        <f>SUM(F17:F21)</f>
        <v>0</v>
      </c>
      <c r="G22" s="29">
        <f t="shared" si="0"/>
        <v>1968.75</v>
      </c>
      <c r="H22" s="201">
        <f>SUM(H17:H21)</f>
        <v>1968.75</v>
      </c>
      <c r="I22" s="202"/>
    </row>
    <row r="23" spans="1:9" ht="15">
      <c r="A23" s="30" t="s">
        <v>54</v>
      </c>
      <c r="B23" s="208" t="s">
        <v>55</v>
      </c>
      <c r="C23" s="208"/>
      <c r="D23" s="208"/>
      <c r="E23" s="208"/>
      <c r="F23" s="31"/>
      <c r="G23" s="32"/>
      <c r="H23" s="209"/>
      <c r="I23" s="210"/>
    </row>
    <row r="24" spans="1:9">
      <c r="A24" s="14">
        <v>1</v>
      </c>
      <c r="B24" s="205" t="s">
        <v>56</v>
      </c>
      <c r="C24" s="205"/>
      <c r="D24" s="205"/>
      <c r="E24" s="205"/>
      <c r="F24" s="23"/>
      <c r="G24" s="24">
        <f t="shared" si="0"/>
        <v>0</v>
      </c>
      <c r="H24" s="206"/>
      <c r="I24" s="207"/>
    </row>
    <row r="25" spans="1:9">
      <c r="A25" s="14">
        <v>2</v>
      </c>
      <c r="B25" s="205" t="s">
        <v>57</v>
      </c>
      <c r="C25" s="205"/>
      <c r="D25" s="205"/>
      <c r="E25" s="205"/>
      <c r="F25" s="33"/>
      <c r="G25" s="24">
        <f t="shared" si="0"/>
        <v>0</v>
      </c>
      <c r="H25" s="206"/>
      <c r="I25" s="207"/>
    </row>
    <row r="26" spans="1:9">
      <c r="A26" s="14">
        <v>3</v>
      </c>
      <c r="B26" s="205" t="s">
        <v>58</v>
      </c>
      <c r="C26" s="205"/>
      <c r="D26" s="205"/>
      <c r="E26" s="205"/>
      <c r="F26" s="33"/>
      <c r="G26" s="24">
        <f t="shared" si="0"/>
        <v>0</v>
      </c>
      <c r="H26" s="206"/>
      <c r="I26" s="207"/>
    </row>
    <row r="27" spans="1:9">
      <c r="A27" s="14">
        <v>4</v>
      </c>
      <c r="B27" s="205" t="s">
        <v>59</v>
      </c>
      <c r="C27" s="205"/>
      <c r="D27" s="205"/>
      <c r="E27" s="205"/>
      <c r="F27" s="33"/>
      <c r="G27" s="24">
        <f t="shared" si="0"/>
        <v>0</v>
      </c>
      <c r="H27" s="206"/>
      <c r="I27" s="207"/>
    </row>
    <row r="28" spans="1:9">
      <c r="A28" s="14">
        <v>5</v>
      </c>
      <c r="B28" s="205" t="s">
        <v>60</v>
      </c>
      <c r="C28" s="205"/>
      <c r="D28" s="205"/>
      <c r="E28" s="205"/>
      <c r="F28" s="33"/>
      <c r="G28" s="24">
        <f t="shared" si="0"/>
        <v>0</v>
      </c>
      <c r="H28" s="206"/>
      <c r="I28" s="207"/>
    </row>
    <row r="29" spans="1:9">
      <c r="A29" s="14">
        <v>6</v>
      </c>
      <c r="B29" s="205" t="s">
        <v>61</v>
      </c>
      <c r="C29" s="205"/>
      <c r="D29" s="205"/>
      <c r="E29" s="205"/>
      <c r="F29" s="33"/>
      <c r="G29" s="24">
        <f t="shared" si="0"/>
        <v>0</v>
      </c>
      <c r="H29" s="206"/>
      <c r="I29" s="207"/>
    </row>
    <row r="30" spans="1:9">
      <c r="A30" s="14">
        <v>7</v>
      </c>
      <c r="B30" s="205" t="s">
        <v>62</v>
      </c>
      <c r="C30" s="205"/>
      <c r="D30" s="205"/>
      <c r="E30" s="205"/>
      <c r="F30" s="34"/>
      <c r="G30" s="24">
        <f t="shared" si="0"/>
        <v>0</v>
      </c>
      <c r="H30" s="206"/>
      <c r="I30" s="207"/>
    </row>
    <row r="31" spans="1:9">
      <c r="A31" s="14">
        <v>8</v>
      </c>
      <c r="B31" s="205" t="s">
        <v>63</v>
      </c>
      <c r="C31" s="205"/>
      <c r="D31" s="205"/>
      <c r="E31" s="205"/>
      <c r="F31" s="23"/>
      <c r="G31" s="24">
        <f t="shared" si="0"/>
        <v>0</v>
      </c>
      <c r="H31" s="206"/>
      <c r="I31" s="207"/>
    </row>
    <row r="32" spans="1:9">
      <c r="A32" s="14">
        <v>9</v>
      </c>
      <c r="B32" s="205" t="s">
        <v>64</v>
      </c>
      <c r="C32" s="205"/>
      <c r="D32" s="205"/>
      <c r="E32" s="205"/>
      <c r="F32" s="23"/>
      <c r="G32" s="24">
        <f t="shared" si="0"/>
        <v>0</v>
      </c>
      <c r="H32" s="211"/>
      <c r="I32" s="212"/>
    </row>
    <row r="33" spans="1:11">
      <c r="A33" s="14">
        <v>10</v>
      </c>
      <c r="B33" s="205" t="s">
        <v>65</v>
      </c>
      <c r="C33" s="205"/>
      <c r="D33" s="205"/>
      <c r="E33" s="205"/>
      <c r="F33" s="23"/>
      <c r="G33" s="24">
        <f t="shared" si="0"/>
        <v>0</v>
      </c>
      <c r="H33" s="211"/>
      <c r="I33" s="212"/>
    </row>
    <row r="34" spans="1:11" ht="15.75" thickBot="1">
      <c r="A34" s="35" t="s">
        <v>66</v>
      </c>
      <c r="B34" s="213" t="s">
        <v>67</v>
      </c>
      <c r="C34" s="213"/>
      <c r="D34" s="213"/>
      <c r="E34" s="213"/>
      <c r="F34" s="36">
        <f>SUM(F24:F33)</f>
        <v>0</v>
      </c>
      <c r="G34" s="36">
        <f t="shared" ref="G34:G42" si="1">H34-F34</f>
        <v>0</v>
      </c>
      <c r="H34" s="214">
        <f>SUM(H24:H33)</f>
        <v>0</v>
      </c>
      <c r="I34" s="215"/>
    </row>
    <row r="35" spans="1:11" ht="15">
      <c r="A35" s="20" t="s">
        <v>68</v>
      </c>
      <c r="B35" s="179" t="s">
        <v>69</v>
      </c>
      <c r="C35" s="179"/>
      <c r="D35" s="179"/>
      <c r="E35" s="179"/>
      <c r="F35" s="37"/>
      <c r="G35" s="38">
        <f t="shared" si="1"/>
        <v>0</v>
      </c>
      <c r="H35" s="221"/>
      <c r="I35" s="222"/>
    </row>
    <row r="36" spans="1:11">
      <c r="A36" s="39">
        <v>1</v>
      </c>
      <c r="B36" s="205" t="s">
        <v>70</v>
      </c>
      <c r="C36" s="205"/>
      <c r="D36" s="205"/>
      <c r="E36" s="205"/>
      <c r="F36" s="40"/>
      <c r="G36" s="24">
        <f t="shared" si="1"/>
        <v>0</v>
      </c>
      <c r="H36" s="206"/>
      <c r="I36" s="207"/>
    </row>
    <row r="37" spans="1:11">
      <c r="A37" s="39">
        <v>2</v>
      </c>
      <c r="B37" s="205" t="s">
        <v>71</v>
      </c>
      <c r="C37" s="205"/>
      <c r="D37" s="205"/>
      <c r="E37" s="205"/>
      <c r="F37" s="40"/>
      <c r="G37" s="24">
        <f t="shared" si="1"/>
        <v>0</v>
      </c>
      <c r="H37" s="206"/>
      <c r="I37" s="207"/>
    </row>
    <row r="38" spans="1:11">
      <c r="A38" s="39">
        <v>3</v>
      </c>
      <c r="B38" s="205" t="s">
        <v>72</v>
      </c>
      <c r="C38" s="205"/>
      <c r="D38" s="205"/>
      <c r="E38" s="205"/>
      <c r="F38" s="40"/>
      <c r="G38" s="24">
        <f t="shared" si="1"/>
        <v>0</v>
      </c>
      <c r="H38" s="206"/>
      <c r="I38" s="207"/>
    </row>
    <row r="39" spans="1:11">
      <c r="A39" s="39">
        <v>4</v>
      </c>
      <c r="B39" s="205" t="s">
        <v>73</v>
      </c>
      <c r="C39" s="205"/>
      <c r="D39" s="205"/>
      <c r="E39" s="205"/>
      <c r="F39" s="40"/>
      <c r="G39" s="24">
        <f t="shared" si="1"/>
        <v>0</v>
      </c>
      <c r="H39" s="216"/>
      <c r="I39" s="217"/>
    </row>
    <row r="40" spans="1:11" ht="14.25">
      <c r="A40" s="39"/>
      <c r="B40" s="218" t="s">
        <v>74</v>
      </c>
      <c r="C40" s="218"/>
      <c r="D40" s="218"/>
      <c r="E40" s="218"/>
      <c r="F40" s="41"/>
      <c r="G40" s="42">
        <f t="shared" si="1"/>
        <v>0</v>
      </c>
      <c r="H40" s="219"/>
      <c r="I40" s="220"/>
      <c r="J40" s="43"/>
    </row>
    <row r="41" spans="1:11" ht="14.25">
      <c r="A41" s="39"/>
      <c r="B41" s="218" t="s">
        <v>75</v>
      </c>
      <c r="C41" s="218"/>
      <c r="D41" s="218"/>
      <c r="E41" s="218"/>
      <c r="F41" s="41"/>
      <c r="G41" s="42">
        <f t="shared" si="1"/>
        <v>0</v>
      </c>
      <c r="H41" s="216"/>
      <c r="I41" s="217"/>
      <c r="J41" s="43"/>
    </row>
    <row r="42" spans="1:11" s="2" customFormat="1" ht="15.75" thickBot="1">
      <c r="A42" s="35" t="s">
        <v>68</v>
      </c>
      <c r="B42" s="213" t="s">
        <v>76</v>
      </c>
      <c r="C42" s="213"/>
      <c r="D42" s="213"/>
      <c r="E42" s="213"/>
      <c r="F42" s="44">
        <f>SUM(F36:F41)</f>
        <v>0</v>
      </c>
      <c r="G42" s="44">
        <f t="shared" si="1"/>
        <v>0</v>
      </c>
      <c r="H42" s="245">
        <f>SUM(H36:H41)</f>
        <v>0</v>
      </c>
      <c r="I42" s="246"/>
      <c r="J42" s="45"/>
      <c r="K42" s="46"/>
    </row>
    <row r="43" spans="1:11" s="2" customFormat="1" ht="18.75" thickBot="1">
      <c r="A43" s="47"/>
      <c r="B43" s="247" t="s">
        <v>77</v>
      </c>
      <c r="C43" s="247"/>
      <c r="D43" s="247"/>
      <c r="E43" s="247"/>
      <c r="F43" s="48"/>
      <c r="G43" s="49">
        <f>G42-G34+G22</f>
        <v>1968.75</v>
      </c>
      <c r="H43" s="248">
        <f>H22-H34+H42</f>
        <v>1968.75</v>
      </c>
      <c r="I43" s="249"/>
      <c r="J43" s="45"/>
      <c r="K43" s="46"/>
    </row>
    <row r="44" spans="1:11" s="2" customFormat="1" ht="18">
      <c r="A44" s="50"/>
      <c r="B44" s="223" t="s">
        <v>78</v>
      </c>
      <c r="C44" s="224"/>
      <c r="D44" s="224"/>
      <c r="E44" s="224"/>
      <c r="F44" s="224"/>
      <c r="G44" s="224"/>
      <c r="H44" s="224"/>
      <c r="I44" s="225"/>
    </row>
    <row r="45" spans="1:11" ht="29.25" customHeight="1">
      <c r="A45" s="14"/>
      <c r="B45" s="226" t="s">
        <v>79</v>
      </c>
      <c r="C45" s="227"/>
      <c r="D45" s="227"/>
      <c r="E45" s="228"/>
      <c r="F45" s="229" t="s">
        <v>115</v>
      </c>
      <c r="G45" s="229"/>
      <c r="H45" s="229"/>
      <c r="I45" s="230"/>
    </row>
    <row r="46" spans="1:11" ht="21.75" customHeight="1">
      <c r="A46" s="17"/>
      <c r="B46" s="174" t="s">
        <v>80</v>
      </c>
      <c r="C46" s="175"/>
      <c r="D46" s="233" t="s">
        <v>104</v>
      </c>
      <c r="E46" s="234"/>
      <c r="F46" s="234"/>
      <c r="G46" s="234"/>
      <c r="H46" s="234"/>
      <c r="I46" s="235"/>
    </row>
    <row r="47" spans="1:11" ht="21.75" customHeight="1">
      <c r="A47" s="51"/>
      <c r="B47" s="231"/>
      <c r="C47" s="232"/>
      <c r="D47" s="236"/>
      <c r="E47" s="237"/>
      <c r="F47" s="237"/>
      <c r="G47" s="237"/>
      <c r="H47" s="237"/>
      <c r="I47" s="238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39" t="s">
        <v>81</v>
      </c>
      <c r="B49" s="240"/>
      <c r="C49" s="239" t="s">
        <v>82</v>
      </c>
      <c r="D49" s="240"/>
      <c r="E49" s="241"/>
      <c r="F49" s="58" t="s">
        <v>83</v>
      </c>
      <c r="G49" s="242" t="s">
        <v>83</v>
      </c>
      <c r="H49" s="243"/>
      <c r="I49" s="244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>
      <c r="A58" s="271"/>
      <c r="B58" s="272"/>
      <c r="C58" s="273"/>
      <c r="D58" s="274"/>
      <c r="E58" s="275"/>
      <c r="F58" s="59"/>
      <c r="G58" s="271"/>
      <c r="H58" s="276"/>
      <c r="I58" s="272"/>
    </row>
    <row r="59" spans="1:9" ht="15" thickBot="1">
      <c r="A59" s="250" t="s">
        <v>101</v>
      </c>
      <c r="B59" s="251"/>
      <c r="C59" s="250" t="s">
        <v>102</v>
      </c>
      <c r="D59" s="252"/>
      <c r="E59" s="251"/>
      <c r="F59" s="63" t="s">
        <v>103</v>
      </c>
      <c r="G59" s="250" t="s">
        <v>84</v>
      </c>
      <c r="H59" s="252"/>
      <c r="I59" s="251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2015-03-10T11:51:11Z</dcterms:modified>
</coreProperties>
</file>