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8" i="9"/>
  <c r="S8" i="8"/>
  <c r="G39" i="10" l="1"/>
  <c r="G25"/>
  <c r="G26"/>
  <c r="G27"/>
  <c r="G28"/>
  <c r="G29"/>
  <c r="G30"/>
  <c r="G31"/>
  <c r="G32"/>
  <c r="G33"/>
  <c r="G24"/>
  <c r="G15"/>
  <c r="AL8" i="9" l="1"/>
  <c r="AL4" s="1"/>
  <c r="H21" i="10" s="1"/>
  <c r="G21" s="1"/>
  <c r="AK8" i="9"/>
  <c r="AK4" s="1"/>
  <c r="AJ8"/>
  <c r="AJ4" s="1"/>
  <c r="H19" i="10" s="1"/>
  <c r="AI8" i="9"/>
  <c r="AI4" s="1"/>
  <c r="AH8"/>
  <c r="AH4" s="1"/>
  <c r="AG8"/>
  <c r="AG4" s="1"/>
  <c r="AE8"/>
  <c r="AE4" s="1"/>
  <c r="AD8"/>
  <c r="AD4" s="1"/>
  <c r="R8" i="8"/>
  <c r="Y8" s="1"/>
  <c r="Z8" s="1"/>
  <c r="Z4" s="1"/>
  <c r="D11" i="10" s="1"/>
  <c r="R8" i="9"/>
  <c r="Y8" s="1"/>
  <c r="Z8" s="1"/>
  <c r="Z4" s="1"/>
  <c r="H42" i="10"/>
  <c r="F42"/>
  <c r="G41"/>
  <c r="G40"/>
  <c r="G38"/>
  <c r="G37"/>
  <c r="G36"/>
  <c r="G35"/>
  <c r="H34"/>
  <c r="F34"/>
  <c r="F22"/>
  <c r="A17"/>
  <c r="A18" s="1"/>
  <c r="H17" l="1"/>
  <c r="G17" s="1"/>
  <c r="G19"/>
  <c r="H18"/>
  <c r="G18" s="1"/>
  <c r="G34"/>
  <c r="H20"/>
  <c r="G20" s="1"/>
  <c r="AF8" i="9"/>
  <c r="G42" i="10"/>
  <c r="H22" l="1"/>
  <c r="D12" s="1"/>
  <c r="AF4" i="9"/>
  <c r="AM8"/>
  <c r="AM4" s="1"/>
  <c r="H43" i="10" l="1"/>
  <c r="G22"/>
  <c r="G43" s="1"/>
</calcChain>
</file>

<file path=xl/sharedStrings.xml><?xml version="1.0" encoding="utf-8"?>
<sst xmlns="http://schemas.openxmlformats.org/spreadsheetml/2006/main" count="161" uniqueCount="121">
  <si>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</si>
  <si>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</si>
  <si>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</si>
  <si>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</si>
  <si>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</si>
  <si>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</si>
  <si>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</si>
  <si>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</si>
  <si>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</si>
  <si>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</si>
  <si>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</si>
  <si>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</si>
  <si>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</si>
  <si>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</si>
  <si>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</si>
  <si>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</si>
  <si>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</si>
  <si>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</si>
  <si>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</si>
  <si>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Custom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</si>
  <si>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</si>
  <si>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</si>
  <si>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</si>
  <si>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</si>
  <si>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</si>
  <si>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</si>
  <si>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</si>
  <si>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</si>
  <si>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</si>
  <si>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</si>
  <si>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</si>
  <si>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</si>
  <si>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</si>
  <si>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</si>
  <si>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</si>
  <si>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</si>
  <si>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</si>
  <si>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</si>
  <si>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</si>
  <si>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</si>
  <si>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</si>
  <si>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</si>
  <si>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</si>
  <si>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</si>
  <si>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</si>
  <si>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</si>
  <si>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</si>
  <si>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</si>
  <si>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</si>
  <si>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</si>
  <si>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</si>
  <si>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</si>
  <si>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</si>
  <si>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</si>
  <si>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</si>
  <si>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</si>
  <si>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</si>
  <si>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</si>
  <si>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</si>
  <si>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</si>
  <si>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</si>
  <si>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</si>
  <si>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</si>
  <si>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</si>
  <si>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</si>
  <si>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</si>
  <si>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</si>
  <si>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</si>
  <si>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</si>
  <si>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</si>
  <si>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</si>
  <si>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</si>
  <si>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</si>
  <si>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</si>
  <si>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</si>
  <si>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</si>
  <si>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</si>
  <si>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</si>
  <si>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</si>
  <si>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</si>
  <si>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</si>
  <si>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</si>
  <si>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</si>
  <si>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</si>
  <si>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</si>
  <si>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</si>
  <si>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</si>
  <si>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</si>
  <si>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</si>
  <si>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</si>
  <si>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</si>
  <si>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</si>
  <si>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</si>
  <si>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</si>
  <si>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</si>
  <si>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</si>
  <si>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</si>
  <si>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</si>
  <si>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</si>
  <si>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</si>
  <si>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</si>
  <si>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</si>
  <si>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</si>
  <si>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</si>
  <si>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</si>
  <si>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</si>
  <si>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</si>
  <si>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to be manually entered in case of amendment</t>
  </si>
  <si>
    <t>Balance Work Yet to be done</t>
  </si>
  <si>
    <t>601030000</t>
  </si>
  <si>
    <t>Desk Chair</t>
  </si>
  <si>
    <t>Guest Room-Mock Up</t>
  </si>
  <si>
    <t>INDIA</t>
  </si>
  <si>
    <t>India</t>
  </si>
  <si>
    <t>COP No.:-001/14-15/050</t>
  </si>
  <si>
    <t>006</t>
  </si>
  <si>
    <t xml:space="preserve"> Hyatt Regency, Lucknow</t>
  </si>
  <si>
    <t>Date.:- 18/03/2015</t>
  </si>
  <si>
    <t>ADVANCE PAYMENT AGAINST DELIVERY</t>
  </si>
  <si>
    <t>Supply, Desk Chair</t>
  </si>
  <si>
    <t>CHPL/002/WO/10-11/
Dated : 19.05.2010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</si>
</sst>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Trebuchet MS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69" fontId="10" fillId="0" borderId="0" xfId="23" applyNumberFormat="1" applyFont="1"/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0" fontId="17" fillId="3" borderId="53" xfId="23" applyFont="1" applyFill="1" applyBorder="1"/>
    <xf numFmtId="165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4" xfId="23" applyFont="1" applyFill="1" applyBorder="1" applyAlignment="1">
      <alignment horizontal="center" vertical="center"/>
    </xf>
    <xf numFmtId="43" fontId="10" fillId="0" borderId="22" xfId="2" applyNumberFormat="1" applyFont="1" applyFill="1" applyBorder="1" applyAlignment="1">
      <alignment horizontal="right" vertical="center" indent="2"/>
    </xf>
    <xf numFmtId="43" fontId="10" fillId="0" borderId="0" xfId="2" applyNumberFormat="1" applyFont="1" applyFill="1" applyBorder="1" applyAlignment="1">
      <alignment horizontal="right" vertical="center" indent="2"/>
    </xf>
    <xf numFmtId="43" fontId="10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6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6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6" fontId="10" fillId="0" borderId="6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167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7" fontId="11" fillId="0" borderId="12" xfId="2" applyNumberFormat="1" applyFont="1" applyFill="1" applyBorder="1" applyAlignment="1">
      <alignment horizontal="center" vertical="center"/>
    </xf>
    <xf numFmtId="168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7" fontId="10" fillId="0" borderId="1" xfId="2" applyNumberFormat="1" applyFont="1" applyFill="1" applyBorder="1" applyAlignment="1">
      <alignment horizontal="center" vertical="center" wrapText="1"/>
    </xf>
    <xf numFmtId="168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68" fontId="11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1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43" fontId="10" fillId="0" borderId="36" xfId="2" applyNumberFormat="1" applyFont="1" applyFill="1" applyBorder="1"/>
    <xf numFmtId="166" fontId="10" fillId="0" borderId="36" xfId="2" applyNumberFormat="1" applyFont="1" applyFill="1" applyBorder="1"/>
    <xf numFmtId="166" fontId="10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7" fontId="10" fillId="0" borderId="0" xfId="2" applyNumberFormat="1" applyFont="1" applyFill="1" applyBorder="1" applyAlignment="1">
      <alignment horizontal="center" vertical="center" wrapText="1"/>
    </xf>
    <xf numFmtId="167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6" fontId="10" fillId="0" borderId="2" xfId="2" applyNumberFormat="1" applyFont="1" applyFill="1" applyBorder="1" applyAlignment="1">
      <alignment horizontal="right"/>
    </xf>
    <xf numFmtId="166" fontId="10" fillId="0" borderId="29" xfId="2" applyNumberFormat="1" applyFont="1" applyFill="1" applyBorder="1" applyAlignment="1">
      <alignment horizontal="right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10" fillId="0" borderId="38" xfId="2" applyNumberFormat="1" applyFont="1" applyFill="1" applyBorder="1" applyAlignment="1">
      <alignment horizontal="right" vertical="center"/>
    </xf>
    <xf numFmtId="0" fontId="11" fillId="0" borderId="6" xfId="23" applyFont="1" applyFill="1" applyBorder="1" applyAlignment="1">
      <alignment horizontal="left" vertical="center" wrapText="1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10" fillId="0" borderId="24" xfId="23" applyNumberFormat="1" applyFont="1" applyFill="1" applyBorder="1" applyAlignment="1">
      <alignment horizontal="center" vertical="center" wrapText="1"/>
    </xf>
    <xf numFmtId="168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68" fontId="10" fillId="0" borderId="3" xfId="23" applyNumberFormat="1" applyFont="1" applyFill="1" applyBorder="1" applyAlignment="1">
      <alignment horizontal="center" vertical="center"/>
    </xf>
    <xf numFmtId="168" fontId="10" fillId="0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Fill="1" applyBorder="1" applyAlignment="1">
      <alignment horizontal="right" vertical="center" indent="2"/>
    </xf>
    <xf numFmtId="43" fontId="10" fillId="0" borderId="3" xfId="2" applyNumberFormat="1" applyFont="1" applyFill="1" applyBorder="1" applyAlignment="1">
      <alignment horizontal="right" vertical="center" indent="2"/>
    </xf>
    <xf numFmtId="43" fontId="10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1" xfId="23" applyFont="1" applyFill="1" applyBorder="1" applyAlignment="1">
      <alignment horizontal="left" vertical="justify" wrapText="1"/>
    </xf>
    <xf numFmtId="168" fontId="10" fillId="0" borderId="1" xfId="2" applyNumberFormat="1" applyFont="1" applyFill="1" applyBorder="1" applyAlignment="1">
      <alignment vertical="center"/>
    </xf>
    <xf numFmtId="168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68" fontId="11" fillId="0" borderId="12" xfId="2" applyNumberFormat="1" applyFont="1" applyFill="1" applyBorder="1" applyAlignment="1">
      <alignment vertical="center"/>
    </xf>
    <xf numFmtId="168" fontId="11" fillId="0" borderId="13" xfId="2" applyNumberFormat="1" applyFont="1" applyFill="1" applyBorder="1" applyAlignment="1">
      <alignment vertical="center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67" fontId="11" fillId="0" borderId="9" xfId="2" applyNumberFormat="1" applyFont="1" applyFill="1" applyBorder="1" applyAlignment="1">
      <alignment vertical="center" wrapText="1"/>
    </xf>
    <xf numFmtId="167" fontId="11" fillId="0" borderId="10" xfId="2" applyNumberFormat="1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2" fillId="0" borderId="1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168" fontId="11" fillId="0" borderId="35" xfId="2" applyNumberFormat="1" applyFont="1" applyFill="1" applyBorder="1" applyAlignment="1">
      <alignment vertical="center" wrapText="1"/>
    </xf>
    <xf numFmtId="168" fontId="11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166" fontId="12" fillId="0" borderId="50" xfId="2" applyNumberFormat="1" applyFont="1" applyFill="1" applyBorder="1" applyAlignment="1">
      <alignment horizontal="center"/>
    </xf>
    <xf numFmtId="166" fontId="12" fillId="0" borderId="51" xfId="2" applyNumberFormat="1" applyFont="1" applyFill="1" applyBorder="1" applyAlignment="1">
      <alignment horizontal="center"/>
    </xf>
    <xf numFmtId="166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43" fontId="10" fillId="0" borderId="47" xfId="2" applyNumberFormat="1" applyFont="1" applyFill="1" applyBorder="1" applyAlignment="1">
      <alignment horizontal="center"/>
    </xf>
    <xf numFmtId="43" fontId="10" fillId="0" borderId="36" xfId="2" applyNumberFormat="1" applyFont="1" applyFill="1" applyBorder="1" applyAlignment="1">
      <alignment horizontal="center"/>
    </xf>
    <xf numFmtId="43" fontId="10" fillId="0" borderId="38" xfId="2" applyNumberFormat="1" applyFont="1" applyFill="1" applyBorder="1" applyAlignment="1">
      <alignment horizontal="center"/>
    </xf>
    <xf numFmtId="43" fontId="10" fillId="0" borderId="20" xfId="2" applyNumberFormat="1" applyFont="1" applyFill="1" applyBorder="1" applyAlignment="1">
      <alignment horizontal="center"/>
    </xf>
    <xf numFmtId="43" fontId="10" fillId="0" borderId="0" xfId="2" applyNumberFormat="1" applyFont="1" applyFill="1" applyBorder="1" applyAlignment="1">
      <alignment horizontal="center"/>
    </xf>
    <xf numFmtId="43" fontId="10" fillId="0" borderId="23" xfId="2" applyNumberFormat="1" applyFont="1" applyFill="1" applyBorder="1" applyAlignment="1">
      <alignment horizontal="center"/>
    </xf>
    <xf numFmtId="43" fontId="10" fillId="0" borderId="49" xfId="2" applyNumberFormat="1" applyFont="1" applyFill="1" applyBorder="1" applyAlignment="1">
      <alignment horizontal="center"/>
    </xf>
    <xf numFmtId="43" fontId="10" fillId="0" borderId="24" xfId="2" applyNumberFormat="1" applyFont="1" applyFill="1" applyBorder="1" applyAlignment="1">
      <alignment horizontal="center"/>
    </xf>
    <xf numFmtId="43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6" fontId="10" fillId="0" borderId="28" xfId="2" applyNumberFormat="1" applyFont="1" applyFill="1" applyBorder="1" applyAlignment="1">
      <alignment horizontal="center"/>
    </xf>
    <xf numFmtId="166" fontId="10" fillId="0" borderId="3" xfId="2" applyNumberFormat="1" applyFont="1" applyFill="1" applyBorder="1" applyAlignment="1">
      <alignment horizontal="center"/>
    </xf>
    <xf numFmtId="166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17" fillId="3" borderId="53" xfId="23" quotePrefix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0" fontId="19" fillId="0" borderId="1" xfId="23" applyFont="1" applyFill="1" applyBorder="1" applyAlignment="1">
      <alignment horizontal="left" vertical="center" wrapText="1"/>
    </xf>
    <xf numFmtId="0" fontId="19" fillId="0" borderId="1" xfId="23" applyFont="1" applyFill="1" applyBorder="1" applyAlignment="1">
      <alignment horizontal="center" vertical="center" wrapText="1"/>
    </xf>
    <xf numFmtId="0" fontId="19" fillId="3" borderId="1" xfId="40" applyFont="1" applyFill="1" applyBorder="1" applyAlignment="1" applyProtection="1">
      <alignment horizontal="left" vertical="center"/>
    </xf>
    <xf numFmtId="164" fontId="19" fillId="0" borderId="1" xfId="23" applyNumberFormat="1" applyFont="1" applyFill="1" applyBorder="1" applyAlignment="1">
      <alignment horizontal="right" vertical="center" wrapText="1"/>
    </xf>
    <xf numFmtId="0" fontId="19" fillId="0" borderId="1" xfId="23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/>
    </xf>
    <xf numFmtId="165" fontId="18" fillId="0" borderId="1" xfId="0" applyNumberFormat="1" applyFont="1" applyBorder="1" applyAlignment="1">
      <alignment horizontal="center" vertical="center"/>
    </xf>
    <xf numFmtId="164" fontId="21" fillId="5" borderId="1" xfId="40" applyNumberFormat="1" applyFont="1" applyFill="1" applyBorder="1" applyAlignment="1" applyProtection="1">
      <alignment horizontal="center" vertical="center"/>
    </xf>
    <xf numFmtId="165" fontId="18" fillId="0" borderId="1" xfId="0" applyNumberFormat="1" applyFont="1" applyBorder="1" applyAlignment="1">
      <alignment horizontal="right" vertical="center"/>
    </xf>
    <xf numFmtId="165" fontId="18" fillId="0" borderId="1" xfId="0" applyNumberFormat="1" applyFont="1" applyBorder="1" applyAlignment="1">
      <alignment horizontal="right" vertical="center" wrapText="1"/>
    </xf>
    <xf numFmtId="165" fontId="18" fillId="6" borderId="1" xfId="0" applyNumberFormat="1" applyFont="1" applyFill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6" fontId="11" fillId="0" borderId="14" xfId="2" applyNumberFormat="1" applyFont="1" applyFill="1" applyBorder="1" applyAlignment="1">
      <alignment horizontal="center" vertical="center"/>
    </xf>
    <xf numFmtId="166" fontId="11" fillId="0" borderId="15" xfId="2" applyNumberFormat="1" applyFont="1" applyFill="1" applyBorder="1" applyAlignment="1">
      <alignment horizontal="center" vertical="center"/>
    </xf>
    <xf numFmtId="166" fontId="11" fillId="0" borderId="16" xfId="2" applyNumberFormat="1" applyFont="1" applyFill="1" applyBorder="1" applyAlignment="1">
      <alignment horizontal="center" vertical="center"/>
    </xf>
    <xf numFmtId="166" fontId="11" fillId="0" borderId="17" xfId="2" applyNumberFormat="1" applyFont="1" applyFill="1" applyBorder="1" applyAlignment="1">
      <alignment horizontal="center" vertical="center"/>
    </xf>
    <xf numFmtId="166" fontId="11" fillId="0" borderId="18" xfId="2" applyNumberFormat="1" applyFont="1" applyFill="1" applyBorder="1" applyAlignment="1">
      <alignment horizontal="center" vertical="center"/>
    </xf>
    <xf numFmtId="166" fontId="11" fillId="0" borderId="19" xfId="2" applyNumberFormat="1" applyFont="1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8"/>
  <sheetViews>
    <sheetView topLeftCell="K1" workbookViewId="0">
      <selection activeCell="B8" sqref="B8:D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5" customWidth="true" style="28" width="17.5703125" collapsed="false"/>
    <col min="26" max="26" customWidth="true" style="28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27</v>
      </c>
    </row>
    <row r="4" spans="1:71">
      <c r="A4" s="1" t="s">
        <v>26</v>
      </c>
      <c r="Z4" s="28" t="n">
        <f>SUM(Z8)</f>
        <v>8043.75</v>
      </c>
    </row>
    <row r="5" spans="1:71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9" t="s">
        <v>10</v>
      </c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98"/>
      <c r="BB5" s="98"/>
      <c r="BC5" s="98"/>
      <c r="BD5" s="98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28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8"/>
      <c r="AB6" s="8"/>
      <c r="AC6" s="8"/>
      <c r="AD6" s="8"/>
      <c r="AE6" s="8"/>
      <c r="AF6" s="10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10"/>
      <c r="AT6" s="98"/>
      <c r="AU6" s="98"/>
      <c r="AV6" s="98"/>
      <c r="AW6" s="98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237" t="s">
        <v>109</v>
      </c>
      <c r="C8" s="42" t="s">
        <v>110</v>
      </c>
      <c r="D8" s="16" t="s">
        <v>111</v>
      </c>
      <c r="E8" s="2"/>
      <c r="F8" s="2" t="s">
        <v>19</v>
      </c>
      <c r="G8" s="13"/>
      <c r="H8" s="20"/>
      <c r="I8" s="14" t="s">
        <v>112</v>
      </c>
      <c r="J8" s="15"/>
      <c r="K8" s="15"/>
      <c r="L8" s="23"/>
      <c r="M8" s="5" t="s">
        <v>20</v>
      </c>
      <c r="N8" s="17">
        <v>1</v>
      </c>
      <c r="O8" s="27"/>
      <c r="P8" s="18">
        <v>7150</v>
      </c>
      <c r="Q8" s="18">
        <v>0</v>
      </c>
      <c r="R8" s="18" t="n">
        <f>P8+Q8</f>
        <v>7150.0</v>
      </c>
      <c r="S8" s="18" t="n">
        <f>R8*12.5%</f>
        <v>893.75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 t="n">
        <f>SUM(R8:X8)</f>
        <v>8043.75</v>
      </c>
      <c r="Z8" s="19" t="n">
        <f>Y8*N8</f>
        <v>8043.75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3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workbookViewId="0">
      <selection activeCell="AN8" sqref="AN8"/>
    </sheetView>
  </sheetViews>
  <sheetFormatPr defaultColWidth="9.140625" defaultRowHeight="1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6" customWidth="true" style="28" width="17.5703125" collapsed="false"/>
    <col min="27" max="27" customWidth="true" style="39" width="3.85546875" collapsed="false"/>
    <col min="28" max="28" customWidth="true" style="28" width="11.7109375" collapsed="false"/>
    <col min="29" max="29" customWidth="true" style="28" width="13.0" collapsed="false"/>
    <col min="30" max="30" customWidth="true" style="28" width="11.85546875" collapsed="false"/>
    <col min="31" max="31" customWidth="true" style="28" width="10.5703125" collapsed="false"/>
    <col min="32" max="32" customWidth="true" style="28" width="17.5703125" collapsed="false"/>
    <col min="33" max="33" customWidth="true" style="28" width="11.7109375" collapsed="false"/>
    <col min="34" max="34" customWidth="true" style="28" width="18.140625" collapsed="false"/>
    <col min="35" max="39" customWidth="true" style="28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>
      <c r="E1" s="28"/>
      <c r="F1" s="28"/>
      <c r="G1" s="28"/>
      <c r="H1" s="28"/>
      <c r="I1" s="28"/>
      <c r="J1" s="28"/>
      <c r="K1" s="28"/>
    </row>
    <row r="2" spans="1:84">
      <c r="E2" s="28"/>
      <c r="F2" s="28"/>
      <c r="G2" s="28"/>
      <c r="H2" s="28"/>
      <c r="I2" s="28"/>
      <c r="J2" s="28"/>
      <c r="K2" s="28"/>
    </row>
    <row r="3" spans="1:84">
      <c r="A3" s="1" t="s">
        <v>27</v>
      </c>
      <c r="E3" s="28"/>
      <c r="F3" s="28"/>
      <c r="G3" s="28"/>
      <c r="H3" s="28"/>
      <c r="I3" s="28"/>
      <c r="J3" s="28"/>
      <c r="K3" s="28"/>
    </row>
    <row r="4" spans="1:84">
      <c r="A4" s="1" t="s">
        <v>26</v>
      </c>
      <c r="D4" s="1" t="s">
        <v>102</v>
      </c>
      <c r="E4" s="28"/>
      <c r="F4" s="28"/>
      <c r="G4" s="28"/>
      <c r="H4" s="28"/>
      <c r="I4" s="28"/>
      <c r="J4" s="28"/>
      <c r="K4" s="28"/>
      <c r="Z4" s="43">
        <f>SUM(Z8:Z15)</f>
        <v>8043.75</v>
      </c>
      <c r="AD4" s="28">
        <f t="shared" ref="AD4:AM4" si="0">SUM(AD8:AD8)</f>
        <v>7150</v>
      </c>
      <c r="AE4" s="28">
        <f t="shared" si="0"/>
        <v>0</v>
      </c>
      <c r="AF4" s="28">
        <f t="shared" si="0"/>
        <v>7150</v>
      </c>
      <c r="AG4" s="28">
        <f t="shared" si="0"/>
        <v>893.75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8043.75</v>
      </c>
    </row>
    <row r="5" spans="1:84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7" t="s">
        <v>10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98"/>
      <c r="BO5" s="98"/>
      <c r="BP5" s="98"/>
      <c r="BQ5" s="98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21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28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40"/>
      <c r="AB6" s="97" t="s">
        <v>89</v>
      </c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"/>
      <c r="AO6" s="8"/>
      <c r="AP6" s="8"/>
      <c r="AQ6" s="8"/>
      <c r="AR6" s="8"/>
      <c r="AS6" s="10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10"/>
      <c r="BG6" s="98"/>
      <c r="BH6" s="98"/>
      <c r="BI6" s="98"/>
      <c r="BJ6" s="98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22</v>
      </c>
      <c r="R7" s="19" t="s">
        <v>23</v>
      </c>
      <c r="S7" s="19" t="s">
        <v>24</v>
      </c>
      <c r="T7" s="18" t="s">
        <v>25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29</v>
      </c>
      <c r="Z7" s="19" t="s">
        <v>30</v>
      </c>
      <c r="AA7" s="41"/>
      <c r="AB7" s="19" t="s">
        <v>90</v>
      </c>
      <c r="AC7" s="19" t="s">
        <v>91</v>
      </c>
      <c r="AD7" s="19" t="s">
        <v>92</v>
      </c>
      <c r="AE7" s="19" t="s">
        <v>93</v>
      </c>
      <c r="AF7" s="19" t="s">
        <v>94</v>
      </c>
      <c r="AG7" s="19" t="s">
        <v>96</v>
      </c>
      <c r="AH7" s="18" t="s">
        <v>97</v>
      </c>
      <c r="AI7" s="18" t="s">
        <v>98</v>
      </c>
      <c r="AJ7" s="18" t="s">
        <v>99</v>
      </c>
      <c r="AK7" s="19" t="s">
        <v>100</v>
      </c>
      <c r="AL7" s="18" t="s">
        <v>101</v>
      </c>
      <c r="AM7" s="18" t="s">
        <v>95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255" customFormat="1" ht="13.5">
      <c r="A8" s="238">
        <v>1</v>
      </c>
      <c r="B8" s="239" t="s">
        <v>109</v>
      </c>
      <c r="C8" s="240" t="s">
        <v>110</v>
      </c>
      <c r="D8" s="240" t="s">
        <v>111</v>
      </c>
      <c r="E8" s="241"/>
      <c r="F8" s="240" t="s">
        <v>19</v>
      </c>
      <c r="G8" s="242"/>
      <c r="H8" s="243"/>
      <c r="I8" s="241" t="s">
        <v>113</v>
      </c>
      <c r="J8" s="241"/>
      <c r="K8" s="244"/>
      <c r="L8" s="245"/>
      <c r="M8" s="241" t="s">
        <v>20</v>
      </c>
      <c r="N8" s="246">
        <v>1</v>
      </c>
      <c r="O8" s="247"/>
      <c r="P8" s="248">
        <v>7150</v>
      </c>
      <c r="Q8" s="248">
        <v>0</v>
      </c>
      <c r="R8" s="248">
        <f>P8+Q8</f>
        <v>7150</v>
      </c>
      <c r="S8" s="248">
        <f>R8*12.5%</f>
        <v>893.75</v>
      </c>
      <c r="T8" s="248">
        <v>0</v>
      </c>
      <c r="U8" s="248">
        <v>0</v>
      </c>
      <c r="V8" s="248">
        <v>0</v>
      </c>
      <c r="W8" s="249">
        <v>0</v>
      </c>
      <c r="X8" s="248">
        <v>0</v>
      </c>
      <c r="Y8" s="248">
        <f>SUM(R8:X8)</f>
        <v>8043.75</v>
      </c>
      <c r="Z8" s="249">
        <f>Y8*N8</f>
        <v>8043.75</v>
      </c>
      <c r="AA8" s="250"/>
      <c r="AB8" s="251">
        <v>100</v>
      </c>
      <c r="AC8" s="251">
        <v>1</v>
      </c>
      <c r="AD8" s="251">
        <f>P8*AB8*AC8/100</f>
        <v>7150</v>
      </c>
      <c r="AE8" s="251">
        <f>Q8*AB8*AC8/100</f>
        <v>0</v>
      </c>
      <c r="AF8" s="251">
        <f>AD8+AE8</f>
        <v>7150</v>
      </c>
      <c r="AG8" s="251">
        <f>S8*AB8*AC8/100</f>
        <v>893.75</v>
      </c>
      <c r="AH8" s="251">
        <f>T8*AB8*AC8/100</f>
        <v>0</v>
      </c>
      <c r="AI8" s="251">
        <f>U8*AB8*AC8/100</f>
        <v>0</v>
      </c>
      <c r="AJ8" s="251">
        <f>V8*AB8*AC8/100</f>
        <v>0</v>
      </c>
      <c r="AK8" s="251">
        <f>W8*AB8*AC8/100</f>
        <v>0</v>
      </c>
      <c r="AL8" s="251">
        <f>X8*AB8*AC8/100</f>
        <v>0</v>
      </c>
      <c r="AM8" s="251">
        <f>SUM(AF8:AL8)</f>
        <v>8043.75</v>
      </c>
      <c r="AN8" s="252"/>
      <c r="AO8" s="252"/>
      <c r="AP8" s="252"/>
      <c r="AQ8" s="253"/>
      <c r="AR8" s="252"/>
      <c r="AS8" s="254"/>
      <c r="AT8" s="253"/>
      <c r="AU8" s="253"/>
      <c r="AV8" s="252"/>
      <c r="AW8" s="252"/>
      <c r="AX8" s="252"/>
      <c r="AY8" s="252"/>
      <c r="AZ8" s="252"/>
      <c r="BA8" s="252"/>
      <c r="BB8" s="252"/>
      <c r="BC8" s="252"/>
      <c r="BD8" s="253"/>
      <c r="BE8" s="252"/>
      <c r="BF8" s="254"/>
      <c r="BG8" s="253"/>
      <c r="BH8" s="253"/>
      <c r="BI8" s="253"/>
      <c r="BJ8" s="252"/>
      <c r="BK8" s="254"/>
      <c r="BL8" s="253"/>
      <c r="BM8" s="254"/>
      <c r="BN8" s="253"/>
      <c r="BO8" s="253"/>
      <c r="BP8" s="253"/>
      <c r="BQ8" s="253"/>
      <c r="BR8" s="254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H8" name="Range1_12_2_2"/>
    <protectedRange password="CA69" sqref="D8" name="Range1_1_4_1"/>
    <protectedRange password="CA69" sqref="B8" name="Range1_1_5_3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8" sqref="D8:E8"/>
    </sheetView>
  </sheetViews>
  <sheetFormatPr defaultRowHeight="12.75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36" width="30.28515625" collapsed="false"/>
    <col min="7" max="7" customWidth="true" style="37" width="28.0" collapsed="false"/>
    <col min="8" max="8" style="38" width="9.140625" collapsed="false"/>
    <col min="9" max="9" customWidth="true" style="38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114</v>
      </c>
      <c r="B3" s="124"/>
      <c r="C3" s="124"/>
      <c r="D3" s="124"/>
      <c r="E3" s="124"/>
      <c r="F3" s="124"/>
      <c r="G3" s="125" t="s">
        <v>117</v>
      </c>
      <c r="H3" s="126"/>
      <c r="I3" s="127"/>
      <c r="J3" s="32"/>
    </row>
    <row r="4" spans="1:10" s="32" customFormat="1" ht="15">
      <c r="A4" s="128" t="s">
        <v>33</v>
      </c>
      <c r="B4" s="129"/>
      <c r="C4" s="44" t="s">
        <v>115</v>
      </c>
      <c r="D4" s="45"/>
      <c r="E4" s="45"/>
      <c r="F4" s="46"/>
      <c r="G4" s="256" t="s">
        <v>118</v>
      </c>
      <c r="H4" s="257"/>
      <c r="I4" s="258"/>
    </row>
    <row r="5" spans="1:10" s="32" customFormat="1" ht="15.75" thickBot="1">
      <c r="A5" s="130" t="s">
        <v>34</v>
      </c>
      <c r="B5" s="131"/>
      <c r="C5" s="131" t="s">
        <v>116</v>
      </c>
      <c r="D5" s="131"/>
      <c r="E5" s="131"/>
      <c r="F5" s="132"/>
      <c r="G5" s="259"/>
      <c r="H5" s="260"/>
      <c r="I5" s="261"/>
    </row>
    <row r="6" spans="1:10">
      <c r="A6" s="47" t="s">
        <v>35</v>
      </c>
      <c r="B6" s="109" t="s">
        <v>119</v>
      </c>
      <c r="C6" s="109"/>
      <c r="D6" s="109"/>
      <c r="E6" s="110"/>
      <c r="F6" s="111" t="s">
        <v>36</v>
      </c>
      <c r="G6" s="112"/>
      <c r="H6" s="112"/>
      <c r="I6" s="113"/>
    </row>
    <row r="7" spans="1:10">
      <c r="A7" s="114" t="s">
        <v>37</v>
      </c>
      <c r="B7" s="115"/>
      <c r="C7" s="48"/>
      <c r="D7" s="48"/>
      <c r="E7" s="49"/>
      <c r="F7" s="106" t="s">
        <v>38</v>
      </c>
      <c r="G7" s="115"/>
      <c r="H7" s="115"/>
      <c r="I7" s="116"/>
    </row>
    <row r="8" spans="1:10">
      <c r="A8" s="102" t="s">
        <v>39</v>
      </c>
      <c r="B8" s="103"/>
      <c r="C8" s="103"/>
      <c r="D8" s="103" t="s">
        <v>120</v>
      </c>
      <c r="E8" s="133"/>
      <c r="F8" s="134" t="s">
        <v>40</v>
      </c>
      <c r="G8" s="134"/>
      <c r="H8" s="134"/>
      <c r="I8" s="135"/>
    </row>
    <row r="9" spans="1:10" ht="35.25" customHeight="1">
      <c r="A9" s="102" t="s">
        <v>41</v>
      </c>
      <c r="B9" s="103"/>
      <c r="C9" s="103"/>
      <c r="D9" s="104" t="s">
        <v>107</v>
      </c>
      <c r="E9" s="105"/>
      <c r="F9" s="106" t="s">
        <v>42</v>
      </c>
      <c r="G9" s="107"/>
      <c r="H9" s="107"/>
      <c r="I9" s="108"/>
    </row>
    <row r="10" spans="1:10">
      <c r="A10" s="50" t="s">
        <v>43</v>
      </c>
      <c r="B10" s="48"/>
      <c r="C10" s="51"/>
      <c r="D10" s="149"/>
      <c r="E10" s="150"/>
      <c r="F10" s="151" t="s">
        <v>44</v>
      </c>
      <c r="G10" s="152"/>
      <c r="H10" s="152"/>
      <c r="I10" s="153"/>
    </row>
    <row r="11" spans="1:10">
      <c r="A11" s="154" t="s">
        <v>106</v>
      </c>
      <c r="B11" s="155"/>
      <c r="C11" s="155"/>
      <c r="D11" s="156">
        <f>Order!Z4</f>
        <v>8043.75</v>
      </c>
      <c r="E11" s="157"/>
      <c r="F11" s="52"/>
      <c r="G11" s="158"/>
      <c r="H11" s="159"/>
      <c r="I11" s="160"/>
    </row>
    <row r="12" spans="1:10" ht="13.5" thickBot="1">
      <c r="A12" s="164" t="s">
        <v>108</v>
      </c>
      <c r="B12" s="165"/>
      <c r="C12" s="165"/>
      <c r="D12" s="156">
        <f>D11-H22</f>
        <v>0</v>
      </c>
      <c r="E12" s="157"/>
      <c r="F12" s="53"/>
      <c r="G12" s="54"/>
      <c r="H12" s="55"/>
      <c r="I12" s="56"/>
    </row>
    <row r="13" spans="1:10" ht="26.25" thickBot="1">
      <c r="A13" s="57" t="s">
        <v>0</v>
      </c>
      <c r="B13" s="161" t="s">
        <v>45</v>
      </c>
      <c r="C13" s="161"/>
      <c r="D13" s="161"/>
      <c r="E13" s="161"/>
      <c r="F13" s="58" t="s">
        <v>46</v>
      </c>
      <c r="G13" s="59" t="s">
        <v>47</v>
      </c>
      <c r="H13" s="162" t="s">
        <v>48</v>
      </c>
      <c r="I13" s="163"/>
    </row>
    <row r="14" spans="1:10">
      <c r="A14" s="60"/>
      <c r="B14" s="136" t="s">
        <v>49</v>
      </c>
      <c r="C14" s="137"/>
      <c r="D14" s="137"/>
      <c r="E14" s="138"/>
      <c r="F14" s="61"/>
      <c r="G14" s="61" t="s">
        <v>50</v>
      </c>
      <c r="H14" s="139"/>
      <c r="I14" s="140"/>
    </row>
    <row r="15" spans="1:10" ht="13.5" thickBot="1">
      <c r="A15" s="62"/>
      <c r="B15" s="141" t="s">
        <v>51</v>
      </c>
      <c r="C15" s="142"/>
      <c r="D15" s="142"/>
      <c r="E15" s="143"/>
      <c r="F15" s="63"/>
      <c r="G15" s="63" t="str">
        <f>Certification!D4</f>
        <v>COP-R001</v>
      </c>
      <c r="H15" s="144"/>
      <c r="I15" s="145"/>
    </row>
    <row r="16" spans="1:10" ht="15">
      <c r="A16" s="64" t="s">
        <v>52</v>
      </c>
      <c r="B16" s="146" t="s">
        <v>53</v>
      </c>
      <c r="C16" s="146"/>
      <c r="D16" s="146"/>
      <c r="E16" s="146"/>
      <c r="F16" s="65"/>
      <c r="G16" s="65"/>
      <c r="H16" s="147"/>
      <c r="I16" s="148"/>
    </row>
    <row r="17" spans="1:9">
      <c r="A17" s="60">
        <f>+A15+1</f>
        <v>1</v>
      </c>
      <c r="B17" s="166" t="s">
        <v>103</v>
      </c>
      <c r="C17" s="166"/>
      <c r="D17" s="166"/>
      <c r="E17" s="166"/>
      <c r="F17" s="66"/>
      <c r="G17" s="66">
        <f t="shared" ref="G17:G33" si="0">H17-F17</f>
        <v>7150</v>
      </c>
      <c r="H17" s="167">
        <f>Certification!AD4+Certification!AE4</f>
        <v>7150</v>
      </c>
      <c r="I17" s="168"/>
    </row>
    <row r="18" spans="1:9">
      <c r="A18" s="60">
        <f>+A17+1</f>
        <v>2</v>
      </c>
      <c r="B18" s="166" t="s">
        <v>104</v>
      </c>
      <c r="C18" s="166"/>
      <c r="D18" s="166"/>
      <c r="E18" s="166"/>
      <c r="F18" s="66"/>
      <c r="G18" s="66">
        <f t="shared" si="0"/>
        <v>893.75</v>
      </c>
      <c r="H18" s="167">
        <f>Certification!AG4</f>
        <v>893.75</v>
      </c>
      <c r="I18" s="168"/>
    </row>
    <row r="19" spans="1:9">
      <c r="A19" s="60">
        <v>3</v>
      </c>
      <c r="B19" s="166" t="s">
        <v>8</v>
      </c>
      <c r="C19" s="166"/>
      <c r="D19" s="166"/>
      <c r="E19" s="166"/>
      <c r="F19" s="66"/>
      <c r="G19" s="66">
        <f t="shared" si="0"/>
        <v>0</v>
      </c>
      <c r="H19" s="167">
        <f>Certification!AJ4</f>
        <v>0</v>
      </c>
      <c r="I19" s="168"/>
    </row>
    <row r="20" spans="1:9">
      <c r="A20" s="60">
        <v>4</v>
      </c>
      <c r="B20" s="166" t="s">
        <v>105</v>
      </c>
      <c r="C20" s="166"/>
      <c r="D20" s="166"/>
      <c r="E20" s="166"/>
      <c r="F20" s="67"/>
      <c r="G20" s="66">
        <f t="shared" si="0"/>
        <v>0</v>
      </c>
      <c r="H20" s="167">
        <f>Certification!AH4+Certification!AI4+Certification!AK4</f>
        <v>0</v>
      </c>
      <c r="I20" s="168"/>
    </row>
    <row r="21" spans="1:9">
      <c r="A21" s="60">
        <v>5</v>
      </c>
      <c r="B21" s="166" t="s">
        <v>70</v>
      </c>
      <c r="C21" s="166"/>
      <c r="D21" s="166"/>
      <c r="E21" s="166"/>
      <c r="F21" s="67"/>
      <c r="G21" s="66">
        <f t="shared" si="0"/>
        <v>0</v>
      </c>
      <c r="H21" s="167">
        <f>Certification!AL4</f>
        <v>0</v>
      </c>
      <c r="I21" s="168"/>
    </row>
    <row r="22" spans="1:9" ht="15.75" thickBot="1">
      <c r="A22" s="68" t="s">
        <v>52</v>
      </c>
      <c r="B22" s="169" t="s">
        <v>54</v>
      </c>
      <c r="C22" s="169"/>
      <c r="D22" s="169"/>
      <c r="E22" s="169"/>
      <c r="F22" s="69">
        <f>SUM(F17:F21)</f>
        <v>0</v>
      </c>
      <c r="G22" s="70">
        <f t="shared" si="0"/>
        <v>8043.75</v>
      </c>
      <c r="H22" s="170">
        <f>SUM(H17:H21)</f>
        <v>8043.75</v>
      </c>
      <c r="I22" s="171"/>
    </row>
    <row r="23" spans="1:9" ht="15">
      <c r="A23" s="71" t="s">
        <v>55</v>
      </c>
      <c r="B23" s="175" t="s">
        <v>56</v>
      </c>
      <c r="C23" s="175"/>
      <c r="D23" s="175"/>
      <c r="E23" s="175"/>
      <c r="F23" s="72"/>
      <c r="G23" s="66"/>
      <c r="H23" s="176"/>
      <c r="I23" s="177"/>
    </row>
    <row r="24" spans="1:9">
      <c r="A24" s="60">
        <v>1</v>
      </c>
      <c r="B24" s="172" t="s">
        <v>57</v>
      </c>
      <c r="C24" s="172"/>
      <c r="D24" s="172"/>
      <c r="E24" s="172"/>
      <c r="F24" s="66"/>
      <c r="G24" s="66">
        <f t="shared" si="0"/>
        <v>0</v>
      </c>
      <c r="H24" s="173"/>
      <c r="I24" s="174"/>
    </row>
    <row r="25" spans="1:9">
      <c r="A25" s="60">
        <v>2</v>
      </c>
      <c r="B25" s="172" t="s">
        <v>58</v>
      </c>
      <c r="C25" s="172"/>
      <c r="D25" s="172"/>
      <c r="E25" s="172"/>
      <c r="F25" s="73"/>
      <c r="G25" s="66">
        <f t="shared" si="0"/>
        <v>0</v>
      </c>
      <c r="H25" s="173"/>
      <c r="I25" s="174"/>
    </row>
    <row r="26" spans="1:9">
      <c r="A26" s="60">
        <v>3</v>
      </c>
      <c r="B26" s="172" t="s">
        <v>59</v>
      </c>
      <c r="C26" s="172"/>
      <c r="D26" s="172"/>
      <c r="E26" s="172"/>
      <c r="F26" s="73"/>
      <c r="G26" s="66">
        <f t="shared" si="0"/>
        <v>0</v>
      </c>
      <c r="H26" s="173"/>
      <c r="I26" s="174"/>
    </row>
    <row r="27" spans="1:9">
      <c r="A27" s="60">
        <v>4</v>
      </c>
      <c r="B27" s="172" t="s">
        <v>60</v>
      </c>
      <c r="C27" s="172"/>
      <c r="D27" s="172"/>
      <c r="E27" s="172"/>
      <c r="F27" s="73"/>
      <c r="G27" s="66">
        <f t="shared" si="0"/>
        <v>0</v>
      </c>
      <c r="H27" s="173"/>
      <c r="I27" s="174"/>
    </row>
    <row r="28" spans="1:9">
      <c r="A28" s="60">
        <v>5</v>
      </c>
      <c r="B28" s="172" t="s">
        <v>61</v>
      </c>
      <c r="C28" s="172"/>
      <c r="D28" s="172"/>
      <c r="E28" s="172"/>
      <c r="F28" s="73"/>
      <c r="G28" s="66">
        <f t="shared" si="0"/>
        <v>0</v>
      </c>
      <c r="H28" s="173"/>
      <c r="I28" s="174"/>
    </row>
    <row r="29" spans="1:9">
      <c r="A29" s="60">
        <v>6</v>
      </c>
      <c r="B29" s="172" t="s">
        <v>62</v>
      </c>
      <c r="C29" s="172"/>
      <c r="D29" s="172"/>
      <c r="E29" s="172"/>
      <c r="F29" s="73"/>
      <c r="G29" s="66">
        <f t="shared" si="0"/>
        <v>0</v>
      </c>
      <c r="H29" s="173"/>
      <c r="I29" s="174"/>
    </row>
    <row r="30" spans="1:9">
      <c r="A30" s="60">
        <v>7</v>
      </c>
      <c r="B30" s="172" t="s">
        <v>63</v>
      </c>
      <c r="C30" s="172"/>
      <c r="D30" s="172"/>
      <c r="E30" s="172"/>
      <c r="F30" s="74"/>
      <c r="G30" s="66">
        <f t="shared" si="0"/>
        <v>0</v>
      </c>
      <c r="H30" s="173"/>
      <c r="I30" s="174"/>
    </row>
    <row r="31" spans="1:9">
      <c r="A31" s="60">
        <v>8</v>
      </c>
      <c r="B31" s="172" t="s">
        <v>64</v>
      </c>
      <c r="C31" s="172"/>
      <c r="D31" s="172"/>
      <c r="E31" s="172"/>
      <c r="F31" s="66"/>
      <c r="G31" s="66">
        <f t="shared" si="0"/>
        <v>0</v>
      </c>
      <c r="H31" s="173"/>
      <c r="I31" s="174"/>
    </row>
    <row r="32" spans="1:9">
      <c r="A32" s="60">
        <v>9</v>
      </c>
      <c r="B32" s="172" t="s">
        <v>65</v>
      </c>
      <c r="C32" s="172"/>
      <c r="D32" s="172"/>
      <c r="E32" s="172"/>
      <c r="F32" s="66"/>
      <c r="G32" s="66">
        <f t="shared" si="0"/>
        <v>0</v>
      </c>
      <c r="H32" s="178"/>
      <c r="I32" s="179"/>
    </row>
    <row r="33" spans="1:11">
      <c r="A33" s="60">
        <v>10</v>
      </c>
      <c r="B33" s="172" t="s">
        <v>66</v>
      </c>
      <c r="C33" s="172"/>
      <c r="D33" s="172"/>
      <c r="E33" s="172"/>
      <c r="F33" s="66"/>
      <c r="G33" s="66">
        <f t="shared" si="0"/>
        <v>0</v>
      </c>
      <c r="H33" s="178"/>
      <c r="I33" s="179"/>
    </row>
    <row r="34" spans="1:11" ht="15.75" thickBot="1">
      <c r="A34" s="75" t="s">
        <v>67</v>
      </c>
      <c r="B34" s="180" t="s">
        <v>68</v>
      </c>
      <c r="C34" s="180"/>
      <c r="D34" s="180"/>
      <c r="E34" s="180"/>
      <c r="F34" s="76">
        <f>SUM(F24:F33)</f>
        <v>0</v>
      </c>
      <c r="G34" s="70">
        <f t="shared" ref="G34:G42" si="1">H34-F34</f>
        <v>0</v>
      </c>
      <c r="H34" s="181">
        <f>SUM(H24:H33)</f>
        <v>0</v>
      </c>
      <c r="I34" s="182"/>
    </row>
    <row r="35" spans="1:11" ht="15">
      <c r="A35" s="64" t="s">
        <v>69</v>
      </c>
      <c r="B35" s="146" t="s">
        <v>70</v>
      </c>
      <c r="C35" s="146"/>
      <c r="D35" s="146"/>
      <c r="E35" s="146"/>
      <c r="F35" s="77"/>
      <c r="G35" s="78">
        <f t="shared" si="1"/>
        <v>0</v>
      </c>
      <c r="H35" s="186"/>
      <c r="I35" s="187"/>
    </row>
    <row r="36" spans="1:11">
      <c r="A36" s="79">
        <v>1</v>
      </c>
      <c r="B36" s="172" t="s">
        <v>71</v>
      </c>
      <c r="C36" s="172"/>
      <c r="D36" s="172"/>
      <c r="E36" s="172"/>
      <c r="F36" s="80"/>
      <c r="G36" s="66">
        <f t="shared" si="1"/>
        <v>0</v>
      </c>
      <c r="H36" s="173"/>
      <c r="I36" s="174"/>
    </row>
    <row r="37" spans="1:11">
      <c r="A37" s="79">
        <v>2</v>
      </c>
      <c r="B37" s="172" t="s">
        <v>72</v>
      </c>
      <c r="C37" s="172"/>
      <c r="D37" s="172"/>
      <c r="E37" s="172"/>
      <c r="F37" s="80"/>
      <c r="G37" s="66">
        <f t="shared" si="1"/>
        <v>0</v>
      </c>
      <c r="H37" s="173"/>
      <c r="I37" s="174"/>
    </row>
    <row r="38" spans="1:11">
      <c r="A38" s="79">
        <v>3</v>
      </c>
      <c r="B38" s="172" t="s">
        <v>73</v>
      </c>
      <c r="C38" s="172"/>
      <c r="D38" s="172"/>
      <c r="E38" s="172"/>
      <c r="F38" s="80"/>
      <c r="G38" s="66">
        <f t="shared" si="1"/>
        <v>0</v>
      </c>
      <c r="H38" s="173"/>
      <c r="I38" s="174"/>
    </row>
    <row r="39" spans="1:11">
      <c r="A39" s="79">
        <v>4</v>
      </c>
      <c r="B39" s="172" t="s">
        <v>74</v>
      </c>
      <c r="C39" s="172"/>
      <c r="D39" s="172"/>
      <c r="E39" s="172"/>
      <c r="F39" s="80"/>
      <c r="G39" s="66">
        <f t="shared" si="1"/>
        <v>0</v>
      </c>
      <c r="H39" s="183"/>
      <c r="I39" s="184"/>
    </row>
    <row r="40" spans="1:11" ht="14.25">
      <c r="A40" s="79"/>
      <c r="B40" s="185" t="s">
        <v>75</v>
      </c>
      <c r="C40" s="185"/>
      <c r="D40" s="185"/>
      <c r="E40" s="185"/>
      <c r="F40" s="81"/>
      <c r="G40" s="82">
        <f t="shared" si="1"/>
        <v>0</v>
      </c>
      <c r="H40" s="183"/>
      <c r="I40" s="184"/>
      <c r="J40" s="33"/>
    </row>
    <row r="41" spans="1:11" ht="14.25">
      <c r="A41" s="79"/>
      <c r="B41" s="185" t="s">
        <v>76</v>
      </c>
      <c r="C41" s="185"/>
      <c r="D41" s="185"/>
      <c r="E41" s="185"/>
      <c r="F41" s="81"/>
      <c r="G41" s="82">
        <f t="shared" si="1"/>
        <v>0</v>
      </c>
      <c r="H41" s="183"/>
      <c r="I41" s="184"/>
      <c r="J41" s="33"/>
    </row>
    <row r="42" spans="1:11" s="32" customFormat="1" ht="15.75" thickBot="1">
      <c r="A42" s="75" t="s">
        <v>69</v>
      </c>
      <c r="B42" s="180" t="s">
        <v>77</v>
      </c>
      <c r="C42" s="180"/>
      <c r="D42" s="180"/>
      <c r="E42" s="180"/>
      <c r="F42" s="83">
        <f>SUM(F36:F41)</f>
        <v>0</v>
      </c>
      <c r="G42" s="70">
        <f t="shared" si="1"/>
        <v>0</v>
      </c>
      <c r="H42" s="205">
        <f>SUM(H36:H41)</f>
        <v>0</v>
      </c>
      <c r="I42" s="206"/>
      <c r="J42" s="34"/>
      <c r="K42" s="35"/>
    </row>
    <row r="43" spans="1:11" s="32" customFormat="1" ht="18.75" thickBot="1">
      <c r="A43" s="84"/>
      <c r="B43" s="207" t="s">
        <v>78</v>
      </c>
      <c r="C43" s="207"/>
      <c r="D43" s="207"/>
      <c r="E43" s="207"/>
      <c r="F43" s="85"/>
      <c r="G43" s="85">
        <f>G42-G34+G22</f>
        <v>8043.75</v>
      </c>
      <c r="H43" s="208">
        <f>H22-H34+H42</f>
        <v>8043.75</v>
      </c>
      <c r="I43" s="209"/>
      <c r="J43" s="34"/>
      <c r="K43" s="35"/>
    </row>
    <row r="44" spans="1:11" s="32" customFormat="1" ht="18">
      <c r="A44" s="86"/>
      <c r="B44" s="188" t="s">
        <v>79</v>
      </c>
      <c r="C44" s="189"/>
      <c r="D44" s="189"/>
      <c r="E44" s="189"/>
      <c r="F44" s="189"/>
      <c r="G44" s="189"/>
      <c r="H44" s="189"/>
      <c r="I44" s="190"/>
    </row>
    <row r="45" spans="1:11">
      <c r="A45" s="60"/>
      <c r="B45" s="191" t="s">
        <v>80</v>
      </c>
      <c r="C45" s="192"/>
      <c r="D45" s="192"/>
      <c r="E45" s="193"/>
      <c r="F45" s="192"/>
      <c r="G45" s="192"/>
      <c r="H45" s="192"/>
      <c r="I45" s="194"/>
    </row>
    <row r="46" spans="1:11">
      <c r="A46" s="62"/>
      <c r="B46" s="141" t="s">
        <v>81</v>
      </c>
      <c r="C46" s="142"/>
      <c r="D46" s="142"/>
      <c r="E46" s="142"/>
      <c r="F46" s="142"/>
      <c r="G46" s="142"/>
      <c r="H46" s="142"/>
      <c r="I46" s="197"/>
    </row>
    <row r="47" spans="1:11">
      <c r="A47" s="87"/>
      <c r="B47" s="195"/>
      <c r="C47" s="196"/>
      <c r="D47" s="196"/>
      <c r="E47" s="196"/>
      <c r="F47" s="196"/>
      <c r="G47" s="196"/>
      <c r="H47" s="196"/>
      <c r="I47" s="198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99" t="s">
        <v>82</v>
      </c>
      <c r="B49" s="200"/>
      <c r="C49" s="199" t="s">
        <v>83</v>
      </c>
      <c r="D49" s="200"/>
      <c r="E49" s="201"/>
      <c r="F49" s="94" t="s">
        <v>84</v>
      </c>
      <c r="G49" s="202" t="s">
        <v>84</v>
      </c>
      <c r="H49" s="203"/>
      <c r="I49" s="204"/>
    </row>
    <row r="50" spans="1:9">
      <c r="A50" s="213"/>
      <c r="B50" s="214"/>
      <c r="C50" s="213"/>
      <c r="D50" s="219"/>
      <c r="E50" s="214"/>
      <c r="F50" s="214"/>
      <c r="G50" s="222"/>
      <c r="H50" s="223"/>
      <c r="I50" s="224"/>
    </row>
    <row r="51" spans="1:9">
      <c r="A51" s="215"/>
      <c r="B51" s="216"/>
      <c r="C51" s="215"/>
      <c r="D51" s="220"/>
      <c r="E51" s="216"/>
      <c r="F51" s="216"/>
      <c r="G51" s="225"/>
      <c r="H51" s="226"/>
      <c r="I51" s="227"/>
    </row>
    <row r="52" spans="1:9">
      <c r="A52" s="215"/>
      <c r="B52" s="216"/>
      <c r="C52" s="215"/>
      <c r="D52" s="220"/>
      <c r="E52" s="216"/>
      <c r="F52" s="216"/>
      <c r="G52" s="225"/>
      <c r="H52" s="226"/>
      <c r="I52" s="227"/>
    </row>
    <row r="53" spans="1:9">
      <c r="A53" s="215"/>
      <c r="B53" s="216"/>
      <c r="C53" s="215"/>
      <c r="D53" s="220"/>
      <c r="E53" s="216"/>
      <c r="F53" s="216"/>
      <c r="G53" s="225"/>
      <c r="H53" s="226"/>
      <c r="I53" s="227"/>
    </row>
    <row r="54" spans="1:9">
      <c r="A54" s="215"/>
      <c r="B54" s="216"/>
      <c r="C54" s="215"/>
      <c r="D54" s="220"/>
      <c r="E54" s="216"/>
      <c r="F54" s="216"/>
      <c r="G54" s="225"/>
      <c r="H54" s="226"/>
      <c r="I54" s="227"/>
    </row>
    <row r="55" spans="1:9">
      <c r="A55" s="215"/>
      <c r="B55" s="216"/>
      <c r="C55" s="215"/>
      <c r="D55" s="220"/>
      <c r="E55" s="216"/>
      <c r="F55" s="216"/>
      <c r="G55" s="225"/>
      <c r="H55" s="226"/>
      <c r="I55" s="227"/>
    </row>
    <row r="56" spans="1:9">
      <c r="A56" s="215"/>
      <c r="B56" s="216"/>
      <c r="C56" s="215"/>
      <c r="D56" s="220"/>
      <c r="E56" s="216"/>
      <c r="F56" s="216"/>
      <c r="G56" s="225"/>
      <c r="H56" s="226"/>
      <c r="I56" s="227"/>
    </row>
    <row r="57" spans="1:9">
      <c r="A57" s="217"/>
      <c r="B57" s="218"/>
      <c r="C57" s="217"/>
      <c r="D57" s="221"/>
      <c r="E57" s="218"/>
      <c r="F57" s="218"/>
      <c r="G57" s="228"/>
      <c r="H57" s="229"/>
      <c r="I57" s="230"/>
    </row>
    <row r="58" spans="1:9">
      <c r="A58" s="231"/>
      <c r="B58" s="232"/>
      <c r="C58" s="233"/>
      <c r="D58" s="234"/>
      <c r="E58" s="235"/>
      <c r="F58" s="95"/>
      <c r="G58" s="231"/>
      <c r="H58" s="236"/>
      <c r="I58" s="232"/>
    </row>
    <row r="59" spans="1:9" ht="15" thickBot="1">
      <c r="A59" s="210" t="s">
        <v>85</v>
      </c>
      <c r="B59" s="211"/>
      <c r="C59" s="210" t="s">
        <v>86</v>
      </c>
      <c r="D59" s="212"/>
      <c r="E59" s="211"/>
      <c r="F59" s="96" t="s">
        <v>87</v>
      </c>
      <c r="G59" s="210" t="s">
        <v>88</v>
      </c>
      <c r="H59" s="212"/>
      <c r="I59" s="211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2015-03-18T11:48:48Z</dcterms:modified>
</coreProperties>
</file>