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I16"/>
  <c r="AM4" i="9" l="1"/>
  <c r="AJ4"/>
  <c r="AG4"/>
  <c r="AF4"/>
  <c r="AD4"/>
  <c r="Z4"/>
  <c r="AL9"/>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S9" l="1"/>
  <c r="AG9" s="1"/>
  <c r="AM9" s="1"/>
  <c r="S8"/>
  <c r="AG8" s="1"/>
  <c r="AM8" s="1"/>
  <c r="S10"/>
  <c r="AG10" s="1"/>
  <c r="AM10" s="1"/>
  <c r="S11"/>
  <c r="AG11" s="1"/>
  <c r="AM11" s="1"/>
  <c r="S12"/>
  <c r="AG12" s="1"/>
  <c r="AM12" s="1"/>
  <c r="S13"/>
  <c r="AG13" s="1"/>
  <c r="AM13" s="1"/>
  <c r="Y9" l="1"/>
  <c r="Z9" s="1"/>
  <c r="Y8"/>
  <c r="Z8" s="1"/>
  <c r="Y12"/>
  <c r="Z12" s="1"/>
  <c r="Y10"/>
  <c r="Z10" s="1"/>
  <c r="Y13"/>
  <c r="Z13" s="1"/>
  <c r="Y11"/>
  <c r="Z11" s="1"/>
  <c r="R9" i="8" l="1"/>
  <c r="R8"/>
  <c r="S8" s="1"/>
  <c r="R13"/>
  <c r="S13" s="1"/>
  <c r="R12"/>
  <c r="S12" s="1"/>
  <c r="R11"/>
  <c r="S11" s="1"/>
  <c r="R10"/>
  <c r="S10" s="1"/>
  <c r="Y8" l="1"/>
  <c r="Z8" s="1"/>
  <c r="S9"/>
  <c r="Y9" s="1"/>
  <c r="Z9" s="1"/>
  <c r="Y10"/>
  <c r="Z10" s="1"/>
  <c r="Y11"/>
  <c r="Z11" s="1"/>
  <c r="Y12"/>
  <c r="Z12" s="1"/>
  <c r="Y13"/>
  <c r="Z13" s="1"/>
  <c r="Z4" l="1"/>
  <c r="I17" i="12"/>
  <c r="I20" s="1"/>
  <c r="G39" i="10" l="1"/>
  <c r="G25"/>
  <c r="G26"/>
  <c r="G27"/>
  <c r="G28"/>
  <c r="G29"/>
  <c r="G30"/>
  <c r="G31"/>
  <c r="G32"/>
  <c r="G33"/>
  <c r="G24"/>
  <c r="G15"/>
  <c r="AL4" i="9" l="1"/>
  <c r="H21" i="10" s="1"/>
  <c r="G21" s="1"/>
  <c r="AK4" i="9"/>
  <c r="H19" i="10"/>
  <c r="AI4" i="9"/>
  <c r="AH4"/>
  <c r="AE4"/>
  <c r="H42" i="10"/>
  <c r="F42"/>
  <c r="G41"/>
  <c r="G40"/>
  <c r="G38"/>
  <c r="G37"/>
  <c r="G36"/>
  <c r="G35"/>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<sst xmlns="http://schemas.openxmlformats.org/spreadsheetml/2006/main" count="285" uniqueCount="182">
  <si>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</si>
  <si>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</si>
  <si>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</si>
  <si>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</si>
  <si>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</si>
  <si>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</si>
  <si>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</si>
  <si>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</si>
  <si>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</si>
  <si>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</si>
  <si>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</si>
  <si>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</si>
  <si>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</si>
  <si>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</si>
  <si>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</si>
  <si>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</si>
  <si>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</si>
  <si>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</si>
  <si>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</si>
  <si>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</si>
  <si>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</si>
  <si>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</si>
  <si>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</si>
  <si>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</si>
  <si>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</si>
  <si>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</si>
  <si>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</si>
  <si>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</si>
  <si>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</si>
  <si>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</si>
  <si>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</si>
  <si>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</si>
  <si>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</si>
  <si>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</si>
  <si>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</si>
  <si>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</si>
  <si>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</si>
  <si>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</si>
  <si>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</si>
  <si>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</si>
  <si>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</si>
  <si>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</si>
  <si>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</si>
  <si>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</si>
  <si>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</si>
  <si>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</si>
  <si>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</si>
  <si>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</si>
  <si>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</si>
  <si>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</si>
  <si>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</si>
  <si>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</si>
  <si>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</si>
  <si>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</si>
  <si>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</si>
  <si>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</si>
  <si>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</si>
  <si>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</si>
  <si>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</si>
  <si>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</si>
  <si>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</si>
  <si>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</si>
  <si>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</si>
  <si>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</si>
  <si>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</si>
  <si>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</si>
  <si>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</si>
  <si>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</si>
  <si>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</si>
  <si>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</si>
  <si>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</si>
  <si>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</si>
  <si>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</si>
  <si>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</si>
  <si>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</si>
  <si>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</si>
  <si>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</si>
  <si>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</si>
  <si>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</si>
  <si>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</si>
  <si>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</si>
  <si>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</si>
  <si>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</si>
  <si>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</si>
  <si>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</si>
  <si>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</si>
  <si>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</si>
  <si>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</si>
  <si>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</si>
  <si>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</si>
  <si>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</si>
  <si>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</si>
  <si>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</si>
  <si>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</si>
  <si>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</si>
  <si>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</si>
  <si>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</si>
  <si>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</si>
  <si>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</si>
  <si>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</si>
  <si>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</si>
  <si>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</si>
  <si>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</si>
  <si>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</si>
  <si>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</si>
  <si>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</si>
  <si>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</si>
  <si>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</si>
  <si>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</si>
  <si>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</si>
  <si>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</si>
  <si>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</si>
  <si>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</si>
  <si>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</si>
  <si>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</si>
  <si>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</si>
  <si>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</si>
  <si>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</si>
  <si>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</si>
  <si>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</si>
  <si>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</si>
  <si>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</si>
  <si>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</si>
  <si>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</si>
  <si>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</si>
  <si>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</si>
  <si>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</si>
  <si>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</si>
  <si>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</si>
  <si>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</si>
  <si>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</si>
  <si>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</si>
  <si>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</si>
  <si>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</si>
  <si>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</si>
  <si>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</si>
  <si>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</si>
  <si>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</si>
  <si>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</si>
  <si>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</si>
  <si>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</si>
  <si>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</si>
  <si>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</si>
  <si>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</si>
  <si>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</si>
  <si>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</si>
  <si>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</si>
  <si>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</si>
  <si>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</si>
  <si>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</si>
  <si>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</si>
  <si>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</si>
  <si>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</si>
  <si>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</si>
  <si>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</si>
  <si>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</si>
  <si>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ADVANCE PAYMENT AGAINST</t>
  </si>
  <si>
    <t>Date.:- 27/03/2015</t>
  </si>
  <si>
    <t>M/s. The Indian Steel and Metal Products.</t>
  </si>
  <si>
    <t>133/64, Juhi, Kanpur - 208014.</t>
  </si>
  <si>
    <t>Invoice No.</t>
  </si>
  <si>
    <t>27.03.15</t>
  </si>
  <si>
    <t>Supply of SAIL FE 500D Steel (Straight) Bars for HRL</t>
  </si>
  <si>
    <t>Rs. (In Words): Rupees Twenty Two Lacs Fifty Seven Thousand Nine Hundred and Thirty Eight Only.</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</si>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</sst>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167" fontId="15" fillId="6" borderId="31" xfId="2" applyNumberFormat="1" applyFont="1" applyFill="1" applyBorder="1" applyAlignment="1">
      <alignment vertical="center"/>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2" fillId="0" borderId="28"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4" fillId="0" borderId="2" xfId="42" applyFill="1" applyBorder="1" applyAlignment="1" applyProtection="1">
      <alignment horizontal="left" vertical="center"/>
    </xf>
    <xf numFmtId="0" fontId="22" fillId="0" borderId="2"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0" borderId="41" xfId="0" applyFont="1" applyBorder="1" applyAlignment="1">
      <alignment horizontal="left" vertical="center" wrapText="1"/>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55" xfId="0" applyFont="1" applyBorder="1" applyAlignment="1">
      <alignment horizontal="center"/>
    </xf>
    <xf numFmtId="0" fontId="22" fillId="0" borderId="55" xfId="0" applyFont="1" applyBorder="1" applyAlignment="1">
      <alignment horizontal="center" wrapText="1"/>
    </xf>
    <xf numFmtId="0" fontId="22" fillId="0" borderId="62"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53" xfId="0" applyFont="1" applyBorder="1" applyAlignment="1">
      <alignment horizontal="center"/>
    </xf>
    <xf numFmtId="0" fontId="23" fillId="0" borderId="53" xfId="0" applyFont="1" applyBorder="1" applyAlignment="1">
      <alignment wrapText="1"/>
    </xf>
    <xf numFmtId="0" fontId="22" fillId="0" borderId="22" xfId="0" applyFont="1" applyBorder="1" applyAlignment="1">
      <alignment horizontal="center" wrapText="1"/>
    </xf>
    <xf numFmtId="0" fontId="22" fillId="0" borderId="23"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7" xfId="0" applyFont="1" applyBorder="1" applyAlignment="1">
      <alignment horizontal="center"/>
    </xf>
    <xf numFmtId="0" fontId="23" fillId="0" borderId="57" xfId="0" applyFont="1" applyBorder="1" applyAlignment="1">
      <alignment wrapText="1"/>
    </xf>
    <xf numFmtId="0" fontId="22" fillId="0" borderId="58" xfId="0" applyFont="1" applyBorder="1" applyAlignment="1">
      <alignment horizontal="center" wrapText="1"/>
    </xf>
    <xf numFmtId="0" fontId="22" fillId="0" borderId="19" xfId="0" applyFont="1" applyBorder="1" applyAlignment="1">
      <alignment horizont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abSelected="1" topLeftCell="I3" workbookViewId="0">
      <selection activeCell="P8" sqref="P8:P13"/>
    </sheetView>
  </sheetViews>
  <sheetFormatPr defaultColWidth="9.140625" defaultRowHeight="15"/>
  <cols>
    <col min="1" max="1" bestFit="true" customWidth="true" style="1" width="9.5703125" collapsed="false"/>
    <col min="2" max="2" customWidth="true" style="1" width="19.42578125" collapsed="false"/>
    <col min="3" max="3" bestFit="true" customWidth="true" style="1" width="15.7109375" collapsed="false"/>
    <col min="4" max="4" bestFit="true" customWidth="true" style="1" width="5.1406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9.85546875" collapsed="false"/>
    <col min="17" max="17" bestFit="true" customWidth="true" style="21" width="6.42578125" collapsed="false"/>
    <col min="18" max="18" bestFit="true" customWidth="true" style="21" width="9.85546875" collapsed="false"/>
    <col min="19" max="19" bestFit="true" customWidth="true" style="21" width="8.57031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3" spans="1:71">
      <c r="A3" s="1" t="s">
        <v>25</v>
      </c>
    </row>
    <row r="4" spans="1:71">
      <c r="A4" s="1" t="s">
        <v>24</v>
      </c>
      <c r="Z4" s="21" t="n">
        <f>SUM(Z8:Z13)</f>
        <v>2508820.0</v>
      </c>
    </row>
    <row r="5" spans="1:71" s="4" customFormat="1" ht="30.75" customHeight="1">
      <c r="A5" s="2"/>
      <c r="B5" s="2"/>
      <c r="C5" s="126" t="s">
        <v>5</v>
      </c>
      <c r="D5" s="126"/>
      <c r="E5" s="126"/>
      <c r="F5" s="126"/>
      <c r="G5" s="126"/>
      <c r="H5" s="126"/>
      <c r="I5" s="126"/>
      <c r="J5" s="126"/>
      <c r="K5" s="126"/>
      <c r="L5" s="126"/>
      <c r="M5" s="3" t="s">
        <v>2</v>
      </c>
      <c r="N5" s="3" t="s">
        <v>11</v>
      </c>
      <c r="O5" s="19"/>
      <c r="P5" s="128" t="s">
        <v>10</v>
      </c>
      <c r="Q5" s="129"/>
      <c r="R5" s="129"/>
      <c r="S5" s="129"/>
      <c r="T5" s="129"/>
      <c r="U5" s="129"/>
      <c r="V5" s="129"/>
      <c r="W5" s="129"/>
      <c r="X5" s="129"/>
      <c r="Y5" s="129"/>
      <c r="Z5" s="130"/>
      <c r="AA5" s="8"/>
      <c r="AB5" s="8"/>
      <c r="AC5" s="8"/>
      <c r="AD5" s="8"/>
      <c r="AE5" s="8"/>
      <c r="AF5" s="8"/>
      <c r="AG5" s="8"/>
      <c r="AH5" s="10"/>
      <c r="AI5" s="127"/>
      <c r="AJ5" s="127"/>
      <c r="AK5" s="127"/>
      <c r="AL5" s="127"/>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10"/>
      <c r="AB6" s="127"/>
      <c r="AC6" s="127"/>
      <c r="AD6" s="127"/>
      <c r="AE6" s="127"/>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326" customFormat="1" ht="13.5">
      <c r="A9" s="85">
        <v>2</v>
      </c>
      <c r="B9" s="86" t="s">
        <v>144</v>
      </c>
      <c r="C9" s="87" t="s">
        <v>154</v>
      </c>
      <c r="D9" s="87"/>
      <c r="E9" s="88" t="s">
        <v>146</v>
      </c>
      <c r="F9" s="87"/>
      <c r="G9" s="89"/>
      <c r="H9" s="90"/>
      <c r="I9" s="88" t="s">
        <v>147</v>
      </c>
      <c r="J9" s="88" t="s">
        <v>148</v>
      </c>
      <c r="K9" s="322"/>
      <c r="L9" s="323"/>
      <c r="M9" s="88" t="s">
        <v>149</v>
      </c>
      <c r="N9" s="93">
        <v>6</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246360.0</v>
      </c>
      <c r="AA9" s="324"/>
      <c r="AB9" s="324"/>
      <c r="AC9" s="324"/>
      <c r="AD9" s="324"/>
      <c r="AE9" s="324"/>
      <c r="AF9" s="325"/>
      <c r="AG9" s="324"/>
      <c r="AH9" s="324"/>
      <c r="AI9" s="324"/>
      <c r="AJ9" s="324"/>
      <c r="AK9" s="324"/>
      <c r="AL9" s="324"/>
      <c r="AM9" s="324"/>
      <c r="AN9" s="324"/>
      <c r="AO9" s="324"/>
      <c r="AP9" s="324"/>
      <c r="AQ9" s="324"/>
      <c r="AR9" s="324"/>
      <c r="AS9" s="325"/>
      <c r="AT9" s="324"/>
      <c r="AU9" s="324"/>
      <c r="AV9" s="324"/>
      <c r="AW9" s="324"/>
      <c r="AX9" s="325"/>
      <c r="AY9" s="324"/>
      <c r="AZ9" s="325"/>
      <c r="BA9" s="324"/>
      <c r="BB9" s="324"/>
      <c r="BC9" s="324"/>
      <c r="BD9" s="324"/>
      <c r="BE9" s="325"/>
      <c r="BF9" s="324"/>
      <c r="BG9" s="324"/>
      <c r="BH9" s="324"/>
      <c r="BI9" s="324"/>
      <c r="BJ9" s="324"/>
      <c r="BK9" s="324"/>
      <c r="BL9" s="324"/>
      <c r="BM9" s="324"/>
      <c r="BN9" s="324"/>
      <c r="BO9" s="324"/>
      <c r="BP9" s="324"/>
      <c r="BQ9" s="324"/>
      <c r="BR9" s="324"/>
      <c r="BS9" s="324"/>
    </row>
    <row r="10" spans="1:71"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410600.0</v>
      </c>
      <c r="AA11" s="324"/>
      <c r="AB11" s="324"/>
      <c r="AC11" s="324"/>
      <c r="AD11" s="324"/>
      <c r="AE11" s="324"/>
      <c r="AF11" s="325"/>
      <c r="AG11" s="324"/>
      <c r="AH11" s="324"/>
      <c r="AI11" s="324"/>
      <c r="AJ11" s="324"/>
      <c r="AK11" s="324"/>
      <c r="AL11" s="324"/>
      <c r="AM11" s="324"/>
      <c r="AN11" s="324"/>
      <c r="AO11" s="324"/>
      <c r="AP11" s="324"/>
      <c r="AQ11" s="324"/>
      <c r="AR11" s="324"/>
      <c r="AS11" s="325"/>
      <c r="AT11" s="324"/>
      <c r="AU11" s="324"/>
      <c r="AV11" s="324"/>
      <c r="AW11" s="324"/>
      <c r="AX11" s="325"/>
      <c r="AY11" s="324"/>
      <c r="AZ11" s="325"/>
      <c r="BA11" s="324"/>
      <c r="BB11" s="324"/>
      <c r="BC11" s="324"/>
      <c r="BD11" s="324"/>
      <c r="BE11" s="325"/>
      <c r="BF11" s="324"/>
      <c r="BG11" s="324"/>
      <c r="BH11" s="324"/>
      <c r="BI11" s="324"/>
      <c r="BJ11" s="324"/>
      <c r="BK11" s="324"/>
      <c r="BL11" s="324"/>
      <c r="BM11" s="324"/>
      <c r="BN11" s="324"/>
      <c r="BO11" s="324"/>
      <c r="BP11" s="324"/>
      <c r="BQ11" s="324"/>
      <c r="BR11" s="324"/>
      <c r="BS11" s="324"/>
    </row>
    <row r="12" spans="1:71"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451660.0</v>
      </c>
      <c r="AA12" s="324"/>
      <c r="AB12" s="324"/>
      <c r="AC12" s="324"/>
      <c r="AD12" s="324"/>
      <c r="AE12" s="324"/>
      <c r="AF12" s="325"/>
      <c r="AG12" s="324"/>
      <c r="AH12" s="324"/>
      <c r="AI12" s="324"/>
      <c r="AJ12" s="324"/>
      <c r="AK12" s="324"/>
      <c r="AL12" s="324"/>
      <c r="AM12" s="324"/>
      <c r="AN12" s="324"/>
      <c r="AO12" s="324"/>
      <c r="AP12" s="324"/>
      <c r="AQ12" s="324"/>
      <c r="AR12" s="324"/>
      <c r="AS12" s="325"/>
      <c r="AT12" s="324"/>
      <c r="AU12" s="324"/>
      <c r="AV12" s="324"/>
      <c r="AW12" s="324"/>
      <c r="AX12" s="325"/>
      <c r="AY12" s="324"/>
      <c r="AZ12" s="325"/>
      <c r="BA12" s="324"/>
      <c r="BB12" s="324"/>
      <c r="BC12" s="324"/>
      <c r="BD12" s="324"/>
      <c r="BE12" s="325"/>
      <c r="BF12" s="324"/>
      <c r="BG12" s="324"/>
      <c r="BH12" s="324"/>
      <c r="BI12" s="324"/>
      <c r="BJ12" s="324"/>
      <c r="BK12" s="324"/>
      <c r="BL12" s="324"/>
      <c r="BM12" s="324"/>
      <c r="BN12" s="324"/>
      <c r="BO12" s="324"/>
      <c r="BP12" s="324"/>
      <c r="BQ12" s="324"/>
      <c r="BR12" s="324"/>
      <c r="BS12" s="324"/>
    </row>
    <row r="13" spans="1:71"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821200.0</v>
      </c>
      <c r="AA13" s="324"/>
      <c r="AB13" s="324"/>
      <c r="AC13" s="324"/>
      <c r="AD13" s="324"/>
      <c r="AE13" s="324"/>
      <c r="AF13" s="325"/>
      <c r="AG13" s="324"/>
      <c r="AH13" s="324"/>
      <c r="AI13" s="324"/>
      <c r="AJ13" s="324"/>
      <c r="AK13" s="324"/>
      <c r="AL13" s="324"/>
      <c r="AM13" s="324"/>
      <c r="AN13" s="324"/>
      <c r="AO13" s="324"/>
      <c r="AP13" s="324"/>
      <c r="AQ13" s="324"/>
      <c r="AR13" s="324"/>
      <c r="AS13" s="325"/>
      <c r="AT13" s="324"/>
      <c r="AU13" s="324"/>
      <c r="AV13" s="324"/>
      <c r="AW13" s="324"/>
      <c r="AX13" s="325"/>
      <c r="AY13" s="324"/>
      <c r="AZ13" s="325"/>
      <c r="BA13" s="324"/>
      <c r="BB13" s="324"/>
      <c r="BC13" s="324"/>
      <c r="BD13" s="324"/>
      <c r="BE13" s="325"/>
      <c r="BF13" s="324"/>
      <c r="BG13" s="324"/>
      <c r="BH13" s="324"/>
      <c r="BI13" s="324"/>
      <c r="BJ13" s="324"/>
      <c r="BK13" s="324"/>
      <c r="BL13" s="324"/>
      <c r="BM13" s="324"/>
      <c r="BN13" s="324"/>
      <c r="BO13" s="324"/>
      <c r="BP13" s="324"/>
      <c r="BQ13" s="324"/>
      <c r="BR13" s="324"/>
      <c r="BS13" s="324"/>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AC1" workbookViewId="0">
      <selection activeCell="AM7" sqref="AM7"/>
    </sheetView>
  </sheetViews>
  <sheetFormatPr defaultColWidth="9.140625" defaultRowHeight="15"/>
  <cols>
    <col min="1" max="1" bestFit="true" customWidth="true" style="1" width="11.85546875" collapsed="false"/>
    <col min="2" max="2" bestFit="true" customWidth="true" style="1" width="16.140625" collapsed="false"/>
    <col min="3" max="3" bestFit="true" customWidth="true" style="1" width="15.710937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f>SUM(Z8:Z13)</f>
        <v>2508820</v>
      </c>
      <c r="AD4" s="21">
        <f>SUM(AD8:AD13)</f>
        <v>2144700</v>
      </c>
      <c r="AE4" s="21">
        <f t="shared" ref="AD4:AM4" si="0">SUM(AE10:AE10)</f>
        <v>0</v>
      </c>
      <c r="AF4" s="21">
        <f>SUM(AF8:AF13)</f>
        <v>2144700</v>
      </c>
      <c r="AG4" s="21">
        <f>SUM(AG8:AG13)</f>
        <v>85788</v>
      </c>
      <c r="AH4" s="21">
        <f t="shared" si="0"/>
        <v>0</v>
      </c>
      <c r="AI4" s="21">
        <f t="shared" si="0"/>
        <v>0</v>
      </c>
      <c r="AJ4" s="21">
        <f>SUM(AJ8:AJ13)</f>
        <v>27450</v>
      </c>
      <c r="AK4" s="21">
        <f t="shared" si="0"/>
        <v>0</v>
      </c>
      <c r="AL4" s="21">
        <f t="shared" si="0"/>
        <v>0</v>
      </c>
      <c r="AM4" s="21">
        <f>SUM(AM8:AM13)</f>
        <v>2257938</v>
      </c>
    </row>
    <row r="5" spans="1:84" s="4" customFormat="1" ht="30.75" customHeight="1">
      <c r="A5" s="2"/>
      <c r="B5" s="2"/>
      <c r="C5" s="126" t="s">
        <v>5</v>
      </c>
      <c r="D5" s="126"/>
      <c r="E5" s="126"/>
      <c r="F5" s="126"/>
      <c r="G5" s="126"/>
      <c r="H5" s="126"/>
      <c r="I5" s="126"/>
      <c r="J5" s="126"/>
      <c r="K5" s="126"/>
      <c r="L5" s="126"/>
      <c r="M5" s="3" t="s">
        <v>2</v>
      </c>
      <c r="N5" s="3" t="s">
        <v>11</v>
      </c>
      <c r="O5" s="19"/>
      <c r="P5" s="126" t="s">
        <v>10</v>
      </c>
      <c r="Q5" s="126"/>
      <c r="R5" s="126"/>
      <c r="S5" s="126"/>
      <c r="T5" s="126"/>
      <c r="U5" s="126"/>
      <c r="V5" s="126"/>
      <c r="W5" s="126"/>
      <c r="X5" s="126"/>
      <c r="Y5" s="126"/>
      <c r="Z5" s="126"/>
      <c r="AA5" s="126"/>
      <c r="AB5" s="126"/>
      <c r="AC5" s="126"/>
      <c r="AD5" s="126"/>
      <c r="AE5" s="126"/>
      <c r="AF5" s="126"/>
      <c r="AG5" s="126"/>
      <c r="AH5" s="126"/>
      <c r="AI5" s="126"/>
      <c r="AJ5" s="126"/>
      <c r="AK5" s="126"/>
      <c r="AL5" s="126"/>
      <c r="AM5" s="126"/>
      <c r="AN5" s="8"/>
      <c r="AO5" s="8"/>
      <c r="AP5" s="8"/>
      <c r="AQ5" s="8"/>
      <c r="AR5" s="8"/>
      <c r="AS5" s="8"/>
      <c r="AT5" s="8"/>
      <c r="AU5" s="8"/>
      <c r="AV5" s="8"/>
      <c r="AW5" s="8"/>
      <c r="AX5" s="8"/>
      <c r="AY5" s="8"/>
      <c r="AZ5" s="8"/>
      <c r="BA5" s="8"/>
      <c r="BB5" s="8"/>
      <c r="BC5" s="8"/>
      <c r="BD5" s="8"/>
      <c r="BE5" s="8"/>
      <c r="BF5" s="8"/>
      <c r="BG5" s="8"/>
      <c r="BH5" s="8"/>
      <c r="BI5" s="8"/>
      <c r="BJ5" s="8"/>
      <c r="BK5" s="8"/>
      <c r="BL5" s="8"/>
      <c r="BM5" s="10"/>
      <c r="BN5" s="127"/>
      <c r="BO5" s="127"/>
      <c r="BP5" s="127"/>
      <c r="BQ5" s="127"/>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33"/>
      <c r="AB6" s="126" t="s">
        <v>75</v>
      </c>
      <c r="AC6" s="126"/>
      <c r="AD6" s="126"/>
      <c r="AE6" s="126"/>
      <c r="AF6" s="126"/>
      <c r="AG6" s="126"/>
      <c r="AH6" s="126"/>
      <c r="AI6" s="126"/>
      <c r="AJ6" s="126"/>
      <c r="AK6" s="126"/>
      <c r="AL6" s="126"/>
      <c r="AM6" s="126"/>
      <c r="AN6" s="8"/>
      <c r="AO6" s="8"/>
      <c r="AP6" s="8"/>
      <c r="AQ6" s="8"/>
      <c r="AR6" s="8"/>
      <c r="AS6" s="10"/>
      <c r="AT6" s="127"/>
      <c r="AU6" s="127"/>
      <c r="AV6" s="127"/>
      <c r="AW6" s="127"/>
      <c r="AX6" s="127"/>
      <c r="AY6" s="127"/>
      <c r="AZ6" s="127"/>
      <c r="BA6" s="127"/>
      <c r="BB6" s="127"/>
      <c r="BC6" s="127"/>
      <c r="BD6" s="127"/>
      <c r="BE6" s="127"/>
      <c r="BF6" s="10"/>
      <c r="BG6" s="127"/>
      <c r="BH6" s="127"/>
      <c r="BI6" s="127"/>
      <c r="BJ6" s="127"/>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f>P8+Q8</f>
        <v>39500</v>
      </c>
      <c r="S8" s="95">
        <f>R8*4%</f>
        <v>1580</v>
      </c>
      <c r="T8" s="95">
        <v>0</v>
      </c>
      <c r="U8" s="95">
        <v>0</v>
      </c>
      <c r="V8" s="95">
        <v>500</v>
      </c>
      <c r="W8" s="96">
        <v>0</v>
      </c>
      <c r="X8" s="95">
        <v>0</v>
      </c>
      <c r="Y8" s="95">
        <f>SUM(R8:X8)</f>
        <v>41580</v>
      </c>
      <c r="Z8" s="96">
        <f>Y8*N8</f>
        <v>332640</v>
      </c>
      <c r="AA8" s="97"/>
      <c r="AB8" s="98">
        <v>90</v>
      </c>
      <c r="AC8" s="93">
        <v>8</v>
      </c>
      <c r="AD8" s="98">
        <f>P8*AB8*AC8/100</f>
        <v>284400</v>
      </c>
      <c r="AE8" s="98">
        <f>Q8*AB8*AC8/100</f>
        <v>0</v>
      </c>
      <c r="AF8" s="98">
        <f>AD8+AE8</f>
        <v>284400</v>
      </c>
      <c r="AG8" s="98">
        <f>S8*AB8*AC8/100</f>
        <v>11376</v>
      </c>
      <c r="AH8" s="98">
        <f>T8*AB8*AC8/100</f>
        <v>0</v>
      </c>
      <c r="AI8" s="98">
        <f>U8*AB8*AC8/100</f>
        <v>0</v>
      </c>
      <c r="AJ8" s="98">
        <f>V8*AB8*AC8/100</f>
        <v>3600</v>
      </c>
      <c r="AK8" s="98">
        <f>W8*AB8*AC8/100</f>
        <v>0</v>
      </c>
      <c r="AL8" s="98">
        <f>X8*AB8*AC8/100</f>
        <v>0</v>
      </c>
      <c r="AM8" s="98">
        <f>SUM(AF8:AL8)</f>
        <v>299376</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326" customFormat="1" ht="13.5">
      <c r="A9" s="85">
        <v>2</v>
      </c>
      <c r="B9" s="86" t="s">
        <v>144</v>
      </c>
      <c r="C9" s="87" t="s">
        <v>150</v>
      </c>
      <c r="D9" s="87"/>
      <c r="E9" s="88" t="s">
        <v>146</v>
      </c>
      <c r="F9" s="87"/>
      <c r="G9" s="89"/>
      <c r="H9" s="90"/>
      <c r="I9" s="88" t="s">
        <v>147</v>
      </c>
      <c r="J9" s="88" t="s">
        <v>148</v>
      </c>
      <c r="K9" s="322"/>
      <c r="L9" s="323"/>
      <c r="M9" s="88" t="s">
        <v>149</v>
      </c>
      <c r="N9" s="93">
        <v>6</v>
      </c>
      <c r="O9" s="94"/>
      <c r="P9" s="95">
        <v>39000</v>
      </c>
      <c r="Q9" s="95">
        <v>0</v>
      </c>
      <c r="R9" s="95">
        <f t="shared" ref="R9" si="1">P9+Q9</f>
        <v>39000</v>
      </c>
      <c r="S9" s="95">
        <f t="shared" ref="S9" si="2">R9*4%</f>
        <v>1560</v>
      </c>
      <c r="T9" s="95">
        <v>0</v>
      </c>
      <c r="U9" s="95">
        <v>0</v>
      </c>
      <c r="V9" s="95">
        <v>500</v>
      </c>
      <c r="W9" s="96">
        <v>0</v>
      </c>
      <c r="X9" s="95">
        <v>0</v>
      </c>
      <c r="Y9" s="95">
        <f t="shared" ref="Y9" si="3">SUM(R9:X9)</f>
        <v>41060</v>
      </c>
      <c r="Z9" s="96">
        <f t="shared" ref="Z9" si="4">Y9*N9</f>
        <v>246360</v>
      </c>
      <c r="AA9" s="97"/>
      <c r="AB9" s="98">
        <v>90</v>
      </c>
      <c r="AC9" s="93">
        <v>6</v>
      </c>
      <c r="AD9" s="98">
        <f t="shared" ref="AD9" si="5">P9*AB9*AC9/100</f>
        <v>210600</v>
      </c>
      <c r="AE9" s="98">
        <f t="shared" ref="AE9" si="6">Q9*AB9*AC9/100</f>
        <v>0</v>
      </c>
      <c r="AF9" s="98">
        <f t="shared" ref="AF9" si="7">AD9+AE9</f>
        <v>210600</v>
      </c>
      <c r="AG9" s="98">
        <f t="shared" ref="AG9" si="8">S9*AB9*AC9/100</f>
        <v>8424</v>
      </c>
      <c r="AH9" s="98">
        <f t="shared" ref="AH9" si="9">T9*AB9*AC9/100</f>
        <v>0</v>
      </c>
      <c r="AI9" s="98">
        <f t="shared" ref="AI9" si="10">U9*AB9*AC9/100</f>
        <v>0</v>
      </c>
      <c r="AJ9" s="98">
        <f t="shared" ref="AJ9" si="11">V9*AB9*AC9/100</f>
        <v>2700</v>
      </c>
      <c r="AK9" s="98">
        <f t="shared" ref="AK9" si="12">W9*AB9*AC9/100</f>
        <v>0</v>
      </c>
      <c r="AL9" s="98">
        <f t="shared" ref="AL9" si="13">X9*AB9*AC9/100</f>
        <v>0</v>
      </c>
      <c r="AM9" s="98">
        <f t="shared" ref="AM9" si="14">SUM(AF9:AL9)</f>
        <v>221724</v>
      </c>
      <c r="AN9" s="324"/>
      <c r="AO9" s="324"/>
      <c r="AP9" s="324"/>
      <c r="AQ9" s="324"/>
      <c r="AR9" s="324"/>
      <c r="AS9" s="325"/>
      <c r="AT9" s="324"/>
      <c r="AU9" s="324"/>
      <c r="AV9" s="324"/>
      <c r="AW9" s="324"/>
      <c r="AX9" s="324"/>
      <c r="AY9" s="324"/>
      <c r="AZ9" s="324"/>
      <c r="BA9" s="324"/>
      <c r="BB9" s="324"/>
      <c r="BC9" s="324"/>
      <c r="BD9" s="324"/>
      <c r="BE9" s="324"/>
      <c r="BF9" s="325"/>
      <c r="BG9" s="324"/>
      <c r="BH9" s="324"/>
      <c r="BI9" s="324"/>
      <c r="BJ9" s="324"/>
      <c r="BK9" s="325"/>
      <c r="BL9" s="324"/>
      <c r="BM9" s="325"/>
      <c r="BN9" s="324"/>
      <c r="BO9" s="324"/>
      <c r="BP9" s="324"/>
      <c r="BQ9" s="324"/>
      <c r="BR9" s="325"/>
      <c r="BS9" s="324"/>
      <c r="BT9" s="324"/>
      <c r="BU9" s="324"/>
      <c r="BV9" s="324"/>
      <c r="BW9" s="324"/>
      <c r="BX9" s="324"/>
      <c r="BY9" s="324"/>
      <c r="BZ9" s="324"/>
      <c r="CA9" s="324"/>
      <c r="CB9" s="324"/>
      <c r="CC9" s="324"/>
      <c r="CD9" s="324"/>
      <c r="CE9" s="324"/>
      <c r="CF9" s="324"/>
    </row>
    <row r="10" spans="1:84"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f>P10+Q10</f>
        <v>39000</v>
      </c>
      <c r="S10" s="95">
        <f>R10*4%</f>
        <v>1560</v>
      </c>
      <c r="T10" s="95">
        <v>0</v>
      </c>
      <c r="U10" s="95">
        <v>0</v>
      </c>
      <c r="V10" s="95">
        <v>500</v>
      </c>
      <c r="W10" s="96">
        <v>0</v>
      </c>
      <c r="X10" s="95">
        <v>0</v>
      </c>
      <c r="Y10" s="95">
        <f>SUM(R10:X10)</f>
        <v>41060</v>
      </c>
      <c r="Z10" s="96">
        <f>Y10*N10</f>
        <v>246360</v>
      </c>
      <c r="AA10" s="97"/>
      <c r="AB10" s="98">
        <v>90</v>
      </c>
      <c r="AC10" s="93">
        <v>6</v>
      </c>
      <c r="AD10" s="98">
        <f>P10*AB10*AC10/100</f>
        <v>210600</v>
      </c>
      <c r="AE10" s="98">
        <f>Q10*AB10*AC10/100</f>
        <v>0</v>
      </c>
      <c r="AF10" s="98">
        <f>AD10+AE10</f>
        <v>210600</v>
      </c>
      <c r="AG10" s="98">
        <f>S10*AB10*AC10/100</f>
        <v>8424</v>
      </c>
      <c r="AH10" s="98">
        <f>T10*AB10*AC10/100</f>
        <v>0</v>
      </c>
      <c r="AI10" s="98">
        <f>U10*AB10*AC10/100</f>
        <v>0</v>
      </c>
      <c r="AJ10" s="98">
        <f>V10*AB10*AC10/100</f>
        <v>2700</v>
      </c>
      <c r="AK10" s="98">
        <f>W10*AB10*AC10/100</f>
        <v>0</v>
      </c>
      <c r="AL10" s="98">
        <f>X10*AB10*AC10/100</f>
        <v>0</v>
      </c>
      <c r="AM10" s="98">
        <f>SUM(AF10:AL10)</f>
        <v>221724</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f t="shared" ref="R11:R13" si="15">P11+Q11</f>
        <v>39000</v>
      </c>
      <c r="S11" s="95">
        <f t="shared" ref="S11:S13" si="16">R11*4%</f>
        <v>1560</v>
      </c>
      <c r="T11" s="95">
        <v>0</v>
      </c>
      <c r="U11" s="95">
        <v>0</v>
      </c>
      <c r="V11" s="95">
        <v>500</v>
      </c>
      <c r="W11" s="96">
        <v>0</v>
      </c>
      <c r="X11" s="95">
        <v>0</v>
      </c>
      <c r="Y11" s="95">
        <f t="shared" ref="Y11:Y13" si="17">SUM(R11:X11)</f>
        <v>41060</v>
      </c>
      <c r="Z11" s="96">
        <f t="shared" ref="Z11:Z13" si="18">Y11*N11</f>
        <v>410600</v>
      </c>
      <c r="AA11" s="97"/>
      <c r="AB11" s="98">
        <v>90</v>
      </c>
      <c r="AC11" s="93">
        <v>10</v>
      </c>
      <c r="AD11" s="98">
        <f t="shared" ref="AD11:AD13" si="19">P11*AB11*AC11/100</f>
        <v>351000</v>
      </c>
      <c r="AE11" s="98">
        <f t="shared" ref="AE11:AE13" si="20">Q11*AB11*AC11/100</f>
        <v>0</v>
      </c>
      <c r="AF11" s="98">
        <f t="shared" ref="AF11:AF13" si="21">AD11+AE11</f>
        <v>351000</v>
      </c>
      <c r="AG11" s="98">
        <f t="shared" ref="AG11:AG13" si="22">S11*AB11*AC11/100</f>
        <v>14040</v>
      </c>
      <c r="AH11" s="98">
        <f t="shared" ref="AH11:AH13" si="23">T11*AB11*AC11/100</f>
        <v>0</v>
      </c>
      <c r="AI11" s="98">
        <f t="shared" ref="AI11:AI13" si="24">U11*AB11*AC11/100</f>
        <v>0</v>
      </c>
      <c r="AJ11" s="98">
        <f t="shared" ref="AJ11:AJ13" si="25">V11*AB11*AC11/100</f>
        <v>4500</v>
      </c>
      <c r="AK11" s="98">
        <f t="shared" ref="AK11:AK13" si="26">W11*AB11*AC11/100</f>
        <v>0</v>
      </c>
      <c r="AL11" s="98">
        <f t="shared" ref="AL11:AL13" si="27">X11*AB11*AC11/100</f>
        <v>0</v>
      </c>
      <c r="AM11" s="98">
        <f t="shared" ref="AM11:AM13" si="28">SUM(AF11:AL11)</f>
        <v>369540</v>
      </c>
      <c r="AN11" s="324"/>
      <c r="AO11" s="324"/>
      <c r="AP11" s="324"/>
      <c r="AQ11" s="324"/>
      <c r="AR11" s="324"/>
      <c r="AS11" s="325"/>
      <c r="AT11" s="324"/>
      <c r="AU11" s="324"/>
      <c r="AV11" s="324"/>
      <c r="AW11" s="324"/>
      <c r="AX11" s="324"/>
      <c r="AY11" s="324"/>
      <c r="AZ11" s="324"/>
      <c r="BA11" s="324"/>
      <c r="BB11" s="324"/>
      <c r="BC11" s="324"/>
      <c r="BD11" s="324"/>
      <c r="BE11" s="324"/>
      <c r="BF11" s="325"/>
      <c r="BG11" s="324"/>
      <c r="BH11" s="324"/>
      <c r="BI11" s="324"/>
      <c r="BJ11" s="324"/>
      <c r="BK11" s="325"/>
      <c r="BL11" s="324"/>
      <c r="BM11" s="325"/>
      <c r="BN11" s="324"/>
      <c r="BO11" s="324"/>
      <c r="BP11" s="324"/>
      <c r="BQ11" s="324"/>
      <c r="BR11" s="325"/>
      <c r="BS11" s="324"/>
      <c r="BT11" s="324"/>
      <c r="BU11" s="324"/>
      <c r="BV11" s="324"/>
      <c r="BW11" s="324"/>
      <c r="BX11" s="324"/>
      <c r="BY11" s="324"/>
      <c r="BZ11" s="324"/>
      <c r="CA11" s="324"/>
      <c r="CB11" s="324"/>
      <c r="CC11" s="324"/>
      <c r="CD11" s="324"/>
      <c r="CE11" s="324"/>
      <c r="CF11" s="324"/>
    </row>
    <row r="12" spans="1:84"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f t="shared" si="15"/>
        <v>39000</v>
      </c>
      <c r="S12" s="95">
        <f t="shared" si="16"/>
        <v>1560</v>
      </c>
      <c r="T12" s="95">
        <v>0</v>
      </c>
      <c r="U12" s="95">
        <v>0</v>
      </c>
      <c r="V12" s="95">
        <v>500</v>
      </c>
      <c r="W12" s="96">
        <v>0</v>
      </c>
      <c r="X12" s="95">
        <v>0</v>
      </c>
      <c r="Y12" s="95">
        <f t="shared" si="17"/>
        <v>41060</v>
      </c>
      <c r="Z12" s="96">
        <f t="shared" si="18"/>
        <v>451660</v>
      </c>
      <c r="AA12" s="97"/>
      <c r="AB12" s="98">
        <v>90</v>
      </c>
      <c r="AC12" s="93">
        <v>11</v>
      </c>
      <c r="AD12" s="98">
        <f t="shared" si="19"/>
        <v>386100</v>
      </c>
      <c r="AE12" s="98">
        <f t="shared" si="20"/>
        <v>0</v>
      </c>
      <c r="AF12" s="98">
        <f t="shared" si="21"/>
        <v>386100</v>
      </c>
      <c r="AG12" s="98">
        <f t="shared" si="22"/>
        <v>15444</v>
      </c>
      <c r="AH12" s="98">
        <f t="shared" si="23"/>
        <v>0</v>
      </c>
      <c r="AI12" s="98">
        <f t="shared" si="24"/>
        <v>0</v>
      </c>
      <c r="AJ12" s="98">
        <f t="shared" si="25"/>
        <v>4950</v>
      </c>
      <c r="AK12" s="98">
        <f t="shared" si="26"/>
        <v>0</v>
      </c>
      <c r="AL12" s="98">
        <f t="shared" si="27"/>
        <v>0</v>
      </c>
      <c r="AM12" s="98">
        <f t="shared" si="28"/>
        <v>406494</v>
      </c>
      <c r="AN12" s="324"/>
      <c r="AO12" s="324"/>
      <c r="AP12" s="324"/>
      <c r="AQ12" s="324"/>
      <c r="AR12" s="324"/>
      <c r="AS12" s="325"/>
      <c r="AT12" s="324"/>
      <c r="AU12" s="324"/>
      <c r="AV12" s="324"/>
      <c r="AW12" s="324"/>
      <c r="AX12" s="324"/>
      <c r="AY12" s="324"/>
      <c r="AZ12" s="324"/>
      <c r="BA12" s="324"/>
      <c r="BB12" s="324"/>
      <c r="BC12" s="324"/>
      <c r="BD12" s="324"/>
      <c r="BE12" s="324"/>
      <c r="BF12" s="325"/>
      <c r="BG12" s="324"/>
      <c r="BH12" s="324"/>
      <c r="BI12" s="324"/>
      <c r="BJ12" s="324"/>
      <c r="BK12" s="325"/>
      <c r="BL12" s="324"/>
      <c r="BM12" s="325"/>
      <c r="BN12" s="324"/>
      <c r="BO12" s="324"/>
      <c r="BP12" s="324"/>
      <c r="BQ12" s="324"/>
      <c r="BR12" s="325"/>
      <c r="BS12" s="324"/>
      <c r="BT12" s="324"/>
      <c r="BU12" s="324"/>
      <c r="BV12" s="324"/>
      <c r="BW12" s="324"/>
      <c r="BX12" s="324"/>
      <c r="BY12" s="324"/>
      <c r="BZ12" s="324"/>
      <c r="CA12" s="324"/>
      <c r="CB12" s="324"/>
      <c r="CC12" s="324"/>
      <c r="CD12" s="324"/>
      <c r="CE12" s="324"/>
      <c r="CF12" s="324"/>
    </row>
    <row r="13" spans="1:84"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f t="shared" si="15"/>
        <v>39000</v>
      </c>
      <c r="S13" s="95">
        <f t="shared" si="16"/>
        <v>1560</v>
      </c>
      <c r="T13" s="95">
        <v>0</v>
      </c>
      <c r="U13" s="95">
        <v>0</v>
      </c>
      <c r="V13" s="95">
        <v>500</v>
      </c>
      <c r="W13" s="96">
        <v>0</v>
      </c>
      <c r="X13" s="95">
        <v>0</v>
      </c>
      <c r="Y13" s="95">
        <f t="shared" si="17"/>
        <v>41060</v>
      </c>
      <c r="Z13" s="96">
        <f t="shared" si="18"/>
        <v>821200</v>
      </c>
      <c r="AA13" s="327"/>
      <c r="AB13" s="98">
        <v>90</v>
      </c>
      <c r="AC13" s="93">
        <v>20</v>
      </c>
      <c r="AD13" s="98">
        <f t="shared" si="19"/>
        <v>702000</v>
      </c>
      <c r="AE13" s="98">
        <f t="shared" si="20"/>
        <v>0</v>
      </c>
      <c r="AF13" s="98">
        <f t="shared" si="21"/>
        <v>702000</v>
      </c>
      <c r="AG13" s="98">
        <f t="shared" si="22"/>
        <v>28080</v>
      </c>
      <c r="AH13" s="98">
        <f t="shared" si="23"/>
        <v>0</v>
      </c>
      <c r="AI13" s="98">
        <f t="shared" si="24"/>
        <v>0</v>
      </c>
      <c r="AJ13" s="98">
        <f t="shared" si="25"/>
        <v>9000</v>
      </c>
      <c r="AK13" s="98">
        <f t="shared" si="26"/>
        <v>0</v>
      </c>
      <c r="AL13" s="98">
        <f t="shared" si="27"/>
        <v>0</v>
      </c>
      <c r="AM13" s="98">
        <f t="shared" si="28"/>
        <v>739080</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N10 N8 AC10 AC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s>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1" sqref="F41"/>
    </sheetView>
  </sheetViews>
  <sheetFormatPr defaultRowHeight="12.75"/>
  <cols>
    <col min="1" max="1" style="24" width="9.140625" collapsed="false"/>
    <col min="2" max="2" customWidth="true" style="24" width="12.0" collapsed="false"/>
    <col min="3" max="3" customWidth="true" style="24" width="14.5703125" collapsed="false"/>
    <col min="4" max="4" style="24" width="9.140625" collapsed="false"/>
    <col min="5" max="5" customWidth="true" style="24" width="16.0" collapsed="false"/>
    <col min="6" max="6" customWidth="true" style="29" width="30.28515625" collapsed="false"/>
    <col min="7" max="7" customWidth="true" style="30" width="28.0" collapsed="false"/>
    <col min="8" max="8" style="31" width="9.140625"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232" t="s">
        <v>29</v>
      </c>
      <c r="B1" s="233"/>
      <c r="C1" s="233"/>
      <c r="D1" s="233"/>
      <c r="E1" s="233"/>
      <c r="F1" s="233"/>
      <c r="G1" s="233"/>
      <c r="H1" s="233"/>
      <c r="I1" s="234"/>
    </row>
    <row r="2" spans="1:10" ht="21" thickBot="1">
      <c r="A2" s="235" t="s">
        <v>30</v>
      </c>
      <c r="B2" s="236"/>
      <c r="C2" s="236"/>
      <c r="D2" s="236"/>
      <c r="E2" s="236"/>
      <c r="F2" s="236"/>
      <c r="G2" s="236"/>
      <c r="H2" s="236"/>
      <c r="I2" s="237"/>
    </row>
    <row r="3" spans="1:10" ht="15.75" thickBot="1">
      <c r="A3" s="257" t="s">
        <v>134</v>
      </c>
      <c r="B3" s="258"/>
      <c r="C3" s="258" t="s">
        <v>155</v>
      </c>
      <c r="D3" s="258"/>
      <c r="E3" s="258"/>
      <c r="F3" s="259"/>
      <c r="G3" s="238" t="s">
        <v>157</v>
      </c>
      <c r="H3" s="239"/>
      <c r="I3" s="240"/>
      <c r="J3" s="25"/>
    </row>
    <row r="4" spans="1:10" s="25" customFormat="1" ht="15">
      <c r="A4" s="241" t="s">
        <v>31</v>
      </c>
      <c r="B4" s="242"/>
      <c r="C4" s="120" t="s">
        <v>95</v>
      </c>
      <c r="D4" s="121"/>
      <c r="E4" s="121"/>
      <c r="F4" s="122"/>
      <c r="G4" s="243" t="s">
        <v>156</v>
      </c>
      <c r="H4" s="244"/>
      <c r="I4" s="245"/>
    </row>
    <row r="5" spans="1:10" s="25" customFormat="1" ht="15.75" thickBot="1">
      <c r="A5" s="249" t="s">
        <v>32</v>
      </c>
      <c r="B5" s="250"/>
      <c r="C5" s="123" t="s">
        <v>96</v>
      </c>
      <c r="D5" s="123"/>
      <c r="E5" s="123"/>
      <c r="F5" s="124"/>
      <c r="G5" s="246"/>
      <c r="H5" s="247"/>
      <c r="I5" s="248"/>
    </row>
    <row r="6" spans="1:10">
      <c r="A6" s="36" t="s">
        <v>33</v>
      </c>
      <c r="B6" s="265" t="s">
        <v>162</v>
      </c>
      <c r="C6" s="265"/>
      <c r="D6" s="265"/>
      <c r="E6" s="266"/>
      <c r="F6" s="267" t="s">
        <v>158</v>
      </c>
      <c r="G6" s="268"/>
      <c r="H6" s="268"/>
      <c r="I6" s="269"/>
    </row>
    <row r="7" spans="1:10">
      <c r="A7" s="270" t="s">
        <v>34</v>
      </c>
      <c r="B7" s="271"/>
      <c r="C7" s="37"/>
      <c r="D7" s="37"/>
      <c r="E7" s="38"/>
      <c r="F7" s="262" t="s">
        <v>159</v>
      </c>
      <c r="G7" s="271"/>
      <c r="H7" s="271"/>
      <c r="I7" s="272"/>
    </row>
    <row r="8" spans="1:10">
      <c r="A8" s="251" t="s">
        <v>135</v>
      </c>
      <c r="B8" s="252"/>
      <c r="C8" s="252"/>
      <c r="D8" s="253" t="s">
        <v>161</v>
      </c>
      <c r="E8" s="254"/>
      <c r="F8" s="255" t="s">
        <v>136</v>
      </c>
      <c r="G8" s="255"/>
      <c r="H8" s="255"/>
      <c r="I8" s="256"/>
    </row>
    <row r="9" spans="1:10">
      <c r="A9" s="251" t="s">
        <v>35</v>
      </c>
      <c r="B9" s="252"/>
      <c r="C9" s="252"/>
      <c r="D9" s="260">
        <f>Order!Z4</f>
        <v>2508820</v>
      </c>
      <c r="E9" s="261"/>
      <c r="F9" s="262" t="s">
        <v>137</v>
      </c>
      <c r="G9" s="263"/>
      <c r="H9" s="263"/>
      <c r="I9" s="264"/>
    </row>
    <row r="10" spans="1:10">
      <c r="A10" s="39" t="s">
        <v>36</v>
      </c>
      <c r="B10" s="37"/>
      <c r="C10" s="40"/>
      <c r="D10" s="213"/>
      <c r="E10" s="214"/>
      <c r="F10" s="215" t="s">
        <v>160</v>
      </c>
      <c r="G10" s="216"/>
      <c r="H10" s="216"/>
      <c r="I10" s="217"/>
    </row>
    <row r="11" spans="1:10">
      <c r="A11" s="218" t="s">
        <v>92</v>
      </c>
      <c r="B11" s="219"/>
      <c r="C11" s="219"/>
      <c r="D11" s="220">
        <f>Order!Z4</f>
        <v>2508820</v>
      </c>
      <c r="E11" s="221"/>
      <c r="F11" s="41"/>
      <c r="G11" s="222"/>
      <c r="H11" s="223"/>
      <c r="I11" s="224"/>
    </row>
    <row r="12" spans="1:10" ht="13.5" thickBot="1">
      <c r="A12" s="228" t="s">
        <v>93</v>
      </c>
      <c r="B12" s="229"/>
      <c r="C12" s="229"/>
      <c r="D12" s="230">
        <f>D11-H22</f>
        <v>250882</v>
      </c>
      <c r="E12" s="231"/>
      <c r="F12" s="42"/>
      <c r="G12" s="43"/>
      <c r="H12" s="44"/>
      <c r="I12" s="45"/>
    </row>
    <row r="13" spans="1:10" ht="26.25" thickBot="1">
      <c r="A13" s="46" t="s">
        <v>0</v>
      </c>
      <c r="B13" s="225" t="s">
        <v>37</v>
      </c>
      <c r="C13" s="225"/>
      <c r="D13" s="225"/>
      <c r="E13" s="225"/>
      <c r="F13" s="47" t="s">
        <v>38</v>
      </c>
      <c r="G13" s="48" t="s">
        <v>39</v>
      </c>
      <c r="H13" s="226" t="s">
        <v>40</v>
      </c>
      <c r="I13" s="227"/>
    </row>
    <row r="14" spans="1:10">
      <c r="A14" s="49"/>
      <c r="B14" s="203" t="s">
        <v>41</v>
      </c>
      <c r="C14" s="204"/>
      <c r="D14" s="204"/>
      <c r="E14" s="205"/>
      <c r="F14" s="50"/>
      <c r="G14" s="50" t="s">
        <v>42</v>
      </c>
      <c r="H14" s="206"/>
      <c r="I14" s="207"/>
    </row>
    <row r="15" spans="1:10" ht="13.5" thickBot="1">
      <c r="A15" s="51"/>
      <c r="B15" s="167" t="s">
        <v>43</v>
      </c>
      <c r="C15" s="168"/>
      <c r="D15" s="168"/>
      <c r="E15" s="208"/>
      <c r="F15" s="52"/>
      <c r="G15" s="52" t="str">
        <f>Certification!D4</f>
        <v>COP-R001</v>
      </c>
      <c r="H15" s="209"/>
      <c r="I15" s="210"/>
    </row>
    <row r="16" spans="1:10" ht="15">
      <c r="A16" s="53" t="s">
        <v>44</v>
      </c>
      <c r="B16" s="189" t="s">
        <v>45</v>
      </c>
      <c r="C16" s="189"/>
      <c r="D16" s="189"/>
      <c r="E16" s="189"/>
      <c r="F16" s="54"/>
      <c r="G16" s="54"/>
      <c r="H16" s="211"/>
      <c r="I16" s="212"/>
    </row>
    <row r="17" spans="1:9">
      <c r="A17" s="49">
        <f>+A15+1</f>
        <v>1</v>
      </c>
      <c r="B17" s="199" t="s">
        <v>89</v>
      </c>
      <c r="C17" s="199"/>
      <c r="D17" s="199"/>
      <c r="E17" s="199"/>
      <c r="F17" s="55"/>
      <c r="G17" s="55">
        <f t="shared" ref="G17:G33" si="0">H17-F17</f>
        <v>2144700</v>
      </c>
      <c r="H17" s="200">
        <f>Certification!AD4+Certification!AE4</f>
        <v>2144700</v>
      </c>
      <c r="I17" s="201"/>
    </row>
    <row r="18" spans="1:9">
      <c r="A18" s="49">
        <f>+A17+1</f>
        <v>2</v>
      </c>
      <c r="B18" s="199" t="s">
        <v>90</v>
      </c>
      <c r="C18" s="199"/>
      <c r="D18" s="199"/>
      <c r="E18" s="199"/>
      <c r="F18" s="55"/>
      <c r="G18" s="55">
        <f t="shared" si="0"/>
        <v>85788</v>
      </c>
      <c r="H18" s="200">
        <f>Certification!AG4</f>
        <v>85788</v>
      </c>
      <c r="I18" s="201"/>
    </row>
    <row r="19" spans="1:9">
      <c r="A19" s="49">
        <v>3</v>
      </c>
      <c r="B19" s="199" t="s">
        <v>8</v>
      </c>
      <c r="C19" s="199"/>
      <c r="D19" s="199"/>
      <c r="E19" s="199"/>
      <c r="F19" s="55"/>
      <c r="G19" s="55">
        <f t="shared" si="0"/>
        <v>27450</v>
      </c>
      <c r="H19" s="200">
        <f>Certification!AJ4</f>
        <v>27450</v>
      </c>
      <c r="I19" s="201"/>
    </row>
    <row r="20" spans="1:9">
      <c r="A20" s="49">
        <v>4</v>
      </c>
      <c r="B20" s="199" t="s">
        <v>91</v>
      </c>
      <c r="C20" s="199"/>
      <c r="D20" s="199"/>
      <c r="E20" s="199"/>
      <c r="F20" s="56"/>
      <c r="G20" s="55">
        <f t="shared" si="0"/>
        <v>0</v>
      </c>
      <c r="H20" s="200">
        <f>Certification!AH4+Certification!AI4+Certification!AK4</f>
        <v>0</v>
      </c>
      <c r="I20" s="201"/>
    </row>
    <row r="21" spans="1:9">
      <c r="A21" s="49">
        <v>5</v>
      </c>
      <c r="B21" s="199" t="s">
        <v>62</v>
      </c>
      <c r="C21" s="199"/>
      <c r="D21" s="199"/>
      <c r="E21" s="199"/>
      <c r="F21" s="56"/>
      <c r="G21" s="55">
        <f t="shared" si="0"/>
        <v>0</v>
      </c>
      <c r="H21" s="200">
        <f>Certification!AL4</f>
        <v>0</v>
      </c>
      <c r="I21" s="201"/>
    </row>
    <row r="22" spans="1:9" ht="15.75" thickBot="1">
      <c r="A22" s="57" t="s">
        <v>44</v>
      </c>
      <c r="B22" s="202" t="s">
        <v>46</v>
      </c>
      <c r="C22" s="202"/>
      <c r="D22" s="202"/>
      <c r="E22" s="202"/>
      <c r="F22" s="58">
        <f>SUM(F17:F21)</f>
        <v>0</v>
      </c>
      <c r="G22" s="328">
        <f t="shared" si="0"/>
        <v>2257938</v>
      </c>
      <c r="H22" s="329">
        <f>SUM(H17:H21)</f>
        <v>2257938</v>
      </c>
      <c r="I22" s="330"/>
    </row>
    <row r="23" spans="1:9" ht="15">
      <c r="A23" s="60" t="s">
        <v>47</v>
      </c>
      <c r="B23" s="196" t="s">
        <v>48</v>
      </c>
      <c r="C23" s="196"/>
      <c r="D23" s="196"/>
      <c r="E23" s="196"/>
      <c r="F23" s="61"/>
      <c r="G23" s="55"/>
      <c r="H23" s="197"/>
      <c r="I23" s="198"/>
    </row>
    <row r="24" spans="1:9">
      <c r="A24" s="49">
        <v>1</v>
      </c>
      <c r="B24" s="186" t="s">
        <v>49</v>
      </c>
      <c r="C24" s="186"/>
      <c r="D24" s="186"/>
      <c r="E24" s="186"/>
      <c r="F24" s="55"/>
      <c r="G24" s="55">
        <f t="shared" si="0"/>
        <v>0</v>
      </c>
      <c r="H24" s="187"/>
      <c r="I24" s="188"/>
    </row>
    <row r="25" spans="1:9">
      <c r="A25" s="49">
        <v>2</v>
      </c>
      <c r="B25" s="186" t="s">
        <v>50</v>
      </c>
      <c r="C25" s="186"/>
      <c r="D25" s="186"/>
      <c r="E25" s="186"/>
      <c r="F25" s="62"/>
      <c r="G25" s="55">
        <f t="shared" si="0"/>
        <v>0</v>
      </c>
      <c r="H25" s="187"/>
      <c r="I25" s="188"/>
    </row>
    <row r="26" spans="1:9">
      <c r="A26" s="49">
        <v>3</v>
      </c>
      <c r="B26" s="186" t="s">
        <v>51</v>
      </c>
      <c r="C26" s="186"/>
      <c r="D26" s="186"/>
      <c r="E26" s="186"/>
      <c r="F26" s="62"/>
      <c r="G26" s="55">
        <f t="shared" si="0"/>
        <v>0</v>
      </c>
      <c r="H26" s="187"/>
      <c r="I26" s="188"/>
    </row>
    <row r="27" spans="1:9">
      <c r="A27" s="49">
        <v>4</v>
      </c>
      <c r="B27" s="186" t="s">
        <v>52</v>
      </c>
      <c r="C27" s="186"/>
      <c r="D27" s="186"/>
      <c r="E27" s="186"/>
      <c r="F27" s="62"/>
      <c r="G27" s="55">
        <f t="shared" si="0"/>
        <v>0</v>
      </c>
      <c r="H27" s="187"/>
      <c r="I27" s="188"/>
    </row>
    <row r="28" spans="1:9">
      <c r="A28" s="49">
        <v>5</v>
      </c>
      <c r="B28" s="186" t="s">
        <v>53</v>
      </c>
      <c r="C28" s="186"/>
      <c r="D28" s="186"/>
      <c r="E28" s="186"/>
      <c r="F28" s="62"/>
      <c r="G28" s="55">
        <f t="shared" si="0"/>
        <v>0</v>
      </c>
      <c r="H28" s="187"/>
      <c r="I28" s="188"/>
    </row>
    <row r="29" spans="1:9">
      <c r="A29" s="49">
        <v>6</v>
      </c>
      <c r="B29" s="186" t="s">
        <v>54</v>
      </c>
      <c r="C29" s="186"/>
      <c r="D29" s="186"/>
      <c r="E29" s="186"/>
      <c r="F29" s="62"/>
      <c r="G29" s="55">
        <f t="shared" si="0"/>
        <v>0</v>
      </c>
      <c r="H29" s="187"/>
      <c r="I29" s="188"/>
    </row>
    <row r="30" spans="1:9">
      <c r="A30" s="49">
        <v>7</v>
      </c>
      <c r="B30" s="186" t="s">
        <v>55</v>
      </c>
      <c r="C30" s="186"/>
      <c r="D30" s="186"/>
      <c r="E30" s="186"/>
      <c r="F30" s="63"/>
      <c r="G30" s="55">
        <f t="shared" si="0"/>
        <v>0</v>
      </c>
      <c r="H30" s="187"/>
      <c r="I30" s="188"/>
    </row>
    <row r="31" spans="1:9">
      <c r="A31" s="49">
        <v>8</v>
      </c>
      <c r="B31" s="186" t="s">
        <v>56</v>
      </c>
      <c r="C31" s="186"/>
      <c r="D31" s="186"/>
      <c r="E31" s="186"/>
      <c r="F31" s="55"/>
      <c r="G31" s="55">
        <f t="shared" si="0"/>
        <v>0</v>
      </c>
      <c r="H31" s="187"/>
      <c r="I31" s="188"/>
    </row>
    <row r="32" spans="1:9">
      <c r="A32" s="49">
        <v>9</v>
      </c>
      <c r="B32" s="186" t="s">
        <v>57</v>
      </c>
      <c r="C32" s="186"/>
      <c r="D32" s="186"/>
      <c r="E32" s="186"/>
      <c r="F32" s="55"/>
      <c r="G32" s="55">
        <f t="shared" si="0"/>
        <v>0</v>
      </c>
      <c r="H32" s="192"/>
      <c r="I32" s="193"/>
    </row>
    <row r="33" spans="1:11">
      <c r="A33" s="49">
        <v>10</v>
      </c>
      <c r="B33" s="186" t="s">
        <v>58</v>
      </c>
      <c r="C33" s="186"/>
      <c r="D33" s="186"/>
      <c r="E33" s="186"/>
      <c r="F33" s="55"/>
      <c r="G33" s="55">
        <f t="shared" si="0"/>
        <v>0</v>
      </c>
      <c r="H33" s="192"/>
      <c r="I33" s="193"/>
    </row>
    <row r="34" spans="1:11" ht="15.75" thickBot="1">
      <c r="A34" s="64" t="s">
        <v>59</v>
      </c>
      <c r="B34" s="182" t="s">
        <v>60</v>
      </c>
      <c r="C34" s="182"/>
      <c r="D34" s="182"/>
      <c r="E34" s="182"/>
      <c r="F34" s="65">
        <f>SUM(F24:F33)</f>
        <v>0</v>
      </c>
      <c r="G34" s="59">
        <f t="shared" ref="G34:G42" si="1">H34-F34</f>
        <v>0</v>
      </c>
      <c r="H34" s="194">
        <f>SUM(H24:H33)</f>
        <v>0</v>
      </c>
      <c r="I34" s="195"/>
    </row>
    <row r="35" spans="1:11" ht="15">
      <c r="A35" s="53" t="s">
        <v>61</v>
      </c>
      <c r="B35" s="189" t="s">
        <v>62</v>
      </c>
      <c r="C35" s="189"/>
      <c r="D35" s="189"/>
      <c r="E35" s="189"/>
      <c r="F35" s="66"/>
      <c r="G35" s="67">
        <f t="shared" si="1"/>
        <v>0</v>
      </c>
      <c r="H35" s="190"/>
      <c r="I35" s="191"/>
    </row>
    <row r="36" spans="1:11">
      <c r="A36" s="68">
        <v>1</v>
      </c>
      <c r="B36" s="186" t="s">
        <v>63</v>
      </c>
      <c r="C36" s="186"/>
      <c r="D36" s="186"/>
      <c r="E36" s="186"/>
      <c r="F36" s="69"/>
      <c r="G36" s="55">
        <f t="shared" si="1"/>
        <v>0</v>
      </c>
      <c r="H36" s="187"/>
      <c r="I36" s="188"/>
    </row>
    <row r="37" spans="1:11">
      <c r="A37" s="68">
        <v>2</v>
      </c>
      <c r="B37" s="186" t="s">
        <v>64</v>
      </c>
      <c r="C37" s="186"/>
      <c r="D37" s="186"/>
      <c r="E37" s="186"/>
      <c r="F37" s="69"/>
      <c r="G37" s="55">
        <f t="shared" si="1"/>
        <v>0</v>
      </c>
      <c r="H37" s="187"/>
      <c r="I37" s="188"/>
    </row>
    <row r="38" spans="1:11">
      <c r="A38" s="68">
        <v>3</v>
      </c>
      <c r="B38" s="186" t="s">
        <v>65</v>
      </c>
      <c r="C38" s="186"/>
      <c r="D38" s="186"/>
      <c r="E38" s="186"/>
      <c r="F38" s="69"/>
      <c r="G38" s="55">
        <f t="shared" si="1"/>
        <v>0</v>
      </c>
      <c r="H38" s="187"/>
      <c r="I38" s="188"/>
    </row>
    <row r="39" spans="1:11">
      <c r="A39" s="68">
        <v>4</v>
      </c>
      <c r="B39" s="186" t="s">
        <v>66</v>
      </c>
      <c r="C39" s="186"/>
      <c r="D39" s="186"/>
      <c r="E39" s="186"/>
      <c r="F39" s="69"/>
      <c r="G39" s="55">
        <f t="shared" si="1"/>
        <v>0</v>
      </c>
      <c r="H39" s="180"/>
      <c r="I39" s="181"/>
    </row>
    <row r="40" spans="1:11" ht="14.25">
      <c r="A40" s="68"/>
      <c r="B40" s="179" t="s">
        <v>67</v>
      </c>
      <c r="C40" s="179"/>
      <c r="D40" s="179"/>
      <c r="E40" s="179"/>
      <c r="F40" s="70"/>
      <c r="G40" s="71">
        <f t="shared" si="1"/>
        <v>0</v>
      </c>
      <c r="H40" s="180"/>
      <c r="I40" s="181"/>
      <c r="J40" s="26"/>
    </row>
    <row r="41" spans="1:11" ht="14.25">
      <c r="A41" s="68"/>
      <c r="B41" s="179" t="s">
        <v>68</v>
      </c>
      <c r="C41" s="179"/>
      <c r="D41" s="179"/>
      <c r="E41" s="179"/>
      <c r="F41" s="70"/>
      <c r="G41" s="71">
        <f t="shared" si="1"/>
        <v>0</v>
      </c>
      <c r="H41" s="180"/>
      <c r="I41" s="181"/>
      <c r="J41" s="26"/>
    </row>
    <row r="42" spans="1:11" s="25" customFormat="1" ht="15.75" thickBot="1">
      <c r="A42" s="64" t="s">
        <v>61</v>
      </c>
      <c r="B42" s="182" t="s">
        <v>69</v>
      </c>
      <c r="C42" s="182"/>
      <c r="D42" s="182"/>
      <c r="E42" s="182"/>
      <c r="F42" s="72">
        <f>SUM(F36:F41)</f>
        <v>0</v>
      </c>
      <c r="G42" s="59">
        <f t="shared" si="1"/>
        <v>0</v>
      </c>
      <c r="H42" s="183">
        <f>SUM(H36:H41)</f>
        <v>0</v>
      </c>
      <c r="I42" s="184"/>
      <c r="J42" s="27"/>
      <c r="K42" s="28"/>
    </row>
    <row r="43" spans="1:11" s="25" customFormat="1" ht="18.75" thickBot="1">
      <c r="A43" s="73"/>
      <c r="B43" s="185" t="s">
        <v>70</v>
      </c>
      <c r="C43" s="185"/>
      <c r="D43" s="185"/>
      <c r="E43" s="185"/>
      <c r="F43" s="74"/>
      <c r="G43" s="331">
        <f>G42-G34+G22</f>
        <v>2257938</v>
      </c>
      <c r="H43" s="332">
        <f>H22-H34+H42</f>
        <v>2257938</v>
      </c>
      <c r="I43" s="333"/>
      <c r="J43" s="27"/>
      <c r="K43" s="28"/>
    </row>
    <row r="44" spans="1:11" s="25" customFormat="1" ht="18">
      <c r="A44" s="75"/>
      <c r="B44" s="160" t="s">
        <v>163</v>
      </c>
      <c r="C44" s="161"/>
      <c r="D44" s="161"/>
      <c r="E44" s="161"/>
      <c r="F44" s="161"/>
      <c r="G44" s="161"/>
      <c r="H44" s="161"/>
      <c r="I44" s="162"/>
    </row>
    <row r="45" spans="1:11">
      <c r="A45" s="49"/>
      <c r="B45" s="163" t="s">
        <v>164</v>
      </c>
      <c r="C45" s="164"/>
      <c r="D45" s="164"/>
      <c r="E45" s="165"/>
      <c r="F45" s="164"/>
      <c r="G45" s="164"/>
      <c r="H45" s="164"/>
      <c r="I45" s="166"/>
    </row>
    <row r="46" spans="1:11">
      <c r="A46" s="51"/>
      <c r="B46" s="167" t="s">
        <v>71</v>
      </c>
      <c r="C46" s="168"/>
      <c r="D46" s="168"/>
      <c r="E46" s="168"/>
      <c r="F46" s="168"/>
      <c r="G46" s="168"/>
      <c r="H46" s="168"/>
      <c r="I46" s="171"/>
    </row>
    <row r="47" spans="1:11">
      <c r="A47" s="76"/>
      <c r="B47" s="169"/>
      <c r="C47" s="170"/>
      <c r="D47" s="170"/>
      <c r="E47" s="170"/>
      <c r="F47" s="170"/>
      <c r="G47" s="170"/>
      <c r="H47" s="170"/>
      <c r="I47" s="172"/>
    </row>
    <row r="48" spans="1:11" ht="13.5" thickBot="1">
      <c r="A48" s="77"/>
      <c r="B48" s="78"/>
      <c r="C48" s="78"/>
      <c r="D48" s="78"/>
      <c r="E48" s="78"/>
      <c r="F48" s="79"/>
      <c r="G48" s="80"/>
      <c r="H48" s="81"/>
      <c r="I48" s="82"/>
    </row>
    <row r="49" spans="1:9">
      <c r="A49" s="173" t="s">
        <v>72</v>
      </c>
      <c r="B49" s="174"/>
      <c r="C49" s="173" t="s">
        <v>73</v>
      </c>
      <c r="D49" s="174"/>
      <c r="E49" s="175"/>
      <c r="F49" s="83" t="s">
        <v>74</v>
      </c>
      <c r="G49" s="176" t="s">
        <v>74</v>
      </c>
      <c r="H49" s="177"/>
      <c r="I49" s="178"/>
    </row>
    <row r="50" spans="1:9">
      <c r="A50" s="134"/>
      <c r="B50" s="135"/>
      <c r="C50" s="134"/>
      <c r="D50" s="140"/>
      <c r="E50" s="135"/>
      <c r="F50" s="135"/>
      <c r="G50" s="143"/>
      <c r="H50" s="144"/>
      <c r="I50" s="145"/>
    </row>
    <row r="51" spans="1:9">
      <c r="A51" s="136"/>
      <c r="B51" s="137"/>
      <c r="C51" s="136"/>
      <c r="D51" s="141"/>
      <c r="E51" s="137"/>
      <c r="F51" s="137"/>
      <c r="G51" s="146"/>
      <c r="H51" s="147"/>
      <c r="I51" s="148"/>
    </row>
    <row r="52" spans="1:9">
      <c r="A52" s="136"/>
      <c r="B52" s="137"/>
      <c r="C52" s="136"/>
      <c r="D52" s="141"/>
      <c r="E52" s="137"/>
      <c r="F52" s="137"/>
      <c r="G52" s="146"/>
      <c r="H52" s="147"/>
      <c r="I52" s="148"/>
    </row>
    <row r="53" spans="1:9">
      <c r="A53" s="136"/>
      <c r="B53" s="137"/>
      <c r="C53" s="136"/>
      <c r="D53" s="141"/>
      <c r="E53" s="137"/>
      <c r="F53" s="137"/>
      <c r="G53" s="146"/>
      <c r="H53" s="147"/>
      <c r="I53" s="148"/>
    </row>
    <row r="54" spans="1:9">
      <c r="A54" s="136"/>
      <c r="B54" s="137"/>
      <c r="C54" s="136"/>
      <c r="D54" s="141"/>
      <c r="E54" s="137"/>
      <c r="F54" s="137"/>
      <c r="G54" s="146"/>
      <c r="H54" s="147"/>
      <c r="I54" s="148"/>
    </row>
    <row r="55" spans="1:9">
      <c r="A55" s="136"/>
      <c r="B55" s="137"/>
      <c r="C55" s="136"/>
      <c r="D55" s="141"/>
      <c r="E55" s="137"/>
      <c r="F55" s="137"/>
      <c r="G55" s="146"/>
      <c r="H55" s="147"/>
      <c r="I55" s="148"/>
    </row>
    <row r="56" spans="1:9">
      <c r="A56" s="136"/>
      <c r="B56" s="137"/>
      <c r="C56" s="136"/>
      <c r="D56" s="141"/>
      <c r="E56" s="137"/>
      <c r="F56" s="137"/>
      <c r="G56" s="146"/>
      <c r="H56" s="147"/>
      <c r="I56" s="148"/>
    </row>
    <row r="57" spans="1:9">
      <c r="A57" s="138"/>
      <c r="B57" s="139"/>
      <c r="C57" s="138"/>
      <c r="D57" s="142"/>
      <c r="E57" s="139"/>
      <c r="F57" s="139"/>
      <c r="G57" s="149"/>
      <c r="H57" s="150"/>
      <c r="I57" s="151"/>
    </row>
    <row r="58" spans="1:9" ht="15">
      <c r="A58" s="152"/>
      <c r="B58" s="153"/>
      <c r="C58" s="154" t="s">
        <v>111</v>
      </c>
      <c r="D58" s="155"/>
      <c r="E58" s="156"/>
      <c r="F58" s="125" t="s">
        <v>142</v>
      </c>
      <c r="G58" s="157" t="s">
        <v>141</v>
      </c>
      <c r="H58" s="158"/>
      <c r="I58" s="159"/>
    </row>
    <row r="59" spans="1:9" ht="15" thickBot="1">
      <c r="A59" s="131" t="s">
        <v>143</v>
      </c>
      <c r="B59" s="132"/>
      <c r="C59" s="131" t="s">
        <v>138</v>
      </c>
      <c r="D59" s="133"/>
      <c r="E59" s="132"/>
      <c r="F59" s="84" t="s">
        <v>139</v>
      </c>
      <c r="G59" s="131" t="s">
        <v>140</v>
      </c>
      <c r="H59" s="133"/>
      <c r="I59" s="132"/>
    </row>
  </sheetData>
  <mergeCells count="105">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34" zoomScale="80" zoomScaleSheetLayoutView="80" workbookViewId="0">
      <selection activeCell="B11" sqref="B11:E11"/>
    </sheetView>
  </sheetViews>
  <sheetFormatPr defaultRowHeight="13.5"/>
  <cols>
    <col min="1" max="1" customWidth="true" style="117" width="13.85546875" collapsed="false"/>
    <col min="2" max="2" customWidth="true" style="103" width="9.85546875" collapsed="false"/>
    <col min="3" max="3" customWidth="true" style="103" width="6.140625" collapsed="false"/>
    <col min="4" max="4" customWidth="true" style="103" width="19.42578125" collapsed="false"/>
    <col min="5" max="5" customWidth="true" style="103" width="23.7109375" collapsed="false"/>
    <col min="6" max="6" customWidth="true" style="103" width="19.85546875" collapsed="false"/>
    <col min="7" max="8" customWidth="true" style="103" width="8.0" collapsed="false"/>
    <col min="9" max="9" customWidth="true" style="103" width="22.140625" collapsed="false"/>
    <col min="10" max="256" style="103" width="9.140625" collapsed="false"/>
    <col min="257" max="257" customWidth="true" style="103" width="13.85546875" collapsed="false"/>
    <col min="258" max="258" customWidth="true" style="103" width="19.28515625" collapsed="false"/>
    <col min="259" max="259" customWidth="true" style="103" width="22.0" collapsed="false"/>
    <col min="260" max="260" customWidth="true" style="103" width="28.28515625" collapsed="false"/>
    <col min="261" max="261" customWidth="true" style="103" width="14.7109375" collapsed="false"/>
    <col min="262" max="262" customWidth="true" style="103" width="20.0" collapsed="false"/>
    <col min="263" max="263" customWidth="true" style="103" width="8.0" collapsed="false"/>
    <col min="264" max="264" bestFit="true" customWidth="true" style="103" width="13.5703125" collapsed="false"/>
    <col min="265" max="265" customWidth="true" style="103" width="22.140625" collapsed="false"/>
    <col min="266" max="512" style="103" width="9.140625" collapsed="false"/>
    <col min="513" max="513" customWidth="true" style="103" width="13.85546875" collapsed="false"/>
    <col min="514" max="514" customWidth="true" style="103" width="19.28515625" collapsed="false"/>
    <col min="515" max="515" customWidth="true" style="103" width="22.0" collapsed="false"/>
    <col min="516" max="516" customWidth="true" style="103" width="28.28515625" collapsed="false"/>
    <col min="517" max="517" customWidth="true" style="103" width="14.7109375" collapsed="false"/>
    <col min="518" max="518" customWidth="true" style="103" width="20.0" collapsed="false"/>
    <col min="519" max="519" customWidth="true" style="103" width="8.0" collapsed="false"/>
    <col min="520" max="520" bestFit="true" customWidth="true" style="103" width="13.5703125" collapsed="false"/>
    <col min="521" max="521" customWidth="true" style="103" width="22.140625" collapsed="false"/>
    <col min="522" max="768" style="103" width="9.140625" collapsed="false"/>
    <col min="769" max="769" customWidth="true" style="103" width="13.85546875" collapsed="false"/>
    <col min="770" max="770" customWidth="true" style="103" width="19.28515625" collapsed="false"/>
    <col min="771" max="771" customWidth="true" style="103" width="22.0" collapsed="false"/>
    <col min="772" max="772" customWidth="true" style="103" width="28.28515625" collapsed="false"/>
    <col min="773" max="773" customWidth="true" style="103" width="14.7109375" collapsed="false"/>
    <col min="774" max="774" customWidth="true" style="103" width="20.0" collapsed="false"/>
    <col min="775" max="775" customWidth="true" style="103" width="8.0" collapsed="false"/>
    <col min="776" max="776" bestFit="true" customWidth="true" style="103" width="13.5703125" collapsed="false"/>
    <col min="777" max="777" customWidth="true" style="103" width="22.140625" collapsed="false"/>
    <col min="778" max="1024" style="103" width="9.140625" collapsed="false"/>
    <col min="1025" max="1025" customWidth="true" style="103" width="13.85546875" collapsed="false"/>
    <col min="1026" max="1026" customWidth="true" style="103" width="19.28515625" collapsed="false"/>
    <col min="1027" max="1027" customWidth="true" style="103" width="22.0" collapsed="false"/>
    <col min="1028" max="1028" customWidth="true" style="103" width="28.28515625" collapsed="false"/>
    <col min="1029" max="1029" customWidth="true" style="103" width="14.7109375" collapsed="false"/>
    <col min="1030" max="1030" customWidth="true" style="103" width="20.0" collapsed="false"/>
    <col min="1031" max="1031" customWidth="true" style="103" width="8.0" collapsed="false"/>
    <col min="1032" max="1032" bestFit="true" customWidth="true" style="103" width="13.5703125" collapsed="false"/>
    <col min="1033" max="1033" customWidth="true" style="103" width="22.140625" collapsed="false"/>
    <col min="1034" max="1280" style="103" width="9.140625" collapsed="false"/>
    <col min="1281" max="1281" customWidth="true" style="103" width="13.85546875" collapsed="false"/>
    <col min="1282" max="1282" customWidth="true" style="103" width="19.28515625" collapsed="false"/>
    <col min="1283" max="1283" customWidth="true" style="103" width="22.0" collapsed="false"/>
    <col min="1284" max="1284" customWidth="true" style="103" width="28.28515625" collapsed="false"/>
    <col min="1285" max="1285" customWidth="true" style="103" width="14.7109375" collapsed="false"/>
    <col min="1286" max="1286" customWidth="true" style="103" width="20.0" collapsed="false"/>
    <col min="1287" max="1287" customWidth="true" style="103" width="8.0" collapsed="false"/>
    <col min="1288" max="1288" bestFit="true" customWidth="true" style="103" width="13.5703125" collapsed="false"/>
    <col min="1289" max="1289" customWidth="true" style="103" width="22.140625" collapsed="false"/>
    <col min="1290" max="1536" style="103" width="9.140625" collapsed="false"/>
    <col min="1537" max="1537" customWidth="true" style="103" width="13.85546875" collapsed="false"/>
    <col min="1538" max="1538" customWidth="true" style="103" width="19.28515625" collapsed="false"/>
    <col min="1539" max="1539" customWidth="true" style="103" width="22.0" collapsed="false"/>
    <col min="1540" max="1540" customWidth="true" style="103" width="28.28515625" collapsed="false"/>
    <col min="1541" max="1541" customWidth="true" style="103" width="14.7109375" collapsed="false"/>
    <col min="1542" max="1542" customWidth="true" style="103" width="20.0" collapsed="false"/>
    <col min="1543" max="1543" customWidth="true" style="103" width="8.0" collapsed="false"/>
    <col min="1544" max="1544" bestFit="true" customWidth="true" style="103" width="13.5703125" collapsed="false"/>
    <col min="1545" max="1545" customWidth="true" style="103" width="22.140625" collapsed="false"/>
    <col min="1546" max="1792" style="103" width="9.140625" collapsed="false"/>
    <col min="1793" max="1793" customWidth="true" style="103" width="13.85546875" collapsed="false"/>
    <col min="1794" max="1794" customWidth="true" style="103" width="19.28515625" collapsed="false"/>
    <col min="1795" max="1795" customWidth="true" style="103" width="22.0" collapsed="false"/>
    <col min="1796" max="1796" customWidth="true" style="103" width="28.28515625" collapsed="false"/>
    <col min="1797" max="1797" customWidth="true" style="103" width="14.7109375" collapsed="false"/>
    <col min="1798" max="1798" customWidth="true" style="103" width="20.0" collapsed="false"/>
    <col min="1799" max="1799" customWidth="true" style="103" width="8.0" collapsed="false"/>
    <col min="1800" max="1800" bestFit="true" customWidth="true" style="103" width="13.5703125" collapsed="false"/>
    <col min="1801" max="1801" customWidth="true" style="103" width="22.140625" collapsed="false"/>
    <col min="1802" max="2048" style="103" width="9.140625" collapsed="false"/>
    <col min="2049" max="2049" customWidth="true" style="103" width="13.85546875" collapsed="false"/>
    <col min="2050" max="2050" customWidth="true" style="103" width="19.28515625" collapsed="false"/>
    <col min="2051" max="2051" customWidth="true" style="103" width="22.0" collapsed="false"/>
    <col min="2052" max="2052" customWidth="true" style="103" width="28.28515625" collapsed="false"/>
    <col min="2053" max="2053" customWidth="true" style="103" width="14.7109375" collapsed="false"/>
    <col min="2054" max="2054" customWidth="true" style="103" width="20.0" collapsed="false"/>
    <col min="2055" max="2055" customWidth="true" style="103" width="8.0" collapsed="false"/>
    <col min="2056" max="2056" bestFit="true" customWidth="true" style="103" width="13.5703125" collapsed="false"/>
    <col min="2057" max="2057" customWidth="true" style="103" width="22.140625" collapsed="false"/>
    <col min="2058" max="2304" style="103" width="9.140625" collapsed="false"/>
    <col min="2305" max="2305" customWidth="true" style="103" width="13.85546875" collapsed="false"/>
    <col min="2306" max="2306" customWidth="true" style="103" width="19.28515625" collapsed="false"/>
    <col min="2307" max="2307" customWidth="true" style="103" width="22.0" collapsed="false"/>
    <col min="2308" max="2308" customWidth="true" style="103" width="28.28515625" collapsed="false"/>
    <col min="2309" max="2309" customWidth="true" style="103" width="14.7109375" collapsed="false"/>
    <col min="2310" max="2310" customWidth="true" style="103" width="20.0" collapsed="false"/>
    <col min="2311" max="2311" customWidth="true" style="103" width="8.0" collapsed="false"/>
    <col min="2312" max="2312" bestFit="true" customWidth="true" style="103" width="13.5703125" collapsed="false"/>
    <col min="2313" max="2313" customWidth="true" style="103" width="22.140625" collapsed="false"/>
    <col min="2314" max="2560" style="103" width="9.140625" collapsed="false"/>
    <col min="2561" max="2561" customWidth="true" style="103" width="13.85546875" collapsed="false"/>
    <col min="2562" max="2562" customWidth="true" style="103" width="19.28515625" collapsed="false"/>
    <col min="2563" max="2563" customWidth="true" style="103" width="22.0" collapsed="false"/>
    <col min="2564" max="2564" customWidth="true" style="103" width="28.28515625" collapsed="false"/>
    <col min="2565" max="2565" customWidth="true" style="103" width="14.7109375" collapsed="false"/>
    <col min="2566" max="2566" customWidth="true" style="103" width="20.0" collapsed="false"/>
    <col min="2567" max="2567" customWidth="true" style="103" width="8.0" collapsed="false"/>
    <col min="2568" max="2568" bestFit="true" customWidth="true" style="103" width="13.5703125" collapsed="false"/>
    <col min="2569" max="2569" customWidth="true" style="103" width="22.140625" collapsed="false"/>
    <col min="2570" max="2816" style="103" width="9.140625" collapsed="false"/>
    <col min="2817" max="2817" customWidth="true" style="103" width="13.85546875" collapsed="false"/>
    <col min="2818" max="2818" customWidth="true" style="103" width="19.28515625" collapsed="false"/>
    <col min="2819" max="2819" customWidth="true" style="103" width="22.0" collapsed="false"/>
    <col min="2820" max="2820" customWidth="true" style="103" width="28.28515625" collapsed="false"/>
    <col min="2821" max="2821" customWidth="true" style="103" width="14.7109375" collapsed="false"/>
    <col min="2822" max="2822" customWidth="true" style="103" width="20.0" collapsed="false"/>
    <col min="2823" max="2823" customWidth="true" style="103" width="8.0" collapsed="false"/>
    <col min="2824" max="2824" bestFit="true" customWidth="true" style="103" width="13.5703125" collapsed="false"/>
    <col min="2825" max="2825" customWidth="true" style="103" width="22.140625" collapsed="false"/>
    <col min="2826" max="3072" style="103" width="9.140625" collapsed="false"/>
    <col min="3073" max="3073" customWidth="true" style="103" width="13.85546875" collapsed="false"/>
    <col min="3074" max="3074" customWidth="true" style="103" width="19.28515625" collapsed="false"/>
    <col min="3075" max="3075" customWidth="true" style="103" width="22.0" collapsed="false"/>
    <col min="3076" max="3076" customWidth="true" style="103" width="28.28515625" collapsed="false"/>
    <col min="3077" max="3077" customWidth="true" style="103" width="14.7109375" collapsed="false"/>
    <col min="3078" max="3078" customWidth="true" style="103" width="20.0" collapsed="false"/>
    <col min="3079" max="3079" customWidth="true" style="103" width="8.0" collapsed="false"/>
    <col min="3080" max="3080" bestFit="true" customWidth="true" style="103" width="13.5703125" collapsed="false"/>
    <col min="3081" max="3081" customWidth="true" style="103" width="22.140625" collapsed="false"/>
    <col min="3082" max="3328" style="103" width="9.140625" collapsed="false"/>
    <col min="3329" max="3329" customWidth="true" style="103" width="13.85546875" collapsed="false"/>
    <col min="3330" max="3330" customWidth="true" style="103" width="19.28515625" collapsed="false"/>
    <col min="3331" max="3331" customWidth="true" style="103" width="22.0" collapsed="false"/>
    <col min="3332" max="3332" customWidth="true" style="103" width="28.28515625" collapsed="false"/>
    <col min="3333" max="3333" customWidth="true" style="103" width="14.7109375" collapsed="false"/>
    <col min="3334" max="3334" customWidth="true" style="103" width="20.0" collapsed="false"/>
    <col min="3335" max="3335" customWidth="true" style="103" width="8.0" collapsed="false"/>
    <col min="3336" max="3336" bestFit="true" customWidth="true" style="103" width="13.5703125" collapsed="false"/>
    <col min="3337" max="3337" customWidth="true" style="103" width="22.140625" collapsed="false"/>
    <col min="3338" max="3584" style="103" width="9.140625" collapsed="false"/>
    <col min="3585" max="3585" customWidth="true" style="103" width="13.85546875" collapsed="false"/>
    <col min="3586" max="3586" customWidth="true" style="103" width="19.28515625" collapsed="false"/>
    <col min="3587" max="3587" customWidth="true" style="103" width="22.0" collapsed="false"/>
    <col min="3588" max="3588" customWidth="true" style="103" width="28.28515625" collapsed="false"/>
    <col min="3589" max="3589" customWidth="true" style="103" width="14.7109375" collapsed="false"/>
    <col min="3590" max="3590" customWidth="true" style="103" width="20.0" collapsed="false"/>
    <col min="3591" max="3591" customWidth="true" style="103" width="8.0" collapsed="false"/>
    <col min="3592" max="3592" bestFit="true" customWidth="true" style="103" width="13.5703125" collapsed="false"/>
    <col min="3593" max="3593" customWidth="true" style="103" width="22.140625" collapsed="false"/>
    <col min="3594" max="3840" style="103" width="9.140625" collapsed="false"/>
    <col min="3841" max="3841" customWidth="true" style="103" width="13.85546875" collapsed="false"/>
    <col min="3842" max="3842" customWidth="true" style="103" width="19.28515625" collapsed="false"/>
    <col min="3843" max="3843" customWidth="true" style="103" width="22.0" collapsed="false"/>
    <col min="3844" max="3844" customWidth="true" style="103" width="28.28515625" collapsed="false"/>
    <col min="3845" max="3845" customWidth="true" style="103" width="14.7109375" collapsed="false"/>
    <col min="3846" max="3846" customWidth="true" style="103" width="20.0" collapsed="false"/>
    <col min="3847" max="3847" customWidth="true" style="103" width="8.0" collapsed="false"/>
    <col min="3848" max="3848" bestFit="true" customWidth="true" style="103" width="13.5703125" collapsed="false"/>
    <col min="3849" max="3849" customWidth="true" style="103" width="22.140625" collapsed="false"/>
    <col min="3850" max="4096" style="103" width="9.140625" collapsed="false"/>
    <col min="4097" max="4097" customWidth="true" style="103" width="13.85546875" collapsed="false"/>
    <col min="4098" max="4098" customWidth="true" style="103" width="19.28515625" collapsed="false"/>
    <col min="4099" max="4099" customWidth="true" style="103" width="22.0" collapsed="false"/>
    <col min="4100" max="4100" customWidth="true" style="103" width="28.28515625" collapsed="false"/>
    <col min="4101" max="4101" customWidth="true" style="103" width="14.7109375" collapsed="false"/>
    <col min="4102" max="4102" customWidth="true" style="103" width="20.0" collapsed="false"/>
    <col min="4103" max="4103" customWidth="true" style="103" width="8.0" collapsed="false"/>
    <col min="4104" max="4104" bestFit="true" customWidth="true" style="103" width="13.5703125" collapsed="false"/>
    <col min="4105" max="4105" customWidth="true" style="103" width="22.140625" collapsed="false"/>
    <col min="4106" max="4352" style="103" width="9.140625" collapsed="false"/>
    <col min="4353" max="4353" customWidth="true" style="103" width="13.85546875" collapsed="false"/>
    <col min="4354" max="4354" customWidth="true" style="103" width="19.28515625" collapsed="false"/>
    <col min="4355" max="4355" customWidth="true" style="103" width="22.0" collapsed="false"/>
    <col min="4356" max="4356" customWidth="true" style="103" width="28.28515625" collapsed="false"/>
    <col min="4357" max="4357" customWidth="true" style="103" width="14.7109375" collapsed="false"/>
    <col min="4358" max="4358" customWidth="true" style="103" width="20.0" collapsed="false"/>
    <col min="4359" max="4359" customWidth="true" style="103" width="8.0" collapsed="false"/>
    <col min="4360" max="4360" bestFit="true" customWidth="true" style="103" width="13.5703125" collapsed="false"/>
    <col min="4361" max="4361" customWidth="true" style="103" width="22.140625" collapsed="false"/>
    <col min="4362" max="4608" style="103" width="9.140625" collapsed="false"/>
    <col min="4609" max="4609" customWidth="true" style="103" width="13.85546875" collapsed="false"/>
    <col min="4610" max="4610" customWidth="true" style="103" width="19.28515625" collapsed="false"/>
    <col min="4611" max="4611" customWidth="true" style="103" width="22.0" collapsed="false"/>
    <col min="4612" max="4612" customWidth="true" style="103" width="28.28515625" collapsed="false"/>
    <col min="4613" max="4613" customWidth="true" style="103" width="14.7109375" collapsed="false"/>
    <col min="4614" max="4614" customWidth="true" style="103" width="20.0" collapsed="false"/>
    <col min="4615" max="4615" customWidth="true" style="103" width="8.0" collapsed="false"/>
    <col min="4616" max="4616" bestFit="true" customWidth="true" style="103" width="13.5703125" collapsed="false"/>
    <col min="4617" max="4617" customWidth="true" style="103" width="22.140625" collapsed="false"/>
    <col min="4618" max="4864" style="103" width="9.140625" collapsed="false"/>
    <col min="4865" max="4865" customWidth="true" style="103" width="13.85546875" collapsed="false"/>
    <col min="4866" max="4866" customWidth="true" style="103" width="19.28515625" collapsed="false"/>
    <col min="4867" max="4867" customWidth="true" style="103" width="22.0" collapsed="false"/>
    <col min="4868" max="4868" customWidth="true" style="103" width="28.28515625" collapsed="false"/>
    <col min="4869" max="4869" customWidth="true" style="103" width="14.7109375" collapsed="false"/>
    <col min="4870" max="4870" customWidth="true" style="103" width="20.0" collapsed="false"/>
    <col min="4871" max="4871" customWidth="true" style="103" width="8.0" collapsed="false"/>
    <col min="4872" max="4872" bestFit="true" customWidth="true" style="103" width="13.5703125" collapsed="false"/>
    <col min="4873" max="4873" customWidth="true" style="103" width="22.140625" collapsed="false"/>
    <col min="4874" max="5120" style="103" width="9.140625" collapsed="false"/>
    <col min="5121" max="5121" customWidth="true" style="103" width="13.85546875" collapsed="false"/>
    <col min="5122" max="5122" customWidth="true" style="103" width="19.28515625" collapsed="false"/>
    <col min="5123" max="5123" customWidth="true" style="103" width="22.0" collapsed="false"/>
    <col min="5124" max="5124" customWidth="true" style="103" width="28.28515625" collapsed="false"/>
    <col min="5125" max="5125" customWidth="true" style="103" width="14.7109375" collapsed="false"/>
    <col min="5126" max="5126" customWidth="true" style="103" width="20.0" collapsed="false"/>
    <col min="5127" max="5127" customWidth="true" style="103" width="8.0" collapsed="false"/>
    <col min="5128" max="5128" bestFit="true" customWidth="true" style="103" width="13.5703125" collapsed="false"/>
    <col min="5129" max="5129" customWidth="true" style="103" width="22.140625" collapsed="false"/>
    <col min="5130" max="5376" style="103" width="9.140625" collapsed="false"/>
    <col min="5377" max="5377" customWidth="true" style="103" width="13.85546875" collapsed="false"/>
    <col min="5378" max="5378" customWidth="true" style="103" width="19.28515625" collapsed="false"/>
    <col min="5379" max="5379" customWidth="true" style="103" width="22.0" collapsed="false"/>
    <col min="5380" max="5380" customWidth="true" style="103" width="28.28515625" collapsed="false"/>
    <col min="5381" max="5381" customWidth="true" style="103" width="14.7109375" collapsed="false"/>
    <col min="5382" max="5382" customWidth="true" style="103" width="20.0" collapsed="false"/>
    <col min="5383" max="5383" customWidth="true" style="103" width="8.0" collapsed="false"/>
    <col min="5384" max="5384" bestFit="true" customWidth="true" style="103" width="13.5703125" collapsed="false"/>
    <col min="5385" max="5385" customWidth="true" style="103" width="22.140625" collapsed="false"/>
    <col min="5386" max="5632" style="103" width="9.140625" collapsed="false"/>
    <col min="5633" max="5633" customWidth="true" style="103" width="13.85546875" collapsed="false"/>
    <col min="5634" max="5634" customWidth="true" style="103" width="19.28515625" collapsed="false"/>
    <col min="5635" max="5635" customWidth="true" style="103" width="22.0" collapsed="false"/>
    <col min="5636" max="5636" customWidth="true" style="103" width="28.28515625" collapsed="false"/>
    <col min="5637" max="5637" customWidth="true" style="103" width="14.7109375" collapsed="false"/>
    <col min="5638" max="5638" customWidth="true" style="103" width="20.0" collapsed="false"/>
    <col min="5639" max="5639" customWidth="true" style="103" width="8.0" collapsed="false"/>
    <col min="5640" max="5640" bestFit="true" customWidth="true" style="103" width="13.5703125" collapsed="false"/>
    <col min="5641" max="5641" customWidth="true" style="103" width="22.140625" collapsed="false"/>
    <col min="5642" max="5888" style="103" width="9.140625" collapsed="false"/>
    <col min="5889" max="5889" customWidth="true" style="103" width="13.85546875" collapsed="false"/>
    <col min="5890" max="5890" customWidth="true" style="103" width="19.28515625" collapsed="false"/>
    <col min="5891" max="5891" customWidth="true" style="103" width="22.0" collapsed="false"/>
    <col min="5892" max="5892" customWidth="true" style="103" width="28.28515625" collapsed="false"/>
    <col min="5893" max="5893" customWidth="true" style="103" width="14.7109375" collapsed="false"/>
    <col min="5894" max="5894" customWidth="true" style="103" width="20.0" collapsed="false"/>
    <col min="5895" max="5895" customWidth="true" style="103" width="8.0" collapsed="false"/>
    <col min="5896" max="5896" bestFit="true" customWidth="true" style="103" width="13.5703125" collapsed="false"/>
    <col min="5897" max="5897" customWidth="true" style="103" width="22.140625" collapsed="false"/>
    <col min="5898" max="6144" style="103" width="9.140625" collapsed="false"/>
    <col min="6145" max="6145" customWidth="true" style="103" width="13.85546875" collapsed="false"/>
    <col min="6146" max="6146" customWidth="true" style="103" width="19.28515625" collapsed="false"/>
    <col min="6147" max="6147" customWidth="true" style="103" width="22.0" collapsed="false"/>
    <col min="6148" max="6148" customWidth="true" style="103" width="28.28515625" collapsed="false"/>
    <col min="6149" max="6149" customWidth="true" style="103" width="14.7109375" collapsed="false"/>
    <col min="6150" max="6150" customWidth="true" style="103" width="20.0" collapsed="false"/>
    <col min="6151" max="6151" customWidth="true" style="103" width="8.0" collapsed="false"/>
    <col min="6152" max="6152" bestFit="true" customWidth="true" style="103" width="13.5703125" collapsed="false"/>
    <col min="6153" max="6153" customWidth="true" style="103" width="22.140625" collapsed="false"/>
    <col min="6154" max="6400" style="103" width="9.140625" collapsed="false"/>
    <col min="6401" max="6401" customWidth="true" style="103" width="13.85546875" collapsed="false"/>
    <col min="6402" max="6402" customWidth="true" style="103" width="19.28515625" collapsed="false"/>
    <col min="6403" max="6403" customWidth="true" style="103" width="22.0" collapsed="false"/>
    <col min="6404" max="6404" customWidth="true" style="103" width="28.28515625" collapsed="false"/>
    <col min="6405" max="6405" customWidth="true" style="103" width="14.7109375" collapsed="false"/>
    <col min="6406" max="6406" customWidth="true" style="103" width="20.0" collapsed="false"/>
    <col min="6407" max="6407" customWidth="true" style="103" width="8.0" collapsed="false"/>
    <col min="6408" max="6408" bestFit="true" customWidth="true" style="103" width="13.5703125" collapsed="false"/>
    <col min="6409" max="6409" customWidth="true" style="103" width="22.140625" collapsed="false"/>
    <col min="6410" max="6656" style="103" width="9.140625" collapsed="false"/>
    <col min="6657" max="6657" customWidth="true" style="103" width="13.85546875" collapsed="false"/>
    <col min="6658" max="6658" customWidth="true" style="103" width="19.28515625" collapsed="false"/>
    <col min="6659" max="6659" customWidth="true" style="103" width="22.0" collapsed="false"/>
    <col min="6660" max="6660" customWidth="true" style="103" width="28.28515625" collapsed="false"/>
    <col min="6661" max="6661" customWidth="true" style="103" width="14.7109375" collapsed="false"/>
    <col min="6662" max="6662" customWidth="true" style="103" width="20.0" collapsed="false"/>
    <col min="6663" max="6663" customWidth="true" style="103" width="8.0" collapsed="false"/>
    <col min="6664" max="6664" bestFit="true" customWidth="true" style="103" width="13.5703125" collapsed="false"/>
    <col min="6665" max="6665" customWidth="true" style="103" width="22.140625" collapsed="false"/>
    <col min="6666" max="6912" style="103" width="9.140625" collapsed="false"/>
    <col min="6913" max="6913" customWidth="true" style="103" width="13.85546875" collapsed="false"/>
    <col min="6914" max="6914" customWidth="true" style="103" width="19.28515625" collapsed="false"/>
    <col min="6915" max="6915" customWidth="true" style="103" width="22.0" collapsed="false"/>
    <col min="6916" max="6916" customWidth="true" style="103" width="28.28515625" collapsed="false"/>
    <col min="6917" max="6917" customWidth="true" style="103" width="14.7109375" collapsed="false"/>
    <col min="6918" max="6918" customWidth="true" style="103" width="20.0" collapsed="false"/>
    <col min="6919" max="6919" customWidth="true" style="103" width="8.0" collapsed="false"/>
    <col min="6920" max="6920" bestFit="true" customWidth="true" style="103" width="13.5703125" collapsed="false"/>
    <col min="6921" max="6921" customWidth="true" style="103" width="22.140625" collapsed="false"/>
    <col min="6922" max="7168" style="103" width="9.140625" collapsed="false"/>
    <col min="7169" max="7169" customWidth="true" style="103" width="13.85546875" collapsed="false"/>
    <col min="7170" max="7170" customWidth="true" style="103" width="19.28515625" collapsed="false"/>
    <col min="7171" max="7171" customWidth="true" style="103" width="22.0" collapsed="false"/>
    <col min="7172" max="7172" customWidth="true" style="103" width="28.28515625" collapsed="false"/>
    <col min="7173" max="7173" customWidth="true" style="103" width="14.7109375" collapsed="false"/>
    <col min="7174" max="7174" customWidth="true" style="103" width="20.0" collapsed="false"/>
    <col min="7175" max="7175" customWidth="true" style="103" width="8.0" collapsed="false"/>
    <col min="7176" max="7176" bestFit="true" customWidth="true" style="103" width="13.5703125" collapsed="false"/>
    <col min="7177" max="7177" customWidth="true" style="103" width="22.140625" collapsed="false"/>
    <col min="7178" max="7424" style="103" width="9.140625" collapsed="false"/>
    <col min="7425" max="7425" customWidth="true" style="103" width="13.85546875" collapsed="false"/>
    <col min="7426" max="7426" customWidth="true" style="103" width="19.28515625" collapsed="false"/>
    <col min="7427" max="7427" customWidth="true" style="103" width="22.0" collapsed="false"/>
    <col min="7428" max="7428" customWidth="true" style="103" width="28.28515625" collapsed="false"/>
    <col min="7429" max="7429" customWidth="true" style="103" width="14.7109375" collapsed="false"/>
    <col min="7430" max="7430" customWidth="true" style="103" width="20.0" collapsed="false"/>
    <col min="7431" max="7431" customWidth="true" style="103" width="8.0" collapsed="false"/>
    <col min="7432" max="7432" bestFit="true" customWidth="true" style="103" width="13.5703125" collapsed="false"/>
    <col min="7433" max="7433" customWidth="true" style="103" width="22.140625" collapsed="false"/>
    <col min="7434" max="7680" style="103" width="9.140625" collapsed="false"/>
    <col min="7681" max="7681" customWidth="true" style="103" width="13.85546875" collapsed="false"/>
    <col min="7682" max="7682" customWidth="true" style="103" width="19.28515625" collapsed="false"/>
    <col min="7683" max="7683" customWidth="true" style="103" width="22.0" collapsed="false"/>
    <col min="7684" max="7684" customWidth="true" style="103" width="28.28515625" collapsed="false"/>
    <col min="7685" max="7685" customWidth="true" style="103" width="14.7109375" collapsed="false"/>
    <col min="7686" max="7686" customWidth="true" style="103" width="20.0" collapsed="false"/>
    <col min="7687" max="7687" customWidth="true" style="103" width="8.0" collapsed="false"/>
    <col min="7688" max="7688" bestFit="true" customWidth="true" style="103" width="13.5703125" collapsed="false"/>
    <col min="7689" max="7689" customWidth="true" style="103" width="22.140625" collapsed="false"/>
    <col min="7690" max="7936" style="103" width="9.140625" collapsed="false"/>
    <col min="7937" max="7937" customWidth="true" style="103" width="13.85546875" collapsed="false"/>
    <col min="7938" max="7938" customWidth="true" style="103" width="19.28515625" collapsed="false"/>
    <col min="7939" max="7939" customWidth="true" style="103" width="22.0" collapsed="false"/>
    <col min="7940" max="7940" customWidth="true" style="103" width="28.28515625" collapsed="false"/>
    <col min="7941" max="7941" customWidth="true" style="103" width="14.7109375" collapsed="false"/>
    <col min="7942" max="7942" customWidth="true" style="103" width="20.0" collapsed="false"/>
    <col min="7943" max="7943" customWidth="true" style="103" width="8.0" collapsed="false"/>
    <col min="7944" max="7944" bestFit="true" customWidth="true" style="103" width="13.5703125" collapsed="false"/>
    <col min="7945" max="7945" customWidth="true" style="103" width="22.140625" collapsed="false"/>
    <col min="7946" max="8192" style="103" width="9.140625" collapsed="false"/>
    <col min="8193" max="8193" customWidth="true" style="103" width="13.85546875" collapsed="false"/>
    <col min="8194" max="8194" customWidth="true" style="103" width="19.28515625" collapsed="false"/>
    <col min="8195" max="8195" customWidth="true" style="103" width="22.0" collapsed="false"/>
    <col min="8196" max="8196" customWidth="true" style="103" width="28.28515625" collapsed="false"/>
    <col min="8197" max="8197" customWidth="true" style="103" width="14.7109375" collapsed="false"/>
    <col min="8198" max="8198" customWidth="true" style="103" width="20.0" collapsed="false"/>
    <col min="8199" max="8199" customWidth="true" style="103" width="8.0" collapsed="false"/>
    <col min="8200" max="8200" bestFit="true" customWidth="true" style="103" width="13.5703125" collapsed="false"/>
    <col min="8201" max="8201" customWidth="true" style="103" width="22.140625" collapsed="false"/>
    <col min="8202" max="8448" style="103" width="9.140625" collapsed="false"/>
    <col min="8449" max="8449" customWidth="true" style="103" width="13.85546875" collapsed="false"/>
    <col min="8450" max="8450" customWidth="true" style="103" width="19.28515625" collapsed="false"/>
    <col min="8451" max="8451" customWidth="true" style="103" width="22.0" collapsed="false"/>
    <col min="8452" max="8452" customWidth="true" style="103" width="28.28515625" collapsed="false"/>
    <col min="8453" max="8453" customWidth="true" style="103" width="14.7109375" collapsed="false"/>
    <col min="8454" max="8454" customWidth="true" style="103" width="20.0" collapsed="false"/>
    <col min="8455" max="8455" customWidth="true" style="103" width="8.0" collapsed="false"/>
    <col min="8456" max="8456" bestFit="true" customWidth="true" style="103" width="13.5703125" collapsed="false"/>
    <col min="8457" max="8457" customWidth="true" style="103" width="22.140625" collapsed="false"/>
    <col min="8458" max="8704" style="103" width="9.140625" collapsed="false"/>
    <col min="8705" max="8705" customWidth="true" style="103" width="13.85546875" collapsed="false"/>
    <col min="8706" max="8706" customWidth="true" style="103" width="19.28515625" collapsed="false"/>
    <col min="8707" max="8707" customWidth="true" style="103" width="22.0" collapsed="false"/>
    <col min="8708" max="8708" customWidth="true" style="103" width="28.28515625" collapsed="false"/>
    <col min="8709" max="8709" customWidth="true" style="103" width="14.7109375" collapsed="false"/>
    <col min="8710" max="8710" customWidth="true" style="103" width="20.0" collapsed="false"/>
    <col min="8711" max="8711" customWidth="true" style="103" width="8.0" collapsed="false"/>
    <col min="8712" max="8712" bestFit="true" customWidth="true" style="103" width="13.5703125" collapsed="false"/>
    <col min="8713" max="8713" customWidth="true" style="103" width="22.140625" collapsed="false"/>
    <col min="8714" max="8960" style="103" width="9.140625" collapsed="false"/>
    <col min="8961" max="8961" customWidth="true" style="103" width="13.85546875" collapsed="false"/>
    <col min="8962" max="8962" customWidth="true" style="103" width="19.28515625" collapsed="false"/>
    <col min="8963" max="8963" customWidth="true" style="103" width="22.0" collapsed="false"/>
    <col min="8964" max="8964" customWidth="true" style="103" width="28.28515625" collapsed="false"/>
    <col min="8965" max="8965" customWidth="true" style="103" width="14.7109375" collapsed="false"/>
    <col min="8966" max="8966" customWidth="true" style="103" width="20.0" collapsed="false"/>
    <col min="8967" max="8967" customWidth="true" style="103" width="8.0" collapsed="false"/>
    <col min="8968" max="8968" bestFit="true" customWidth="true" style="103" width="13.5703125" collapsed="false"/>
    <col min="8969" max="8969" customWidth="true" style="103" width="22.140625" collapsed="false"/>
    <col min="8970" max="9216" style="103" width="9.140625" collapsed="false"/>
    <col min="9217" max="9217" customWidth="true" style="103" width="13.85546875" collapsed="false"/>
    <col min="9218" max="9218" customWidth="true" style="103" width="19.28515625" collapsed="false"/>
    <col min="9219" max="9219" customWidth="true" style="103" width="22.0" collapsed="false"/>
    <col min="9220" max="9220" customWidth="true" style="103" width="28.28515625" collapsed="false"/>
    <col min="9221" max="9221" customWidth="true" style="103" width="14.7109375" collapsed="false"/>
    <col min="9222" max="9222" customWidth="true" style="103" width="20.0" collapsed="false"/>
    <col min="9223" max="9223" customWidth="true" style="103" width="8.0" collapsed="false"/>
    <col min="9224" max="9224" bestFit="true" customWidth="true" style="103" width="13.5703125" collapsed="false"/>
    <col min="9225" max="9225" customWidth="true" style="103" width="22.140625" collapsed="false"/>
    <col min="9226" max="9472" style="103" width="9.140625" collapsed="false"/>
    <col min="9473" max="9473" customWidth="true" style="103" width="13.85546875" collapsed="false"/>
    <col min="9474" max="9474" customWidth="true" style="103" width="19.28515625" collapsed="false"/>
    <col min="9475" max="9475" customWidth="true" style="103" width="22.0" collapsed="false"/>
    <col min="9476" max="9476" customWidth="true" style="103" width="28.28515625" collapsed="false"/>
    <col min="9477" max="9477" customWidth="true" style="103" width="14.7109375" collapsed="false"/>
    <col min="9478" max="9478" customWidth="true" style="103" width="20.0" collapsed="false"/>
    <col min="9479" max="9479" customWidth="true" style="103" width="8.0" collapsed="false"/>
    <col min="9480" max="9480" bestFit="true" customWidth="true" style="103" width="13.5703125" collapsed="false"/>
    <col min="9481" max="9481" customWidth="true" style="103" width="22.140625" collapsed="false"/>
    <col min="9482" max="9728" style="103" width="9.140625" collapsed="false"/>
    <col min="9729" max="9729" customWidth="true" style="103" width="13.85546875" collapsed="false"/>
    <col min="9730" max="9730" customWidth="true" style="103" width="19.28515625" collapsed="false"/>
    <col min="9731" max="9731" customWidth="true" style="103" width="22.0" collapsed="false"/>
    <col min="9732" max="9732" customWidth="true" style="103" width="28.28515625" collapsed="false"/>
    <col min="9733" max="9733" customWidth="true" style="103" width="14.7109375" collapsed="false"/>
    <col min="9734" max="9734" customWidth="true" style="103" width="20.0" collapsed="false"/>
    <col min="9735" max="9735" customWidth="true" style="103" width="8.0" collapsed="false"/>
    <col min="9736" max="9736" bestFit="true" customWidth="true" style="103" width="13.5703125" collapsed="false"/>
    <col min="9737" max="9737" customWidth="true" style="103" width="22.140625" collapsed="false"/>
    <col min="9738" max="9984" style="103" width="9.140625" collapsed="false"/>
    <col min="9985" max="9985" customWidth="true" style="103" width="13.85546875" collapsed="false"/>
    <col min="9986" max="9986" customWidth="true" style="103" width="19.28515625" collapsed="false"/>
    <col min="9987" max="9987" customWidth="true" style="103" width="22.0" collapsed="false"/>
    <col min="9988" max="9988" customWidth="true" style="103" width="28.28515625" collapsed="false"/>
    <col min="9989" max="9989" customWidth="true" style="103" width="14.7109375" collapsed="false"/>
    <col min="9990" max="9990" customWidth="true" style="103" width="20.0" collapsed="false"/>
    <col min="9991" max="9991" customWidth="true" style="103" width="8.0" collapsed="false"/>
    <col min="9992" max="9992" bestFit="true" customWidth="true" style="103" width="13.5703125" collapsed="false"/>
    <col min="9993" max="9993" customWidth="true" style="103" width="22.140625" collapsed="false"/>
    <col min="9994" max="10240" style="103" width="9.140625" collapsed="false"/>
    <col min="10241" max="10241" customWidth="true" style="103" width="13.85546875" collapsed="false"/>
    <col min="10242" max="10242" customWidth="true" style="103" width="19.28515625" collapsed="false"/>
    <col min="10243" max="10243" customWidth="true" style="103" width="22.0" collapsed="false"/>
    <col min="10244" max="10244" customWidth="true" style="103" width="28.28515625" collapsed="false"/>
    <col min="10245" max="10245" customWidth="true" style="103" width="14.7109375" collapsed="false"/>
    <col min="10246" max="10246" customWidth="true" style="103" width="20.0" collapsed="false"/>
    <col min="10247" max="10247" customWidth="true" style="103" width="8.0" collapsed="false"/>
    <col min="10248" max="10248" bestFit="true" customWidth="true" style="103" width="13.5703125" collapsed="false"/>
    <col min="10249" max="10249" customWidth="true" style="103" width="22.140625" collapsed="false"/>
    <col min="10250" max="10496" style="103" width="9.140625" collapsed="false"/>
    <col min="10497" max="10497" customWidth="true" style="103" width="13.85546875" collapsed="false"/>
    <col min="10498" max="10498" customWidth="true" style="103" width="19.28515625" collapsed="false"/>
    <col min="10499" max="10499" customWidth="true" style="103" width="22.0" collapsed="false"/>
    <col min="10500" max="10500" customWidth="true" style="103" width="28.28515625" collapsed="false"/>
    <col min="10501" max="10501" customWidth="true" style="103" width="14.7109375" collapsed="false"/>
    <col min="10502" max="10502" customWidth="true" style="103" width="20.0" collapsed="false"/>
    <col min="10503" max="10503" customWidth="true" style="103" width="8.0" collapsed="false"/>
    <col min="10504" max="10504" bestFit="true" customWidth="true" style="103" width="13.5703125" collapsed="false"/>
    <col min="10505" max="10505" customWidth="true" style="103" width="22.140625" collapsed="false"/>
    <col min="10506" max="10752" style="103" width="9.140625" collapsed="false"/>
    <col min="10753" max="10753" customWidth="true" style="103" width="13.85546875" collapsed="false"/>
    <col min="10754" max="10754" customWidth="true" style="103" width="19.28515625" collapsed="false"/>
    <col min="10755" max="10755" customWidth="true" style="103" width="22.0" collapsed="false"/>
    <col min="10756" max="10756" customWidth="true" style="103" width="28.28515625" collapsed="false"/>
    <col min="10757" max="10757" customWidth="true" style="103" width="14.7109375" collapsed="false"/>
    <col min="10758" max="10758" customWidth="true" style="103" width="20.0" collapsed="false"/>
    <col min="10759" max="10759" customWidth="true" style="103" width="8.0" collapsed="false"/>
    <col min="10760" max="10760" bestFit="true" customWidth="true" style="103" width="13.5703125" collapsed="false"/>
    <col min="10761" max="10761" customWidth="true" style="103" width="22.140625" collapsed="false"/>
    <col min="10762" max="11008" style="103" width="9.140625" collapsed="false"/>
    <col min="11009" max="11009" customWidth="true" style="103" width="13.85546875" collapsed="false"/>
    <col min="11010" max="11010" customWidth="true" style="103" width="19.28515625" collapsed="false"/>
    <col min="11011" max="11011" customWidth="true" style="103" width="22.0" collapsed="false"/>
    <col min="11012" max="11012" customWidth="true" style="103" width="28.28515625" collapsed="false"/>
    <col min="11013" max="11013" customWidth="true" style="103" width="14.7109375" collapsed="false"/>
    <col min="11014" max="11014" customWidth="true" style="103" width="20.0" collapsed="false"/>
    <col min="11015" max="11015" customWidth="true" style="103" width="8.0" collapsed="false"/>
    <col min="11016" max="11016" bestFit="true" customWidth="true" style="103" width="13.5703125" collapsed="false"/>
    <col min="11017" max="11017" customWidth="true" style="103" width="22.140625" collapsed="false"/>
    <col min="11018" max="11264" style="103" width="9.140625" collapsed="false"/>
    <col min="11265" max="11265" customWidth="true" style="103" width="13.85546875" collapsed="false"/>
    <col min="11266" max="11266" customWidth="true" style="103" width="19.28515625" collapsed="false"/>
    <col min="11267" max="11267" customWidth="true" style="103" width="22.0" collapsed="false"/>
    <col min="11268" max="11268" customWidth="true" style="103" width="28.28515625" collapsed="false"/>
    <col min="11269" max="11269" customWidth="true" style="103" width="14.7109375" collapsed="false"/>
    <col min="11270" max="11270" customWidth="true" style="103" width="20.0" collapsed="false"/>
    <col min="11271" max="11271" customWidth="true" style="103" width="8.0" collapsed="false"/>
    <col min="11272" max="11272" bestFit="true" customWidth="true" style="103" width="13.5703125" collapsed="false"/>
    <col min="11273" max="11273" customWidth="true" style="103" width="22.140625" collapsed="false"/>
    <col min="11274" max="11520" style="103" width="9.140625" collapsed="false"/>
    <col min="11521" max="11521" customWidth="true" style="103" width="13.85546875" collapsed="false"/>
    <col min="11522" max="11522" customWidth="true" style="103" width="19.28515625" collapsed="false"/>
    <col min="11523" max="11523" customWidth="true" style="103" width="22.0" collapsed="false"/>
    <col min="11524" max="11524" customWidth="true" style="103" width="28.28515625" collapsed="false"/>
    <col min="11525" max="11525" customWidth="true" style="103" width="14.7109375" collapsed="false"/>
    <col min="11526" max="11526" customWidth="true" style="103" width="20.0" collapsed="false"/>
    <col min="11527" max="11527" customWidth="true" style="103" width="8.0" collapsed="false"/>
    <col min="11528" max="11528" bestFit="true" customWidth="true" style="103" width="13.5703125" collapsed="false"/>
    <col min="11529" max="11529" customWidth="true" style="103" width="22.140625" collapsed="false"/>
    <col min="11530" max="11776" style="103" width="9.140625" collapsed="false"/>
    <col min="11777" max="11777" customWidth="true" style="103" width="13.85546875" collapsed="false"/>
    <col min="11778" max="11778" customWidth="true" style="103" width="19.28515625" collapsed="false"/>
    <col min="11779" max="11779" customWidth="true" style="103" width="22.0" collapsed="false"/>
    <col min="11780" max="11780" customWidth="true" style="103" width="28.28515625" collapsed="false"/>
    <col min="11781" max="11781" customWidth="true" style="103" width="14.7109375" collapsed="false"/>
    <col min="11782" max="11782" customWidth="true" style="103" width="20.0" collapsed="false"/>
    <col min="11783" max="11783" customWidth="true" style="103" width="8.0" collapsed="false"/>
    <col min="11784" max="11784" bestFit="true" customWidth="true" style="103" width="13.5703125" collapsed="false"/>
    <col min="11785" max="11785" customWidth="true" style="103" width="22.140625" collapsed="false"/>
    <col min="11786" max="12032" style="103" width="9.140625" collapsed="false"/>
    <col min="12033" max="12033" customWidth="true" style="103" width="13.85546875" collapsed="false"/>
    <col min="12034" max="12034" customWidth="true" style="103" width="19.28515625" collapsed="false"/>
    <col min="12035" max="12035" customWidth="true" style="103" width="22.0" collapsed="false"/>
    <col min="12036" max="12036" customWidth="true" style="103" width="28.28515625" collapsed="false"/>
    <col min="12037" max="12037" customWidth="true" style="103" width="14.7109375" collapsed="false"/>
    <col min="12038" max="12038" customWidth="true" style="103" width="20.0" collapsed="false"/>
    <col min="12039" max="12039" customWidth="true" style="103" width="8.0" collapsed="false"/>
    <col min="12040" max="12040" bestFit="true" customWidth="true" style="103" width="13.5703125" collapsed="false"/>
    <col min="12041" max="12041" customWidth="true" style="103" width="22.140625" collapsed="false"/>
    <col min="12042" max="12288" style="103" width="9.140625" collapsed="false"/>
    <col min="12289" max="12289" customWidth="true" style="103" width="13.85546875" collapsed="false"/>
    <col min="12290" max="12290" customWidth="true" style="103" width="19.28515625" collapsed="false"/>
    <col min="12291" max="12291" customWidth="true" style="103" width="22.0" collapsed="false"/>
    <col min="12292" max="12292" customWidth="true" style="103" width="28.28515625" collapsed="false"/>
    <col min="12293" max="12293" customWidth="true" style="103" width="14.7109375" collapsed="false"/>
    <col min="12294" max="12294" customWidth="true" style="103" width="20.0" collapsed="false"/>
    <col min="12295" max="12295" customWidth="true" style="103" width="8.0" collapsed="false"/>
    <col min="12296" max="12296" bestFit="true" customWidth="true" style="103" width="13.5703125" collapsed="false"/>
    <col min="12297" max="12297" customWidth="true" style="103" width="22.140625" collapsed="false"/>
    <col min="12298" max="12544" style="103" width="9.140625" collapsed="false"/>
    <col min="12545" max="12545" customWidth="true" style="103" width="13.85546875" collapsed="false"/>
    <col min="12546" max="12546" customWidth="true" style="103" width="19.28515625" collapsed="false"/>
    <col min="12547" max="12547" customWidth="true" style="103" width="22.0" collapsed="false"/>
    <col min="12548" max="12548" customWidth="true" style="103" width="28.28515625" collapsed="false"/>
    <col min="12549" max="12549" customWidth="true" style="103" width="14.7109375" collapsed="false"/>
    <col min="12550" max="12550" customWidth="true" style="103" width="20.0" collapsed="false"/>
    <col min="12551" max="12551" customWidth="true" style="103" width="8.0" collapsed="false"/>
    <col min="12552" max="12552" bestFit="true" customWidth="true" style="103" width="13.5703125" collapsed="false"/>
    <col min="12553" max="12553" customWidth="true" style="103" width="22.140625" collapsed="false"/>
    <col min="12554" max="12800" style="103" width="9.140625" collapsed="false"/>
    <col min="12801" max="12801" customWidth="true" style="103" width="13.85546875" collapsed="false"/>
    <col min="12802" max="12802" customWidth="true" style="103" width="19.28515625" collapsed="false"/>
    <col min="12803" max="12803" customWidth="true" style="103" width="22.0" collapsed="false"/>
    <col min="12804" max="12804" customWidth="true" style="103" width="28.28515625" collapsed="false"/>
    <col min="12805" max="12805" customWidth="true" style="103" width="14.7109375" collapsed="false"/>
    <col min="12806" max="12806" customWidth="true" style="103" width="20.0" collapsed="false"/>
    <col min="12807" max="12807" customWidth="true" style="103" width="8.0" collapsed="false"/>
    <col min="12808" max="12808" bestFit="true" customWidth="true" style="103" width="13.5703125" collapsed="false"/>
    <col min="12809" max="12809" customWidth="true" style="103" width="22.140625" collapsed="false"/>
    <col min="12810" max="13056" style="103" width="9.140625" collapsed="false"/>
    <col min="13057" max="13057" customWidth="true" style="103" width="13.85546875" collapsed="false"/>
    <col min="13058" max="13058" customWidth="true" style="103" width="19.28515625" collapsed="false"/>
    <col min="13059" max="13059" customWidth="true" style="103" width="22.0" collapsed="false"/>
    <col min="13060" max="13060" customWidth="true" style="103" width="28.28515625" collapsed="false"/>
    <col min="13061" max="13061" customWidth="true" style="103" width="14.7109375" collapsed="false"/>
    <col min="13062" max="13062" customWidth="true" style="103" width="20.0" collapsed="false"/>
    <col min="13063" max="13063" customWidth="true" style="103" width="8.0" collapsed="false"/>
    <col min="13064" max="13064" bestFit="true" customWidth="true" style="103" width="13.5703125" collapsed="false"/>
    <col min="13065" max="13065" customWidth="true" style="103" width="22.140625" collapsed="false"/>
    <col min="13066" max="13312" style="103" width="9.140625" collapsed="false"/>
    <col min="13313" max="13313" customWidth="true" style="103" width="13.85546875" collapsed="false"/>
    <col min="13314" max="13314" customWidth="true" style="103" width="19.28515625" collapsed="false"/>
    <col min="13315" max="13315" customWidth="true" style="103" width="22.0" collapsed="false"/>
    <col min="13316" max="13316" customWidth="true" style="103" width="28.28515625" collapsed="false"/>
    <col min="13317" max="13317" customWidth="true" style="103" width="14.7109375" collapsed="false"/>
    <col min="13318" max="13318" customWidth="true" style="103" width="20.0" collapsed="false"/>
    <col min="13319" max="13319" customWidth="true" style="103" width="8.0" collapsed="false"/>
    <col min="13320" max="13320" bestFit="true" customWidth="true" style="103" width="13.5703125" collapsed="false"/>
    <col min="13321" max="13321" customWidth="true" style="103" width="22.140625" collapsed="false"/>
    <col min="13322" max="13568" style="103" width="9.140625" collapsed="false"/>
    <col min="13569" max="13569" customWidth="true" style="103" width="13.85546875" collapsed="false"/>
    <col min="13570" max="13570" customWidth="true" style="103" width="19.28515625" collapsed="false"/>
    <col min="13571" max="13571" customWidth="true" style="103" width="22.0" collapsed="false"/>
    <col min="13572" max="13572" customWidth="true" style="103" width="28.28515625" collapsed="false"/>
    <col min="13573" max="13573" customWidth="true" style="103" width="14.7109375" collapsed="false"/>
    <col min="13574" max="13574" customWidth="true" style="103" width="20.0" collapsed="false"/>
    <col min="13575" max="13575" customWidth="true" style="103" width="8.0" collapsed="false"/>
    <col min="13576" max="13576" bestFit="true" customWidth="true" style="103" width="13.5703125" collapsed="false"/>
    <col min="13577" max="13577" customWidth="true" style="103" width="22.140625" collapsed="false"/>
    <col min="13578" max="13824" style="103" width="9.140625" collapsed="false"/>
    <col min="13825" max="13825" customWidth="true" style="103" width="13.85546875" collapsed="false"/>
    <col min="13826" max="13826" customWidth="true" style="103" width="19.28515625" collapsed="false"/>
    <col min="13827" max="13827" customWidth="true" style="103" width="22.0" collapsed="false"/>
    <col min="13828" max="13828" customWidth="true" style="103" width="28.28515625" collapsed="false"/>
    <col min="13829" max="13829" customWidth="true" style="103" width="14.7109375" collapsed="false"/>
    <col min="13830" max="13830" customWidth="true" style="103" width="20.0" collapsed="false"/>
    <col min="13831" max="13831" customWidth="true" style="103" width="8.0" collapsed="false"/>
    <col min="13832" max="13832" bestFit="true" customWidth="true" style="103" width="13.5703125" collapsed="false"/>
    <col min="13833" max="13833" customWidth="true" style="103" width="22.140625" collapsed="false"/>
    <col min="13834" max="14080" style="103" width="9.140625" collapsed="false"/>
    <col min="14081" max="14081" customWidth="true" style="103" width="13.85546875" collapsed="false"/>
    <col min="14082" max="14082" customWidth="true" style="103" width="19.28515625" collapsed="false"/>
    <col min="14083" max="14083" customWidth="true" style="103" width="22.0" collapsed="false"/>
    <col min="14084" max="14084" customWidth="true" style="103" width="28.28515625" collapsed="false"/>
    <col min="14085" max="14085" customWidth="true" style="103" width="14.7109375" collapsed="false"/>
    <col min="14086" max="14086" customWidth="true" style="103" width="20.0" collapsed="false"/>
    <col min="14087" max="14087" customWidth="true" style="103" width="8.0" collapsed="false"/>
    <col min="14088" max="14088" bestFit="true" customWidth="true" style="103" width="13.5703125" collapsed="false"/>
    <col min="14089" max="14089" customWidth="true" style="103" width="22.140625" collapsed="false"/>
    <col min="14090" max="14336" style="103" width="9.140625" collapsed="false"/>
    <col min="14337" max="14337" customWidth="true" style="103" width="13.85546875" collapsed="false"/>
    <col min="14338" max="14338" customWidth="true" style="103" width="19.28515625" collapsed="false"/>
    <col min="14339" max="14339" customWidth="true" style="103" width="22.0" collapsed="false"/>
    <col min="14340" max="14340" customWidth="true" style="103" width="28.28515625" collapsed="false"/>
    <col min="14341" max="14341" customWidth="true" style="103" width="14.7109375" collapsed="false"/>
    <col min="14342" max="14342" customWidth="true" style="103" width="20.0" collapsed="false"/>
    <col min="14343" max="14343" customWidth="true" style="103" width="8.0" collapsed="false"/>
    <col min="14344" max="14344" bestFit="true" customWidth="true" style="103" width="13.5703125" collapsed="false"/>
    <col min="14345" max="14345" customWidth="true" style="103" width="22.140625" collapsed="false"/>
    <col min="14346" max="14592" style="103" width="9.140625" collapsed="false"/>
    <col min="14593" max="14593" customWidth="true" style="103" width="13.85546875" collapsed="false"/>
    <col min="14594" max="14594" customWidth="true" style="103" width="19.28515625" collapsed="false"/>
    <col min="14595" max="14595" customWidth="true" style="103" width="22.0" collapsed="false"/>
    <col min="14596" max="14596" customWidth="true" style="103" width="28.28515625" collapsed="false"/>
    <col min="14597" max="14597" customWidth="true" style="103" width="14.7109375" collapsed="false"/>
    <col min="14598" max="14598" customWidth="true" style="103" width="20.0" collapsed="false"/>
    <col min="14599" max="14599" customWidth="true" style="103" width="8.0" collapsed="false"/>
    <col min="14600" max="14600" bestFit="true" customWidth="true" style="103" width="13.5703125" collapsed="false"/>
    <col min="14601" max="14601" customWidth="true" style="103" width="22.140625" collapsed="false"/>
    <col min="14602" max="14848" style="103" width="9.140625" collapsed="false"/>
    <col min="14849" max="14849" customWidth="true" style="103" width="13.85546875" collapsed="false"/>
    <col min="14850" max="14850" customWidth="true" style="103" width="19.28515625" collapsed="false"/>
    <col min="14851" max="14851" customWidth="true" style="103" width="22.0" collapsed="false"/>
    <col min="14852" max="14852" customWidth="true" style="103" width="28.28515625" collapsed="false"/>
    <col min="14853" max="14853" customWidth="true" style="103" width="14.7109375" collapsed="false"/>
    <col min="14854" max="14854" customWidth="true" style="103" width="20.0" collapsed="false"/>
    <col min="14855" max="14855" customWidth="true" style="103" width="8.0" collapsed="false"/>
    <col min="14856" max="14856" bestFit="true" customWidth="true" style="103" width="13.5703125" collapsed="false"/>
    <col min="14857" max="14857" customWidth="true" style="103" width="22.140625" collapsed="false"/>
    <col min="14858" max="15104" style="103" width="9.140625" collapsed="false"/>
    <col min="15105" max="15105" customWidth="true" style="103" width="13.85546875" collapsed="false"/>
    <col min="15106" max="15106" customWidth="true" style="103" width="19.28515625" collapsed="false"/>
    <col min="15107" max="15107" customWidth="true" style="103" width="22.0" collapsed="false"/>
    <col min="15108" max="15108" customWidth="true" style="103" width="28.28515625" collapsed="false"/>
    <col min="15109" max="15109" customWidth="true" style="103" width="14.7109375" collapsed="false"/>
    <col min="15110" max="15110" customWidth="true" style="103" width="20.0" collapsed="false"/>
    <col min="15111" max="15111" customWidth="true" style="103" width="8.0" collapsed="false"/>
    <col min="15112" max="15112" bestFit="true" customWidth="true" style="103" width="13.5703125" collapsed="false"/>
    <col min="15113" max="15113" customWidth="true" style="103" width="22.140625" collapsed="false"/>
    <col min="15114" max="15360" style="103" width="9.140625" collapsed="false"/>
    <col min="15361" max="15361" customWidth="true" style="103" width="13.85546875" collapsed="false"/>
    <col min="15362" max="15362" customWidth="true" style="103" width="19.28515625" collapsed="false"/>
    <col min="15363" max="15363" customWidth="true" style="103" width="22.0" collapsed="false"/>
    <col min="15364" max="15364" customWidth="true" style="103" width="28.28515625" collapsed="false"/>
    <col min="15365" max="15365" customWidth="true" style="103" width="14.7109375" collapsed="false"/>
    <col min="15366" max="15366" customWidth="true" style="103" width="20.0" collapsed="false"/>
    <col min="15367" max="15367" customWidth="true" style="103" width="8.0" collapsed="false"/>
    <col min="15368" max="15368" bestFit="true" customWidth="true" style="103" width="13.5703125" collapsed="false"/>
    <col min="15369" max="15369" customWidth="true" style="103" width="22.140625" collapsed="false"/>
    <col min="15370" max="15616" style="103" width="9.140625" collapsed="false"/>
    <col min="15617" max="15617" customWidth="true" style="103" width="13.85546875" collapsed="false"/>
    <col min="15618" max="15618" customWidth="true" style="103" width="19.28515625" collapsed="false"/>
    <col min="15619" max="15619" customWidth="true" style="103" width="22.0" collapsed="false"/>
    <col min="15620" max="15620" customWidth="true" style="103" width="28.28515625" collapsed="false"/>
    <col min="15621" max="15621" customWidth="true" style="103" width="14.7109375" collapsed="false"/>
    <col min="15622" max="15622" customWidth="true" style="103" width="20.0" collapsed="false"/>
    <col min="15623" max="15623" customWidth="true" style="103" width="8.0" collapsed="false"/>
    <col min="15624" max="15624" bestFit="true" customWidth="true" style="103" width="13.5703125" collapsed="false"/>
    <col min="15625" max="15625" customWidth="true" style="103" width="22.140625" collapsed="false"/>
    <col min="15626" max="15872" style="103" width="9.140625" collapsed="false"/>
    <col min="15873" max="15873" customWidth="true" style="103" width="13.85546875" collapsed="false"/>
    <col min="15874" max="15874" customWidth="true" style="103" width="19.28515625" collapsed="false"/>
    <col min="15875" max="15875" customWidth="true" style="103" width="22.0" collapsed="false"/>
    <col min="15876" max="15876" customWidth="true" style="103" width="28.28515625" collapsed="false"/>
    <col min="15877" max="15877" customWidth="true" style="103" width="14.7109375" collapsed="false"/>
    <col min="15878" max="15878" customWidth="true" style="103" width="20.0" collapsed="false"/>
    <col min="15879" max="15879" customWidth="true" style="103" width="8.0" collapsed="false"/>
    <col min="15880" max="15880" bestFit="true" customWidth="true" style="103" width="13.5703125" collapsed="false"/>
    <col min="15881" max="15881" customWidth="true" style="103" width="22.140625" collapsed="false"/>
    <col min="15882" max="16128" style="103" width="9.140625" collapsed="false"/>
    <col min="16129" max="16129" customWidth="true" style="103" width="13.85546875" collapsed="false"/>
    <col min="16130" max="16130" customWidth="true" style="103" width="19.28515625" collapsed="false"/>
    <col min="16131" max="16131" customWidth="true" style="103" width="22.0" collapsed="false"/>
    <col min="16132" max="16132" customWidth="true" style="103" width="28.28515625" collapsed="false"/>
    <col min="16133" max="16133" customWidth="true" style="103" width="14.7109375" collapsed="false"/>
    <col min="16134" max="16134" customWidth="true" style="103" width="20.0" collapsed="false"/>
    <col min="16135" max="16135" customWidth="true" style="103" width="8.0" collapsed="false"/>
    <col min="16136" max="16136" bestFit="true" customWidth="true" style="103" width="13.5703125" collapsed="false"/>
    <col min="16137" max="16137" customWidth="true" style="103" width="22.140625" collapsed="false"/>
    <col min="16138" max="16384" style="103" width="9.140625" collapsed="false"/>
  </cols>
  <sheetData>
    <row r="1" spans="1:9" ht="41.25" customHeight="1">
      <c r="A1" s="273" t="s">
        <v>97</v>
      </c>
      <c r="B1" s="274"/>
      <c r="C1" s="274"/>
      <c r="D1" s="274"/>
      <c r="E1" s="274"/>
      <c r="F1" s="274"/>
      <c r="G1" s="274"/>
      <c r="H1" s="274"/>
      <c r="I1" s="275"/>
    </row>
    <row r="2" spans="1:9" ht="18.75" customHeight="1">
      <c r="A2" s="276" t="s">
        <v>98</v>
      </c>
      <c r="B2" s="277"/>
      <c r="C2" s="277"/>
      <c r="D2" s="277"/>
      <c r="E2" s="277"/>
      <c r="F2" s="277"/>
      <c r="G2" s="277"/>
      <c r="H2" s="277"/>
      <c r="I2" s="278"/>
    </row>
    <row r="3" spans="1:9">
      <c r="A3" s="279"/>
      <c r="B3" s="280"/>
      <c r="C3" s="280"/>
      <c r="D3" s="280"/>
      <c r="E3" s="280"/>
      <c r="F3" s="280"/>
      <c r="G3" s="280"/>
      <c r="H3" s="280"/>
      <c r="I3" s="281"/>
    </row>
    <row r="4" spans="1:9" ht="29.25">
      <c r="A4" s="282" t="s">
        <v>99</v>
      </c>
      <c r="B4" s="283"/>
      <c r="C4" s="283"/>
      <c r="D4" s="283"/>
      <c r="E4" s="283"/>
      <c r="F4" s="283"/>
      <c r="G4" s="283"/>
      <c r="H4" s="283"/>
      <c r="I4" s="284"/>
    </row>
    <row r="5" spans="1:9" ht="17.25">
      <c r="A5" s="285" t="s">
        <v>100</v>
      </c>
      <c r="B5" s="286"/>
      <c r="C5" s="286"/>
      <c r="D5" s="286"/>
      <c r="E5" s="286"/>
      <c r="F5" s="287"/>
      <c r="G5" s="287"/>
      <c r="H5" s="287"/>
      <c r="I5" s="288"/>
    </row>
    <row r="6" spans="1:9" ht="15" customHeight="1">
      <c r="A6" s="337" t="s">
        <v>158</v>
      </c>
      <c r="B6" s="338"/>
      <c r="C6" s="338"/>
      <c r="D6" s="338"/>
      <c r="E6" s="339"/>
      <c r="F6" s="104" t="s">
        <v>99</v>
      </c>
      <c r="G6" s="289" t="s">
        <v>169</v>
      </c>
      <c r="H6" s="289"/>
      <c r="I6" s="290"/>
    </row>
    <row r="7" spans="1:9" ht="17.25" customHeight="1">
      <c r="A7" s="340" t="s">
        <v>165</v>
      </c>
      <c r="B7" s="341"/>
      <c r="C7" s="341"/>
      <c r="D7" s="341"/>
      <c r="E7" s="342"/>
      <c r="F7" s="104" t="s">
        <v>101</v>
      </c>
      <c r="G7" s="291">
        <v>42090</v>
      </c>
      <c r="H7" s="291"/>
      <c r="I7" s="292"/>
    </row>
    <row r="8" spans="1:9" ht="17.25" customHeight="1">
      <c r="A8" s="343" t="s">
        <v>166</v>
      </c>
      <c r="B8" s="344"/>
      <c r="C8" s="344"/>
      <c r="D8" s="344"/>
      <c r="E8" s="345"/>
      <c r="F8" s="104" t="s">
        <v>102</v>
      </c>
      <c r="G8" s="289" t="s">
        <v>170</v>
      </c>
      <c r="H8" s="289"/>
      <c r="I8" s="290"/>
    </row>
    <row r="9" spans="1:9" ht="17.25" customHeight="1">
      <c r="A9" s="334"/>
      <c r="B9" s="335"/>
      <c r="C9" s="335"/>
      <c r="D9" s="335"/>
      <c r="E9" s="336"/>
      <c r="F9" s="105" t="s">
        <v>103</v>
      </c>
      <c r="G9" s="293" t="s">
        <v>104</v>
      </c>
      <c r="H9" s="293"/>
      <c r="I9" s="294"/>
    </row>
    <row r="10" spans="1:9" ht="17.25">
      <c r="A10" s="295"/>
      <c r="B10" s="296"/>
      <c r="C10" s="296"/>
      <c r="D10" s="296"/>
      <c r="E10" s="296"/>
      <c r="F10" s="106" t="s">
        <v>105</v>
      </c>
      <c r="G10" s="293" t="s">
        <v>94</v>
      </c>
      <c r="H10" s="293"/>
      <c r="I10" s="294"/>
    </row>
    <row r="11" spans="1:9" ht="17.25" customHeight="1">
      <c r="A11" s="107" t="s">
        <v>106</v>
      </c>
      <c r="B11" s="347" t="s">
        <v>167</v>
      </c>
      <c r="C11" s="338"/>
      <c r="D11" s="338"/>
      <c r="E11" s="339"/>
      <c r="F11" s="105" t="s">
        <v>107</v>
      </c>
      <c r="G11" s="293" t="s">
        <v>108</v>
      </c>
      <c r="H11" s="293"/>
      <c r="I11" s="294"/>
    </row>
    <row r="12" spans="1:9" ht="17.25" customHeight="1">
      <c r="A12" s="107" t="s">
        <v>109</v>
      </c>
      <c r="B12" s="348">
        <v>9871244665</v>
      </c>
      <c r="C12" s="349"/>
      <c r="D12" s="349"/>
      <c r="E12" s="350"/>
      <c r="F12" s="108" t="s">
        <v>110</v>
      </c>
      <c r="G12" s="297" t="s">
        <v>111</v>
      </c>
      <c r="H12" s="297"/>
      <c r="I12" s="298"/>
    </row>
    <row r="13" spans="1:9" ht="17.25">
      <c r="A13" s="107" t="s">
        <v>112</v>
      </c>
      <c r="B13" s="346" t="s">
        <v>168</v>
      </c>
      <c r="C13" s="351"/>
      <c r="D13" s="351"/>
      <c r="E13" s="352"/>
      <c r="F13" s="108" t="s">
        <v>113</v>
      </c>
      <c r="G13" s="297">
        <v>9550034588</v>
      </c>
      <c r="H13" s="297"/>
      <c r="I13" s="298"/>
    </row>
    <row r="14" spans="1:9" ht="21.75" customHeight="1">
      <c r="A14" s="299" t="s">
        <v>114</v>
      </c>
      <c r="B14" s="300"/>
      <c r="C14" s="300"/>
      <c r="D14" s="300"/>
      <c r="E14" s="300"/>
      <c r="F14" s="300"/>
      <c r="G14" s="300"/>
      <c r="H14" s="300"/>
      <c r="I14" s="301"/>
    </row>
    <row r="15" spans="1:9" ht="32.25" customHeight="1">
      <c r="A15" s="118" t="s">
        <v>0</v>
      </c>
      <c r="B15" s="302" t="s">
        <v>1</v>
      </c>
      <c r="C15" s="303"/>
      <c r="D15" s="303"/>
      <c r="E15" s="303"/>
      <c r="F15" s="303"/>
      <c r="G15" s="303"/>
      <c r="H15" s="304"/>
      <c r="I15" s="119" t="s">
        <v>115</v>
      </c>
    </row>
    <row r="16" spans="1:9" ht="39.75" customHeight="1">
      <c r="A16" s="109">
        <v>1</v>
      </c>
      <c r="B16" s="308" t="s">
        <v>133</v>
      </c>
      <c r="C16" s="309"/>
      <c r="D16" s="309"/>
      <c r="E16" s="309"/>
      <c r="F16" s="309"/>
      <c r="G16" s="309"/>
      <c r="H16" s="310"/>
      <c r="I16" s="110">
        <f>Order!Z4</f>
        <v>2508820</v>
      </c>
    </row>
    <row r="17" spans="1:9" ht="17.25" customHeight="1">
      <c r="A17" s="111"/>
      <c r="B17" s="305" t="s">
        <v>116</v>
      </c>
      <c r="C17" s="306"/>
      <c r="D17" s="306"/>
      <c r="E17" s="306"/>
      <c r="F17" s="306"/>
      <c r="G17" s="306"/>
      <c r="H17" s="307"/>
      <c r="I17" s="112">
        <f>SUM(I16:I16)</f>
        <v>2508820</v>
      </c>
    </row>
    <row r="18" spans="1:9" ht="17.25">
      <c r="A18" s="111"/>
      <c r="B18" s="305" t="s">
        <v>117</v>
      </c>
      <c r="C18" s="306"/>
      <c r="D18" s="306"/>
      <c r="E18" s="306"/>
      <c r="F18" s="306"/>
      <c r="G18" s="306"/>
      <c r="H18" s="307"/>
      <c r="I18" s="113" t="s">
        <v>118</v>
      </c>
    </row>
    <row r="19" spans="1:9" ht="17.25">
      <c r="A19" s="114"/>
      <c r="B19" s="305" t="s">
        <v>119</v>
      </c>
      <c r="C19" s="306"/>
      <c r="D19" s="306"/>
      <c r="E19" s="306"/>
      <c r="F19" s="306"/>
      <c r="G19" s="306"/>
      <c r="H19" s="307"/>
      <c r="I19" s="113">
        <v>0</v>
      </c>
    </row>
    <row r="20" spans="1:9" ht="17.25" customHeight="1">
      <c r="A20" s="114"/>
      <c r="B20" s="305" t="s">
        <v>120</v>
      </c>
      <c r="C20" s="306"/>
      <c r="D20" s="306"/>
      <c r="E20" s="306"/>
      <c r="F20" s="306"/>
      <c r="G20" s="306"/>
      <c r="H20" s="307"/>
      <c r="I20" s="115">
        <f>SUM(I17:I19)</f>
        <v>2508820</v>
      </c>
    </row>
    <row r="21" spans="1:9" ht="24.75" customHeight="1" thickBot="1">
      <c r="A21" s="311" t="s">
        <v>171</v>
      </c>
      <c r="B21" s="312"/>
      <c r="C21" s="312"/>
      <c r="D21" s="312"/>
      <c r="E21" s="312"/>
      <c r="F21" s="312"/>
      <c r="G21" s="312"/>
      <c r="H21" s="312"/>
      <c r="I21" s="313"/>
    </row>
    <row r="22" spans="1:9" ht="21" customHeight="1">
      <c r="A22" s="314" t="s">
        <v>121</v>
      </c>
      <c r="B22" s="315"/>
      <c r="C22" s="315"/>
      <c r="D22" s="315"/>
      <c r="E22" s="315"/>
      <c r="F22" s="315"/>
      <c r="G22" s="315"/>
      <c r="H22" s="315"/>
      <c r="I22" s="316"/>
    </row>
    <row r="23" spans="1:9" s="116" customFormat="1" ht="16.5">
      <c r="A23" s="353" t="s">
        <v>122</v>
      </c>
      <c r="B23" s="354"/>
      <c r="C23" s="354"/>
      <c r="D23" s="354"/>
      <c r="E23" s="355" t="s">
        <v>172</v>
      </c>
      <c r="F23" s="355"/>
      <c r="G23" s="355"/>
      <c r="H23" s="355"/>
      <c r="I23" s="356"/>
    </row>
    <row r="24" spans="1:9" s="116" customFormat="1" ht="33" customHeight="1">
      <c r="A24" s="353" t="s">
        <v>123</v>
      </c>
      <c r="B24" s="354"/>
      <c r="C24" s="354"/>
      <c r="D24" s="354"/>
      <c r="E24" s="357" t="s">
        <v>173</v>
      </c>
      <c r="F24" s="357"/>
      <c r="G24" s="357"/>
      <c r="H24" s="357"/>
      <c r="I24" s="358"/>
    </row>
    <row r="25" spans="1:9" s="116" customFormat="1" ht="24" customHeight="1">
      <c r="A25" s="317" t="s">
        <v>124</v>
      </c>
      <c r="B25" s="318"/>
      <c r="C25" s="318"/>
      <c r="D25" s="318"/>
      <c r="E25" s="357" t="s">
        <v>174</v>
      </c>
      <c r="F25" s="357"/>
      <c r="G25" s="357"/>
      <c r="H25" s="357"/>
      <c r="I25" s="358"/>
    </row>
    <row r="26" spans="1:9" s="116" customFormat="1" ht="40.5" customHeight="1">
      <c r="A26" s="319" t="s">
        <v>125</v>
      </c>
      <c r="B26" s="320"/>
      <c r="C26" s="320"/>
      <c r="D26" s="321"/>
      <c r="E26" s="359" t="s">
        <v>175</v>
      </c>
      <c r="F26" s="360"/>
      <c r="G26" s="360"/>
      <c r="H26" s="360"/>
      <c r="I26" s="361"/>
    </row>
    <row r="27" spans="1:9" ht="66" customHeight="1">
      <c r="A27" s="362" t="s">
        <v>176</v>
      </c>
      <c r="B27" s="363"/>
      <c r="C27" s="363"/>
      <c r="D27" s="364"/>
      <c r="E27" s="359" t="s">
        <v>177</v>
      </c>
      <c r="F27" s="360"/>
      <c r="G27" s="360"/>
      <c r="H27" s="360"/>
      <c r="I27" s="361"/>
    </row>
    <row r="28" spans="1:9" ht="111" customHeight="1">
      <c r="A28" s="365" t="s">
        <v>126</v>
      </c>
      <c r="B28" s="366"/>
      <c r="C28" s="366"/>
      <c r="D28" s="366"/>
      <c r="E28" s="359" t="s">
        <v>127</v>
      </c>
      <c r="F28" s="360"/>
      <c r="G28" s="360"/>
      <c r="H28" s="360"/>
      <c r="I28" s="361"/>
    </row>
    <row r="29" spans="1:9" ht="158.25" customHeight="1">
      <c r="A29" s="365" t="s">
        <v>126</v>
      </c>
      <c r="B29" s="366"/>
      <c r="C29" s="366"/>
      <c r="D29" s="366"/>
      <c r="E29" s="367" t="s">
        <v>178</v>
      </c>
      <c r="F29" s="368"/>
      <c r="G29" s="368"/>
      <c r="H29" s="368"/>
      <c r="I29" s="369"/>
    </row>
    <row r="30" spans="1:9" ht="23.25" customHeight="1">
      <c r="A30" s="370" t="s">
        <v>128</v>
      </c>
      <c r="B30" s="371"/>
      <c r="C30" s="371"/>
      <c r="D30" s="371"/>
      <c r="E30" s="371"/>
      <c r="F30" s="371"/>
      <c r="G30" s="371"/>
      <c r="H30" s="371"/>
      <c r="I30" s="372"/>
    </row>
    <row r="31" spans="1:9" ht="88.5" customHeight="1">
      <c r="A31" s="365" t="s">
        <v>179</v>
      </c>
      <c r="B31" s="366"/>
      <c r="C31" s="366"/>
      <c r="D31" s="366"/>
      <c r="E31" s="366"/>
      <c r="F31" s="365" t="s">
        <v>180</v>
      </c>
      <c r="G31" s="366"/>
      <c r="H31" s="366"/>
      <c r="I31" s="373"/>
    </row>
    <row r="32" spans="1:9" ht="28.5" customHeight="1" thickBot="1">
      <c r="A32" s="374" t="s">
        <v>129</v>
      </c>
      <c r="B32" s="375"/>
      <c r="C32" s="376"/>
      <c r="D32" s="377" t="s">
        <v>130</v>
      </c>
      <c r="E32" s="378"/>
      <c r="F32" s="378"/>
      <c r="G32" s="378"/>
      <c r="H32" s="378"/>
      <c r="I32" s="379"/>
    </row>
    <row r="33" spans="1:9" ht="32.25" customHeight="1">
      <c r="A33" s="380" t="str">
        <f>A6</f>
        <v>M/s. The Indian Steel and Metal Products.</v>
      </c>
      <c r="B33" s="381"/>
      <c r="C33" s="382"/>
      <c r="D33" s="383" t="s">
        <v>131</v>
      </c>
      <c r="E33" s="384" t="s">
        <v>140</v>
      </c>
      <c r="F33" s="385" t="s">
        <v>132</v>
      </c>
      <c r="G33" s="382"/>
      <c r="H33" s="385" t="s">
        <v>181</v>
      </c>
      <c r="I33" s="386"/>
    </row>
    <row r="34" spans="1:9" ht="13.5" customHeight="1">
      <c r="A34" s="387"/>
      <c r="B34" s="388"/>
      <c r="C34" s="389"/>
      <c r="D34" s="390"/>
      <c r="E34" s="391"/>
      <c r="F34" s="392"/>
      <c r="G34" s="389"/>
      <c r="H34" s="392"/>
      <c r="I34" s="393"/>
    </row>
    <row r="35" spans="1:9" ht="13.5" customHeight="1">
      <c r="A35" s="387"/>
      <c r="B35" s="388"/>
      <c r="C35" s="389"/>
      <c r="D35" s="390"/>
      <c r="E35" s="391"/>
      <c r="F35" s="392"/>
      <c r="G35" s="389"/>
      <c r="H35" s="392"/>
      <c r="I35" s="393"/>
    </row>
    <row r="36" spans="1:9" ht="32.25" customHeight="1">
      <c r="A36" s="387"/>
      <c r="B36" s="388"/>
      <c r="C36" s="389"/>
      <c r="D36" s="390"/>
      <c r="E36" s="391"/>
      <c r="F36" s="392"/>
      <c r="G36" s="389"/>
      <c r="H36" s="392"/>
      <c r="I36" s="393"/>
    </row>
    <row r="37" spans="1:9" ht="32.25" customHeight="1" thickBot="1">
      <c r="A37" s="394"/>
      <c r="B37" s="395"/>
      <c r="C37" s="396"/>
      <c r="D37" s="397"/>
      <c r="E37" s="398"/>
      <c r="F37" s="399"/>
      <c r="G37" s="396"/>
      <c r="H37" s="399"/>
      <c r="I37" s="400"/>
    </row>
  </sheetData>
  <mergeCells count="55">
    <mergeCell ref="D33:D37"/>
    <mergeCell ref="A32:C32"/>
    <mergeCell ref="D32:I32"/>
    <mergeCell ref="A33:C37"/>
    <mergeCell ref="E33:E37"/>
    <mergeCell ref="F33:G37"/>
    <mergeCell ref="H33:I37"/>
    <mergeCell ref="A31:E31"/>
    <mergeCell ref="F31:I31"/>
    <mergeCell ref="A25:D25"/>
    <mergeCell ref="E25:I25"/>
    <mergeCell ref="A26:D26"/>
    <mergeCell ref="E26:I26"/>
    <mergeCell ref="A27:D27"/>
    <mergeCell ref="E27:I27"/>
    <mergeCell ref="A28:D28"/>
    <mergeCell ref="E28:I28"/>
    <mergeCell ref="A29:D29"/>
    <mergeCell ref="E29:I29"/>
    <mergeCell ref="A30:I30"/>
    <mergeCell ref="B15:H15"/>
    <mergeCell ref="A24:D24"/>
    <mergeCell ref="E24:I24"/>
    <mergeCell ref="B17:H17"/>
    <mergeCell ref="B18:H18"/>
    <mergeCell ref="B19:H19"/>
    <mergeCell ref="B16:H16"/>
    <mergeCell ref="B20:H20"/>
    <mergeCell ref="A21:I21"/>
    <mergeCell ref="A22:I22"/>
    <mergeCell ref="A23:D23"/>
    <mergeCell ref="E23:I23"/>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4"/>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2015-03-27T13:22:23Z</dcterms:modified>
</coreProperties>
</file>