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AL9" i="9" l="1"/>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AF4" l="1"/>
  <c r="AJ4"/>
  <c r="AD4"/>
  <c r="S9"/>
  <c r="AG9" s="1"/>
  <c r="AM9" s="1"/>
  <c r="S8"/>
  <c r="AG8" s="1"/>
  <c r="S10"/>
  <c r="AG10" s="1"/>
  <c r="AM10" s="1"/>
  <c r="S11"/>
  <c r="AG11" s="1"/>
  <c r="AM11" s="1"/>
  <c r="S12"/>
  <c r="AG12" s="1"/>
  <c r="AM12" s="1"/>
  <c r="S13"/>
  <c r="AG13" s="1"/>
  <c r="AM13" s="1"/>
  <c r="AM8" l="1"/>
  <c r="AM4" s="1"/>
  <c r="AG4"/>
  <c r="Y9"/>
  <c r="Z9" s="1"/>
  <c r="Y8"/>
  <c r="Z8" s="1"/>
  <c r="Y12"/>
  <c r="Z12" s="1"/>
  <c r="Y10"/>
  <c r="Z10" s="1"/>
  <c r="Y13"/>
  <c r="Z13" s="1"/>
  <c r="Y11"/>
  <c r="Z11" s="1"/>
  <c r="Z4" l="1"/>
  <c r="R9" i="8"/>
  <c r="R8"/>
  <c r="S8" s="1"/>
  <c r="R13"/>
  <c r="S13" s="1"/>
  <c r="R12"/>
  <c r="S12" s="1"/>
  <c r="R11"/>
  <c r="S11" s="1"/>
  <c r="R10"/>
  <c r="S10" s="1"/>
  <c r="Y8" l="1"/>
  <c r="Z8" s="1"/>
  <c r="S9"/>
  <c r="Y9" s="1"/>
  <c r="Z9" s="1"/>
  <c r="Y10"/>
  <c r="Z10" s="1"/>
  <c r="Y11"/>
  <c r="Z11" s="1"/>
  <c r="Y12"/>
  <c r="Z12" s="1"/>
  <c r="Y13"/>
  <c r="Z13" s="1"/>
  <c r="Z4" l="1"/>
  <c r="I16" i="12" s="1"/>
  <c r="I17" s="1"/>
  <c r="I20" s="1"/>
  <c r="G39" i="10" l="1"/>
  <c r="G25"/>
  <c r="G26"/>
  <c r="G27"/>
  <c r="G28"/>
  <c r="G29"/>
  <c r="G30"/>
  <c r="G31"/>
  <c r="G32"/>
  <c r="G33"/>
  <c r="G24"/>
  <c r="G15"/>
  <c r="AL4" i="9" l="1"/>
  <c r="H21" i="10" s="1"/>
  <c r="G21" s="1"/>
  <c r="AK4" i="9"/>
  <c r="H19" i="10"/>
  <c r="AI4" i="9"/>
  <c r="AH4"/>
  <c r="AE4"/>
  <c r="H42" i="10"/>
  <c r="F42"/>
  <c r="G41"/>
  <c r="G40"/>
  <c r="G38"/>
  <c r="G37"/>
  <c r="G36"/>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<sst xmlns="http://schemas.openxmlformats.org/spreadsheetml/2006/main" count="286" uniqueCount="183">
  <si>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</si>
  <si>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</si>
  <si>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</si>
  <si>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</si>
  <si>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</si>
  <si>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</si>
  <si>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</si>
  <si>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</si>
  <si>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</si>
  <si>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</si>
  <si>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</si>
  <si>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</si>
  <si>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</si>
  <si>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</si>
  <si>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</si>
  <si>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</si>
  <si>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</si>
  <si>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</si>
  <si>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</si>
  <si>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</si>
  <si>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</si>
  <si>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</si>
  <si>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</si>
  <si>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</si>
  <si>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</si>
  <si>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</si>
  <si>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</si>
  <si>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</si>
  <si>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</si>
  <si>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</si>
  <si>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</si>
  <si>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</si>
  <si>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</si>
  <si>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</si>
  <si>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</si>
  <si>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</si>
  <si>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</si>
  <si>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</si>
  <si>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</si>
  <si>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</si>
  <si>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</si>
  <si>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</si>
  <si>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</si>
  <si>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</si>
  <si>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</si>
  <si>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</si>
  <si>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</si>
  <si>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</si>
  <si>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</si>
  <si>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</si>
  <si>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</si>
  <si>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</si>
  <si>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</si>
  <si>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</si>
  <si>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</si>
  <si>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</si>
  <si>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</si>
  <si>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</si>
  <si>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</si>
  <si>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</si>
  <si>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</si>
  <si>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</si>
  <si>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</si>
  <si>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</si>
  <si>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</si>
  <si>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</si>
  <si>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</si>
  <si>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</si>
  <si>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</si>
  <si>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</si>
  <si>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</si>
  <si>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</si>
  <si>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</si>
  <si>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</si>
  <si>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</si>
  <si>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</si>
  <si>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</si>
  <si>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</si>
  <si>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</si>
  <si>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</si>
  <si>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</si>
  <si>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</si>
  <si>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</si>
  <si>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</si>
  <si>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</si>
  <si>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</si>
  <si>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</si>
  <si>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</si>
  <si>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</si>
  <si>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</si>
  <si>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</si>
  <si>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</si>
  <si>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</si>
  <si>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</si>
  <si>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</si>
  <si>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</si>
  <si>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</si>
  <si>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</si>
  <si>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</si>
  <si>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</si>
  <si>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</si>
  <si>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</si>
  <si>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</si>
  <si>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</si>
  <si>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</si>
  <si>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</si>
  <si>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</si>
  <si>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</si>
  <si>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</si>
  <si>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</si>
  <si>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</si>
  <si>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</si>
  <si>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</si>
  <si>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</si>
  <si>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</si>
  <si>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</si>
  <si>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</si>
  <si>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</si>
  <si>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</si>
  <si>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</si>
  <si>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</si>
  <si>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</si>
  <si>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</si>
  <si>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</si>
  <si>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</si>
  <si>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</si>
  <si>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</si>
  <si>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</si>
  <si>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</si>
  <si>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</si>
  <si>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</si>
  <si>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</si>
  <si>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</si>
  <si>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</si>
  <si>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</si>
  <si>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</si>
  <si>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</si>
  <si>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</si>
  <si>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</si>
  <si>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</si>
  <si>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</si>
  <si>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</si>
  <si>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</si>
  <si>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</si>
  <si>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</si>
  <si>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</si>
  <si>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</si>
  <si>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</si>
  <si>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</si>
  <si>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</si>
  <si>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</si>
  <si>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</si>
  <si>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</si>
  <si>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</si>
  <si>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</si>
  <si>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</si>
  <si>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M/s. The Indian Steel and Metal Products.</t>
  </si>
  <si>
    <t>133/64, Juhi, Kanpur - 208014.</t>
  </si>
  <si>
    <t>Invoice No.</t>
  </si>
  <si>
    <t>27.03.15</t>
  </si>
  <si>
    <t>Supply of SAIL FE 500D Steel (Straight) Bars for HRL</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</si>
  <si>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</si>
  <si>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</si>
  <si>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</si>
  <si>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</si>
  <si>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</si>
  <si>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</si>
  <si>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</si>
  <si>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</si>
  <si>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</si>
  <si>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</si>
  <si>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</si>
  <si>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</si>
  <si>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</si>
  <si>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</si>
  <si>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</si>
  <si>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</si>
  <si>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</si>
  <si>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</si>
  <si>
    <t>Rs. (In Words): Rupees Two Lacs Thirty Two Thousand Four Hundred and Five Only.</t>
  </si>
  <si>
    <t>Date.:- 09/04/2015</t>
  </si>
  <si>
    <t>FINAL PAYMENT AGAINST</t>
  </si>
  <si>
    <t>COP-R002</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</si>
</sst>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7" fontId="15" fillId="6" borderId="31" xfId="2"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2" fillId="0" borderId="55" xfId="0" applyFont="1" applyBorder="1" applyAlignment="1">
      <alignment horizontal="center"/>
    </xf>
    <xf numFmtId="0" fontId="22" fillId="0" borderId="53" xfId="0" applyFont="1" applyBorder="1" applyAlignment="1">
      <alignment horizontal="center"/>
    </xf>
    <xf numFmtId="0" fontId="22" fillId="0" borderId="57" xfId="0" applyFont="1" applyBorder="1" applyAlignment="1">
      <alignment horizontal="center"/>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5" xfId="0" applyFont="1" applyBorder="1" applyAlignment="1">
      <alignment horizontal="center" wrapText="1"/>
    </xf>
    <xf numFmtId="0" fontId="23" fillId="0" borderId="53" xfId="0" applyFont="1" applyBorder="1" applyAlignment="1">
      <alignment wrapText="1"/>
    </xf>
    <xf numFmtId="0" fontId="23" fillId="0" borderId="57" xfId="0" applyFont="1" applyBorder="1" applyAlignment="1">
      <alignment wrapText="1"/>
    </xf>
    <xf numFmtId="0" fontId="22" fillId="0" borderId="62" xfId="0" applyFont="1" applyBorder="1" applyAlignment="1">
      <alignment horizontal="center" wrapText="1"/>
    </xf>
    <xf numFmtId="0" fontId="22" fillId="0" borderId="22" xfId="0" applyFont="1" applyBorder="1" applyAlignment="1">
      <alignment horizontal="center" wrapText="1"/>
    </xf>
    <xf numFmtId="0" fontId="22" fillId="0" borderId="58" xfId="0" applyFont="1" applyBorder="1" applyAlignment="1">
      <alignment horizontal="center" wrapText="1"/>
    </xf>
    <xf numFmtId="0" fontId="22" fillId="0" borderId="16" xfId="0" applyFont="1" applyBorder="1" applyAlignment="1">
      <alignment horizontal="center" wrapText="1"/>
    </xf>
    <xf numFmtId="0" fontId="22" fillId="0" borderId="23" xfId="0" applyFont="1" applyBorder="1" applyAlignment="1">
      <alignment horizontal="center" wrapText="1"/>
    </xf>
    <xf numFmtId="0" fontId="22" fillId="0" borderId="19" xfId="0" applyFont="1" applyBorder="1" applyAlignment="1">
      <alignment horizontal="center" wrapText="1"/>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22" fillId="0" borderId="41" xfId="0" applyFont="1" applyBorder="1" applyAlignment="1">
      <alignment horizontal="left" vertical="center" wrapText="1"/>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4" fillId="0" borderId="2" xfId="42" applyFill="1" applyBorder="1" applyAlignment="1" applyProtection="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0" fontId="22" fillId="0" borderId="2"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2" fillId="0" borderId="28" xfId="0" applyFont="1" applyBorder="1" applyAlignment="1">
      <alignment horizontal="left" vertical="center" wrapText="1"/>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10" Type="http://schemas.openxmlformats.org/officeDocument/2006/relationships/hyperlink" TargetMode="External" Target="mailto:jainsjuhi@gmail.com"/>
  <Relationship Id="rId1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 Id="rId7" Type="http://schemas.openxmlformats.org/officeDocument/2006/relationships/hyperlink" TargetMode="External" Target="mailto:jainsjuhi@gmail.com"/>
  <Relationship Id="rId8" Type="http://schemas.openxmlformats.org/officeDocument/2006/relationships/hyperlink" TargetMode="External" Target="mailto:jainsjuhi@gmail.com"/>
  <Relationship Id="rId9"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opLeftCell="A3" workbookViewId="0">
      <selection activeCell="N8" sqref="N8:N13"/>
    </sheetView>
  </sheetViews>
  <sheetFormatPr defaultColWidth="9.140625" defaultRowHeight="15"/>
  <cols>
    <col min="1" max="1" bestFit="true" customWidth="true" style="1" width="9.5703125" collapsed="true"/>
    <col min="2" max="2" customWidth="true" style="1" width="19.42578125"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9.85546875" collapsed="true"/>
    <col min="17" max="17" bestFit="true" customWidth="true" style="21" width="6.42578125" collapsed="true"/>
    <col min="18" max="18" bestFit="true" customWidth="true" style="21" width="9.85546875" collapsed="true"/>
    <col min="19" max="19" bestFit="true" customWidth="true" style="21" width="8.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71">
      <c r="A3" s="1" t="s">
        <v>25</v>
      </c>
    </row>
    <row r="4" spans="1:71">
      <c r="A4" s="1" t="s">
        <v>24</v>
      </c>
      <c r="Z4" s="21" t="n">
        <f>SUM(Z8:Z13)</f>
        <v>2490343.0</v>
      </c>
    </row>
    <row r="5" spans="1:71" s="4" customFormat="1" ht="30.75" customHeight="1">
      <c r="A5" s="2"/>
      <c r="B5" s="2"/>
      <c r="C5" s="134" t="s">
        <v>5</v>
      </c>
      <c r="D5" s="134"/>
      <c r="E5" s="134"/>
      <c r="F5" s="134"/>
      <c r="G5" s="134"/>
      <c r="H5" s="134"/>
      <c r="I5" s="134"/>
      <c r="J5" s="134"/>
      <c r="K5" s="134"/>
      <c r="L5" s="134"/>
      <c r="M5" s="3" t="s">
        <v>2</v>
      </c>
      <c r="N5" s="3" t="s">
        <v>11</v>
      </c>
      <c r="O5" s="19"/>
      <c r="P5" s="136" t="s">
        <v>10</v>
      </c>
      <c r="Q5" s="137"/>
      <c r="R5" s="137"/>
      <c r="S5" s="137"/>
      <c r="T5" s="137"/>
      <c r="U5" s="137"/>
      <c r="V5" s="137"/>
      <c r="W5" s="137"/>
      <c r="X5" s="137"/>
      <c r="Y5" s="137"/>
      <c r="Z5" s="138"/>
      <c r="AA5" s="8"/>
      <c r="AB5" s="8"/>
      <c r="AC5" s="8"/>
      <c r="AD5" s="8"/>
      <c r="AE5" s="8"/>
      <c r="AF5" s="8"/>
      <c r="AG5" s="8"/>
      <c r="AH5" s="10"/>
      <c r="AI5" s="135"/>
      <c r="AJ5" s="135"/>
      <c r="AK5" s="135"/>
      <c r="AL5" s="135"/>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36" t="s">
        <v>26</v>
      </c>
      <c r="Q6" s="137"/>
      <c r="R6" s="137"/>
      <c r="S6" s="137"/>
      <c r="T6" s="137"/>
      <c r="U6" s="137"/>
      <c r="V6" s="137"/>
      <c r="W6" s="137"/>
      <c r="X6" s="137"/>
      <c r="Y6" s="137"/>
      <c r="Z6" s="138"/>
      <c r="AA6" s="10"/>
      <c r="AB6" s="135"/>
      <c r="AC6" s="135"/>
      <c r="AD6" s="135"/>
      <c r="AE6" s="135"/>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130" customFormat="1" ht="13.5">
      <c r="A9" s="85">
        <v>2</v>
      </c>
      <c r="B9" s="86" t="s">
        <v>144</v>
      </c>
      <c r="C9" s="87" t="s">
        <v>154</v>
      </c>
      <c r="D9" s="87"/>
      <c r="E9" s="88" t="s">
        <v>146</v>
      </c>
      <c r="F9" s="87"/>
      <c r="G9" s="89"/>
      <c r="H9" s="90"/>
      <c r="I9" s="88" t="s">
        <v>147</v>
      </c>
      <c r="J9" s="88" t="s">
        <v>148</v>
      </c>
      <c r="K9" s="126"/>
      <c r="L9" s="127"/>
      <c r="M9" s="88" t="s">
        <v>149</v>
      </c>
      <c r="N9" s="93">
        <v>1.8</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73908.0</v>
      </c>
      <c r="AA9" s="128"/>
      <c r="AB9" s="128"/>
      <c r="AC9" s="128"/>
      <c r="AD9" s="128"/>
      <c r="AE9" s="128"/>
      <c r="AF9" s="129"/>
      <c r="AG9" s="128"/>
      <c r="AH9" s="128"/>
      <c r="AI9" s="128"/>
      <c r="AJ9" s="128"/>
      <c r="AK9" s="128"/>
      <c r="AL9" s="128"/>
      <c r="AM9" s="128"/>
      <c r="AN9" s="128"/>
      <c r="AO9" s="128"/>
      <c r="AP9" s="128"/>
      <c r="AQ9" s="128"/>
      <c r="AR9" s="128"/>
      <c r="AS9" s="129"/>
      <c r="AT9" s="128"/>
      <c r="AU9" s="128"/>
      <c r="AV9" s="128"/>
      <c r="AW9" s="128"/>
      <c r="AX9" s="129"/>
      <c r="AY9" s="128"/>
      <c r="AZ9" s="129"/>
      <c r="BA9" s="128"/>
      <c r="BB9" s="128"/>
      <c r="BC9" s="128"/>
      <c r="BD9" s="128"/>
      <c r="BE9" s="129"/>
      <c r="BF9" s="128"/>
      <c r="BG9" s="128"/>
      <c r="BH9" s="128"/>
      <c r="BI9" s="128"/>
      <c r="BJ9" s="128"/>
      <c r="BK9" s="128"/>
      <c r="BL9" s="128"/>
      <c r="BM9" s="128"/>
      <c r="BN9" s="128"/>
      <c r="BO9" s="128"/>
      <c r="BP9" s="128"/>
      <c r="BQ9" s="128"/>
      <c r="BR9" s="128"/>
      <c r="BS9" s="128"/>
    </row>
    <row r="10" spans="1:71" s="102" customFormat="1" ht="13.5">
      <c r="A10" s="85">
        <v>3</v>
      </c>
      <c r="B10" s="86" t="s">
        <v>144</v>
      </c>
      <c r="C10" s="87" t="s">
        <v>145</v>
      </c>
      <c r="D10" s="87"/>
      <c r="E10" s="88" t="s">
        <v>146</v>
      </c>
      <c r="F10" s="87"/>
      <c r="G10" s="89"/>
      <c r="H10" s="90"/>
      <c r="I10" s="88" t="s">
        <v>147</v>
      </c>
      <c r="J10" s="88" t="s">
        <v>148</v>
      </c>
      <c r="K10" s="91"/>
      <c r="L10" s="92"/>
      <c r="M10" s="88" t="s">
        <v>149</v>
      </c>
      <c r="N10" s="93">
        <v>6.43</v>
      </c>
      <c r="O10" s="94"/>
      <c r="P10" s="95">
        <v>39000</v>
      </c>
      <c r="Q10" s="95">
        <v>0</v>
      </c>
      <c r="R10" s="95" t="n">
        <f>P10+Q10</f>
        <v>39000.0</v>
      </c>
      <c r="S10" s="95" t="n">
        <f>R10*4%</f>
        <v>1560.0</v>
      </c>
      <c r="T10" s="95">
        <v>0</v>
      </c>
      <c r="U10" s="95">
        <v>0</v>
      </c>
      <c r="V10" s="95">
        <v>500</v>
      </c>
      <c r="W10" s="96">
        <v>0</v>
      </c>
      <c r="X10" s="95">
        <v>0</v>
      </c>
      <c r="Y10" s="95" t="n">
        <f>SUM(R10:X10)</f>
        <v>41060.0</v>
      </c>
      <c r="Z10" s="96" t="n">
        <f>Y10*N10</f>
        <v>264015.8</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130" customFormat="1" ht="13.5">
      <c r="A11" s="85">
        <v>4</v>
      </c>
      <c r="B11" s="86" t="s">
        <v>144</v>
      </c>
      <c r="C11" s="87" t="s">
        <v>150</v>
      </c>
      <c r="D11" s="87"/>
      <c r="E11" s="88" t="s">
        <v>146</v>
      </c>
      <c r="F11" s="87"/>
      <c r="G11" s="89"/>
      <c r="H11" s="90"/>
      <c r="I11" s="88" t="s">
        <v>147</v>
      </c>
      <c r="J11" s="88" t="s">
        <v>148</v>
      </c>
      <c r="K11" s="126"/>
      <c r="L11" s="127"/>
      <c r="M11" s="88" t="s">
        <v>149</v>
      </c>
      <c r="N11" s="93">
        <v>10.220000000000001</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419633.2</v>
      </c>
      <c r="AA11" s="128"/>
      <c r="AB11" s="128"/>
      <c r="AC11" s="128"/>
      <c r="AD11" s="128"/>
      <c r="AE11" s="128"/>
      <c r="AF11" s="129"/>
      <c r="AG11" s="128"/>
      <c r="AH11" s="128"/>
      <c r="AI11" s="128"/>
      <c r="AJ11" s="128"/>
      <c r="AK11" s="128"/>
      <c r="AL11" s="128"/>
      <c r="AM11" s="128"/>
      <c r="AN11" s="128"/>
      <c r="AO11" s="128"/>
      <c r="AP11" s="128"/>
      <c r="AQ11" s="128"/>
      <c r="AR11" s="128"/>
      <c r="AS11" s="129"/>
      <c r="AT11" s="128"/>
      <c r="AU11" s="128"/>
      <c r="AV11" s="128"/>
      <c r="AW11" s="128"/>
      <c r="AX11" s="129"/>
      <c r="AY11" s="128"/>
      <c r="AZ11" s="129"/>
      <c r="BA11" s="128"/>
      <c r="BB11" s="128"/>
      <c r="BC11" s="128"/>
      <c r="BD11" s="128"/>
      <c r="BE11" s="129"/>
      <c r="BF11" s="128"/>
      <c r="BG11" s="128"/>
      <c r="BH11" s="128"/>
      <c r="BI11" s="128"/>
      <c r="BJ11" s="128"/>
      <c r="BK11" s="128"/>
      <c r="BL11" s="128"/>
      <c r="BM11" s="128"/>
      <c r="BN11" s="128"/>
      <c r="BO11" s="128"/>
      <c r="BP11" s="128"/>
      <c r="BQ11" s="128"/>
      <c r="BR11" s="128"/>
      <c r="BS11" s="128"/>
    </row>
    <row r="12" spans="1:71" s="130" customFormat="1" ht="13.5">
      <c r="A12" s="85">
        <v>5</v>
      </c>
      <c r="B12" s="86" t="s">
        <v>144</v>
      </c>
      <c r="C12" s="87" t="s">
        <v>151</v>
      </c>
      <c r="D12" s="87"/>
      <c r="E12" s="88" t="s">
        <v>146</v>
      </c>
      <c r="F12" s="87"/>
      <c r="G12" s="89"/>
      <c r="H12" s="90"/>
      <c r="I12" s="88" t="s">
        <v>147</v>
      </c>
      <c r="J12" s="88" t="s">
        <v>148</v>
      </c>
      <c r="K12" s="126"/>
      <c r="L12" s="127"/>
      <c r="M12" s="88" t="s">
        <v>149</v>
      </c>
      <c r="N12" s="93">
        <v>11.07</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454534.2</v>
      </c>
      <c r="AA12" s="128"/>
      <c r="AB12" s="128"/>
      <c r="AC12" s="128"/>
      <c r="AD12" s="128"/>
      <c r="AE12" s="128"/>
      <c r="AF12" s="129"/>
      <c r="AG12" s="128"/>
      <c r="AH12" s="128"/>
      <c r="AI12" s="128"/>
      <c r="AJ12" s="128"/>
      <c r="AK12" s="128"/>
      <c r="AL12" s="128"/>
      <c r="AM12" s="128"/>
      <c r="AN12" s="128"/>
      <c r="AO12" s="128"/>
      <c r="AP12" s="128"/>
      <c r="AQ12" s="128"/>
      <c r="AR12" s="128"/>
      <c r="AS12" s="129"/>
      <c r="AT12" s="128"/>
      <c r="AU12" s="128"/>
      <c r="AV12" s="128"/>
      <c r="AW12" s="128"/>
      <c r="AX12" s="129"/>
      <c r="AY12" s="128"/>
      <c r="AZ12" s="129"/>
      <c r="BA12" s="128"/>
      <c r="BB12" s="128"/>
      <c r="BC12" s="128"/>
      <c r="BD12" s="128"/>
      <c r="BE12" s="129"/>
      <c r="BF12" s="128"/>
      <c r="BG12" s="128"/>
      <c r="BH12" s="128"/>
      <c r="BI12" s="128"/>
      <c r="BJ12" s="128"/>
      <c r="BK12" s="128"/>
      <c r="BL12" s="128"/>
      <c r="BM12" s="128"/>
      <c r="BN12" s="128"/>
      <c r="BO12" s="128"/>
      <c r="BP12" s="128"/>
      <c r="BQ12" s="128"/>
      <c r="BR12" s="128"/>
      <c r="BS12" s="128"/>
    </row>
    <row r="13" spans="1:71" s="130" customFormat="1" ht="13.5">
      <c r="A13" s="85">
        <v>6</v>
      </c>
      <c r="B13" s="86" t="s">
        <v>144</v>
      </c>
      <c r="C13" s="87" t="s">
        <v>152</v>
      </c>
      <c r="D13" s="87"/>
      <c r="E13" s="88" t="s">
        <v>146</v>
      </c>
      <c r="F13" s="87"/>
      <c r="G13" s="89"/>
      <c r="H13" s="90"/>
      <c r="I13" s="88" t="s">
        <v>147</v>
      </c>
      <c r="J13" s="88" t="s">
        <v>148</v>
      </c>
      <c r="K13" s="126"/>
      <c r="L13" s="127"/>
      <c r="M13" s="88" t="s">
        <v>149</v>
      </c>
      <c r="N13" s="93">
        <v>23.03</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945611.8</v>
      </c>
      <c r="AA13" s="128"/>
      <c r="AB13" s="128"/>
      <c r="AC13" s="128"/>
      <c r="AD13" s="128"/>
      <c r="AE13" s="128"/>
      <c r="AF13" s="129"/>
      <c r="AG13" s="128"/>
      <c r="AH13" s="128"/>
      <c r="AI13" s="128"/>
      <c r="AJ13" s="128"/>
      <c r="AK13" s="128"/>
      <c r="AL13" s="128"/>
      <c r="AM13" s="128"/>
      <c r="AN13" s="128"/>
      <c r="AO13" s="128"/>
      <c r="AP13" s="128"/>
      <c r="AQ13" s="128"/>
      <c r="AR13" s="128"/>
      <c r="AS13" s="129"/>
      <c r="AT13" s="128"/>
      <c r="AU13" s="128"/>
      <c r="AV13" s="128"/>
      <c r="AW13" s="128"/>
      <c r="AX13" s="129"/>
      <c r="AY13" s="128"/>
      <c r="AZ13" s="129"/>
      <c r="BA13" s="128"/>
      <c r="BB13" s="128"/>
      <c r="BC13" s="128"/>
      <c r="BD13" s="128"/>
      <c r="BE13" s="129"/>
      <c r="BF13" s="128"/>
      <c r="BG13" s="128"/>
      <c r="BH13" s="128"/>
      <c r="BI13" s="128"/>
      <c r="BJ13" s="128"/>
      <c r="BK13" s="128"/>
      <c r="BL13" s="128"/>
      <c r="BM13" s="128"/>
      <c r="BN13" s="128"/>
      <c r="BO13" s="128"/>
      <c r="BP13" s="128"/>
      <c r="BQ13" s="128"/>
      <c r="BR13" s="128"/>
      <c r="BS13" s="128"/>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I1" workbookViewId="0">
      <selection activeCell="AJ4" sqref="AJ4"/>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182</v>
      </c>
      <c r="E4" s="21"/>
      <c r="F4" s="21"/>
      <c r="G4" s="21"/>
      <c r="H4" s="21"/>
      <c r="I4" s="21"/>
      <c r="J4" s="21"/>
      <c r="K4" s="21"/>
      <c r="Z4" s="35" t="n">
        <f>SUM(Z8:Z13)</f>
        <v>2490343.0</v>
      </c>
      <c r="AD4" s="21" t="n">
        <f>SUM(AD8:AD13)</f>
        <v>2365450.0</v>
      </c>
      <c r="AE4" s="21" t="n">
        <f t="shared" ref="AE4:AL4" si="0">SUM(AE10:AE10)</f>
        <v>0.0</v>
      </c>
      <c r="AF4" s="21" t="n">
        <f>SUM(AF8:AF13)</f>
        <v>2365450.0</v>
      </c>
      <c r="AG4" s="21" t="n">
        <f>SUM(AG8:AG13)</f>
        <v>94618.0</v>
      </c>
      <c r="AH4" s="21" t="n">
        <f t="shared" si="0"/>
        <v>0.0</v>
      </c>
      <c r="AI4" s="21" t="n">
        <f t="shared" si="0"/>
        <v>0.0</v>
      </c>
      <c r="AJ4" s="21" t="n">
        <f>SUM(AJ8:AJ13)</f>
        <v>30275.0</v>
      </c>
      <c r="AK4" s="21" t="n">
        <f t="shared" si="0"/>
        <v>0.0</v>
      </c>
      <c r="AL4" s="21" t="n">
        <f t="shared" si="0"/>
        <v>0.0</v>
      </c>
      <c r="AM4" s="21" t="n">
        <f>SUM(AM8:AM13)</f>
        <v>2490343.0</v>
      </c>
    </row>
    <row r="5" spans="1:84" s="4" customFormat="1" ht="30.75" customHeight="1">
      <c r="A5" s="2"/>
      <c r="B5" s="2"/>
      <c r="C5" s="134" t="s">
        <v>5</v>
      </c>
      <c r="D5" s="134"/>
      <c r="E5" s="134"/>
      <c r="F5" s="134"/>
      <c r="G5" s="134"/>
      <c r="H5" s="134"/>
      <c r="I5" s="134"/>
      <c r="J5" s="134"/>
      <c r="K5" s="134"/>
      <c r="L5" s="134"/>
      <c r="M5" s="3" t="s">
        <v>2</v>
      </c>
      <c r="N5" s="3" t="s">
        <v>11</v>
      </c>
      <c r="O5" s="19"/>
      <c r="P5" s="134" t="s">
        <v>10</v>
      </c>
      <c r="Q5" s="134"/>
      <c r="R5" s="134"/>
      <c r="S5" s="134"/>
      <c r="T5" s="134"/>
      <c r="U5" s="134"/>
      <c r="V5" s="134"/>
      <c r="W5" s="134"/>
      <c r="X5" s="134"/>
      <c r="Y5" s="134"/>
      <c r="Z5" s="134"/>
      <c r="AA5" s="134"/>
      <c r="AB5" s="134"/>
      <c r="AC5" s="134"/>
      <c r="AD5" s="134"/>
      <c r="AE5" s="134"/>
      <c r="AF5" s="134"/>
      <c r="AG5" s="134"/>
      <c r="AH5" s="134"/>
      <c r="AI5" s="134"/>
      <c r="AJ5" s="134"/>
      <c r="AK5" s="134"/>
      <c r="AL5" s="134"/>
      <c r="AM5" s="134"/>
      <c r="AN5" s="8"/>
      <c r="AO5" s="8"/>
      <c r="AP5" s="8"/>
      <c r="AQ5" s="8"/>
      <c r="AR5" s="8"/>
      <c r="AS5" s="8"/>
      <c r="AT5" s="8"/>
      <c r="AU5" s="8"/>
      <c r="AV5" s="8"/>
      <c r="AW5" s="8"/>
      <c r="AX5" s="8"/>
      <c r="AY5" s="8"/>
      <c r="AZ5" s="8"/>
      <c r="BA5" s="8"/>
      <c r="BB5" s="8"/>
      <c r="BC5" s="8"/>
      <c r="BD5" s="8"/>
      <c r="BE5" s="8"/>
      <c r="BF5" s="8"/>
      <c r="BG5" s="8"/>
      <c r="BH5" s="8"/>
      <c r="BI5" s="8"/>
      <c r="BJ5" s="8"/>
      <c r="BK5" s="8"/>
      <c r="BL5" s="8"/>
      <c r="BM5" s="10"/>
      <c r="BN5" s="135"/>
      <c r="BO5" s="135"/>
      <c r="BP5" s="135"/>
      <c r="BQ5" s="135"/>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6" t="s">
        <v>26</v>
      </c>
      <c r="Q6" s="137"/>
      <c r="R6" s="137"/>
      <c r="S6" s="137"/>
      <c r="T6" s="137"/>
      <c r="U6" s="137"/>
      <c r="V6" s="137"/>
      <c r="W6" s="137"/>
      <c r="X6" s="137"/>
      <c r="Y6" s="137"/>
      <c r="Z6" s="138"/>
      <c r="AA6" s="33"/>
      <c r="AB6" s="134" t="s">
        <v>75</v>
      </c>
      <c r="AC6" s="134"/>
      <c r="AD6" s="134"/>
      <c r="AE6" s="134"/>
      <c r="AF6" s="134"/>
      <c r="AG6" s="134"/>
      <c r="AH6" s="134"/>
      <c r="AI6" s="134"/>
      <c r="AJ6" s="134"/>
      <c r="AK6" s="134"/>
      <c r="AL6" s="134"/>
      <c r="AM6" s="134"/>
      <c r="AN6" s="8"/>
      <c r="AO6" s="8"/>
      <c r="AP6" s="8"/>
      <c r="AQ6" s="8"/>
      <c r="AR6" s="8"/>
      <c r="AS6" s="10"/>
      <c r="AT6" s="135"/>
      <c r="AU6" s="135"/>
      <c r="AV6" s="135"/>
      <c r="AW6" s="135"/>
      <c r="AX6" s="135"/>
      <c r="AY6" s="135"/>
      <c r="AZ6" s="135"/>
      <c r="BA6" s="135"/>
      <c r="BB6" s="135"/>
      <c r="BC6" s="135"/>
      <c r="BD6" s="135"/>
      <c r="BE6" s="135"/>
      <c r="BF6" s="10"/>
      <c r="BG6" s="135"/>
      <c r="BH6" s="135"/>
      <c r="BI6" s="135"/>
      <c r="BJ6" s="135"/>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7"/>
      <c r="AB8" s="98">
        <v>100</v>
      </c>
      <c r="AC8" s="93">
        <v>8</v>
      </c>
      <c r="AD8" s="98" t="n">
        <f>P8*AB8*AC8/100</f>
        <v>316000.0</v>
      </c>
      <c r="AE8" s="98" t="n">
        <f>Q8*AB8*AC8/100</f>
        <v>0.0</v>
      </c>
      <c r="AF8" s="98" t="n">
        <f>AD8+AE8</f>
        <v>316000.0</v>
      </c>
      <c r="AG8" s="98" t="n">
        <f>S8*AB8*AC8/100</f>
        <v>12640.0</v>
      </c>
      <c r="AH8" s="98" t="n">
        <f>T8*AB8*AC8/100</f>
        <v>0.0</v>
      </c>
      <c r="AI8" s="98" t="n">
        <f>U8*AB8*AC8/100</f>
        <v>0.0</v>
      </c>
      <c r="AJ8" s="98" t="n">
        <f>V8*AB8*AC8/100</f>
        <v>4000.0</v>
      </c>
      <c r="AK8" s="98" t="n">
        <f>W8*AB8*AC8/100</f>
        <v>0.0</v>
      </c>
      <c r="AL8" s="98" t="n">
        <f>X8*AB8*AC8/100</f>
        <v>0.0</v>
      </c>
      <c r="AM8" s="98" t="n">
        <f>SUM(AF8:AL8)</f>
        <v>332640.0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130" customFormat="1" ht="13.5">
      <c r="A9" s="85">
        <v>2</v>
      </c>
      <c r="B9" s="86" t="s">
        <v>144</v>
      </c>
      <c r="C9" s="87" t="s">
        <v>150</v>
      </c>
      <c r="D9" s="87"/>
      <c r="E9" s="88" t="s">
        <v>146</v>
      </c>
      <c r="F9" s="87"/>
      <c r="G9" s="89"/>
      <c r="H9" s="90"/>
      <c r="I9" s="88" t="s">
        <v>147</v>
      </c>
      <c r="J9" s="88" t="s">
        <v>148</v>
      </c>
      <c r="K9" s="126"/>
      <c r="L9" s="127"/>
      <c r="M9" s="88" t="s">
        <v>149</v>
      </c>
      <c r="N9" s="93">
        <v>1.8</v>
      </c>
      <c r="O9" s="94"/>
      <c r="P9" s="95">
        <v>39000</v>
      </c>
      <c r="Q9" s="95">
        <v>0</v>
      </c>
      <c r="R9" s="95" t="n">
        <f t="shared" ref="R9" si="1">P9+Q9</f>
        <v>39000.0</v>
      </c>
      <c r="S9" s="95" t="n">
        <f t="shared" ref="S9" si="2">R9*4%</f>
        <v>1560.0</v>
      </c>
      <c r="T9" s="95">
        <v>0</v>
      </c>
      <c r="U9" s="95">
        <v>0</v>
      </c>
      <c r="V9" s="95">
        <v>500</v>
      </c>
      <c r="W9" s="96">
        <v>0</v>
      </c>
      <c r="X9" s="95">
        <v>0</v>
      </c>
      <c r="Y9" s="95" t="n">
        <f t="shared" ref="Y9" si="3">SUM(R9:X9)</f>
        <v>41060.0</v>
      </c>
      <c r="Z9" s="96" t="n">
        <f t="shared" ref="Z9" si="4">Y9*N9</f>
        <v>73908.0</v>
      </c>
      <c r="AA9" s="97"/>
      <c r="AB9" s="98">
        <v>100</v>
      </c>
      <c r="AC9" s="93">
        <v>1.8</v>
      </c>
      <c r="AD9" s="98" t="n">
        <f t="shared" ref="AD9" si="5">P9*AB9*AC9/100</f>
        <v>70200.0</v>
      </c>
      <c r="AE9" s="98" t="n">
        <f t="shared" ref="AE9" si="6">Q9*AB9*AC9/100</f>
        <v>0.0</v>
      </c>
      <c r="AF9" s="98" t="n">
        <f t="shared" ref="AF9" si="7">AD9+AE9</f>
        <v>70200.0</v>
      </c>
      <c r="AG9" s="98" t="n">
        <f t="shared" ref="AG9" si="8">S9*AB9*AC9/100</f>
        <v>2808.0</v>
      </c>
      <c r="AH9" s="98" t="n">
        <f t="shared" ref="AH9" si="9">T9*AB9*AC9/100</f>
        <v>0.0</v>
      </c>
      <c r="AI9" s="98" t="n">
        <f t="shared" ref="AI9" si="10">U9*AB9*AC9/100</f>
        <v>0.0</v>
      </c>
      <c r="AJ9" s="98" t="n">
        <f t="shared" ref="AJ9" si="11">V9*AB9*AC9/100</f>
        <v>900.0</v>
      </c>
      <c r="AK9" s="98" t="n">
        <f t="shared" ref="AK9" si="12">W9*AB9*AC9/100</f>
        <v>0.0</v>
      </c>
      <c r="AL9" s="98" t="n">
        <f t="shared" ref="AL9" si="13">X9*AB9*AC9/100</f>
        <v>0.0</v>
      </c>
      <c r="AM9" s="98" t="n">
        <f t="shared" ref="AM9" si="14">SUM(AF9:AL9)</f>
        <v>73908.0</v>
      </c>
      <c r="AN9" s="128"/>
      <c r="AO9" s="128"/>
      <c r="AP9" s="128"/>
      <c r="AQ9" s="128"/>
      <c r="AR9" s="128"/>
      <c r="AS9" s="129"/>
      <c r="AT9" s="128"/>
      <c r="AU9" s="128"/>
      <c r="AV9" s="128"/>
      <c r="AW9" s="128"/>
      <c r="AX9" s="128"/>
      <c r="AY9" s="128"/>
      <c r="AZ9" s="128"/>
      <c r="BA9" s="128"/>
      <c r="BB9" s="128"/>
      <c r="BC9" s="128"/>
      <c r="BD9" s="128"/>
      <c r="BE9" s="128"/>
      <c r="BF9" s="129"/>
      <c r="BG9" s="128"/>
      <c r="BH9" s="128"/>
      <c r="BI9" s="128"/>
      <c r="BJ9" s="128"/>
      <c r="BK9" s="129"/>
      <c r="BL9" s="128"/>
      <c r="BM9" s="129"/>
      <c r="BN9" s="128"/>
      <c r="BO9" s="128"/>
      <c r="BP9" s="128"/>
      <c r="BQ9" s="128"/>
      <c r="BR9" s="129"/>
      <c r="BS9" s="128"/>
      <c r="BT9" s="128"/>
      <c r="BU9" s="128"/>
      <c r="BV9" s="128"/>
      <c r="BW9" s="128"/>
      <c r="BX9" s="128"/>
      <c r="BY9" s="128"/>
      <c r="BZ9" s="128"/>
      <c r="CA9" s="128"/>
      <c r="CB9" s="128"/>
      <c r="CC9" s="128"/>
      <c r="CD9" s="128"/>
      <c r="CE9" s="128"/>
      <c r="CF9" s="128"/>
    </row>
    <row r="10" spans="1:84" s="102" customFormat="1" ht="13.5">
      <c r="A10" s="85">
        <v>3</v>
      </c>
      <c r="B10" s="86" t="s">
        <v>144</v>
      </c>
      <c r="C10" s="87" t="s">
        <v>145</v>
      </c>
      <c r="D10" s="87"/>
      <c r="E10" s="88" t="s">
        <v>146</v>
      </c>
      <c r="F10" s="87"/>
      <c r="G10" s="89"/>
      <c r="H10" s="90"/>
      <c r="I10" s="88" t="s">
        <v>147</v>
      </c>
      <c r="J10" s="88" t="s">
        <v>148</v>
      </c>
      <c r="K10" s="91"/>
      <c r="L10" s="92"/>
      <c r="M10" s="88" t="s">
        <v>149</v>
      </c>
      <c r="N10" s="93">
        <v>6.43</v>
      </c>
      <c r="O10" s="94"/>
      <c r="P10" s="95">
        <v>39000</v>
      </c>
      <c r="Q10" s="95">
        <v>0</v>
      </c>
      <c r="R10" s="95" t="n">
        <f>P10+Q10</f>
        <v>39000.0</v>
      </c>
      <c r="S10" s="95" t="n">
        <f>R10*4%</f>
        <v>1560.0</v>
      </c>
      <c r="T10" s="95">
        <v>0</v>
      </c>
      <c r="U10" s="95">
        <v>0</v>
      </c>
      <c r="V10" s="95">
        <v>500</v>
      </c>
      <c r="W10" s="96">
        <v>0</v>
      </c>
      <c r="X10" s="95">
        <v>0</v>
      </c>
      <c r="Y10" s="95" t="n">
        <f>SUM(R10:X10)</f>
        <v>41060.0</v>
      </c>
      <c r="Z10" s="96" t="n">
        <f>Y10*N10</f>
        <v>264015.8</v>
      </c>
      <c r="AA10" s="97"/>
      <c r="AB10" s="98">
        <v>100</v>
      </c>
      <c r="AC10" s="93">
        <v>6.43</v>
      </c>
      <c r="AD10" s="98" t="n">
        <f>P10*AB10*AC10/100</f>
        <v>250770.0</v>
      </c>
      <c r="AE10" s="98" t="n">
        <f>Q10*AB10*AC10/100</f>
        <v>0.0</v>
      </c>
      <c r="AF10" s="98" t="n">
        <f>AD10+AE10</f>
        <v>250770.0</v>
      </c>
      <c r="AG10" s="98" t="n">
        <f>S10*AB10*AC10/100</f>
        <v>10030.8</v>
      </c>
      <c r="AH10" s="98" t="n">
        <f>T10*AB10*AC10/100</f>
        <v>0.0</v>
      </c>
      <c r="AI10" s="98" t="n">
        <f>U10*AB10*AC10/100</f>
        <v>0.0</v>
      </c>
      <c r="AJ10" s="98" t="n">
        <f>V10*AB10*AC10/100</f>
        <v>3215.0</v>
      </c>
      <c r="AK10" s="98" t="n">
        <f>W10*AB10*AC10/100</f>
        <v>0.0</v>
      </c>
      <c r="AL10" s="98" t="n">
        <f>X10*AB10*AC10/100</f>
        <v>0.0</v>
      </c>
      <c r="AM10" s="98" t="n">
        <f>SUM(AF10:AL10)</f>
        <v>264015.8</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130" customFormat="1" ht="13.5">
      <c r="A11" s="85">
        <v>4</v>
      </c>
      <c r="B11" s="86" t="s">
        <v>144</v>
      </c>
      <c r="C11" s="87" t="s">
        <v>150</v>
      </c>
      <c r="D11" s="87"/>
      <c r="E11" s="88" t="s">
        <v>146</v>
      </c>
      <c r="F11" s="87"/>
      <c r="G11" s="89"/>
      <c r="H11" s="90"/>
      <c r="I11" s="88" t="s">
        <v>147</v>
      </c>
      <c r="J11" s="88" t="s">
        <v>148</v>
      </c>
      <c r="K11" s="126"/>
      <c r="L11" s="127"/>
      <c r="M11" s="88" t="s">
        <v>149</v>
      </c>
      <c r="N11" s="93">
        <v>10.220000000000001</v>
      </c>
      <c r="O11" s="94"/>
      <c r="P11" s="95">
        <v>39000</v>
      </c>
      <c r="Q11" s="95">
        <v>0</v>
      </c>
      <c r="R11" s="95" t="n">
        <f t="shared" ref="R11:R13" si="15">P11+Q11</f>
        <v>39000.0</v>
      </c>
      <c r="S11" s="95" t="n">
        <f t="shared" ref="S11:S13" si="16">R11*4%</f>
        <v>1560.0</v>
      </c>
      <c r="T11" s="95">
        <v>0</v>
      </c>
      <c r="U11" s="95">
        <v>0</v>
      </c>
      <c r="V11" s="95">
        <v>500</v>
      </c>
      <c r="W11" s="96">
        <v>0</v>
      </c>
      <c r="X11" s="95">
        <v>0</v>
      </c>
      <c r="Y11" s="95" t="n">
        <f t="shared" ref="Y11:Y13" si="17">SUM(R11:X11)</f>
        <v>41060.0</v>
      </c>
      <c r="Z11" s="96" t="n">
        <f t="shared" ref="Z11:Z13" si="18">Y11*N11</f>
        <v>419633.2</v>
      </c>
      <c r="AA11" s="97"/>
      <c r="AB11" s="98">
        <v>100</v>
      </c>
      <c r="AC11" s="93">
        <v>10.220000000000001</v>
      </c>
      <c r="AD11" s="98" t="n">
        <f t="shared" ref="AD11:AD13" si="19">P11*AB11*AC11/100</f>
        <v>398580.0</v>
      </c>
      <c r="AE11" s="98" t="n">
        <f t="shared" ref="AE11:AE13" si="20">Q11*AB11*AC11/100</f>
        <v>0.0</v>
      </c>
      <c r="AF11" s="98" t="n">
        <f t="shared" ref="AF11:AF13" si="21">AD11+AE11</f>
        <v>398580.0</v>
      </c>
      <c r="AG11" s="98" t="n">
        <f t="shared" ref="AG11:AG13" si="22">S11*AB11*AC11/100</f>
        <v>15943.2</v>
      </c>
      <c r="AH11" s="98" t="n">
        <f t="shared" ref="AH11:AH13" si="23">T11*AB11*AC11/100</f>
        <v>0.0</v>
      </c>
      <c r="AI11" s="98" t="n">
        <f t="shared" ref="AI11:AI13" si="24">U11*AB11*AC11/100</f>
        <v>0.0</v>
      </c>
      <c r="AJ11" s="98" t="n">
        <f t="shared" ref="AJ11:AJ13" si="25">V11*AB11*AC11/100</f>
        <v>5110.000000000001</v>
      </c>
      <c r="AK11" s="98" t="n">
        <f t="shared" ref="AK11:AK13" si="26">W11*AB11*AC11/100</f>
        <v>0.0</v>
      </c>
      <c r="AL11" s="98" t="n">
        <f t="shared" ref="AL11:AL13" si="27">X11*AB11*AC11/100</f>
        <v>0.0</v>
      </c>
      <c r="AM11" s="98" t="n">
        <f t="shared" ref="AM11:AM13" si="28">SUM(AF11:AL11)</f>
        <v>419633.2</v>
      </c>
      <c r="AN11" s="128"/>
      <c r="AO11" s="128"/>
      <c r="AP11" s="128"/>
      <c r="AQ11" s="128"/>
      <c r="AR11" s="128"/>
      <c r="AS11" s="129"/>
      <c r="AT11" s="128"/>
      <c r="AU11" s="128"/>
      <c r="AV11" s="128"/>
      <c r="AW11" s="128"/>
      <c r="AX11" s="128"/>
      <c r="AY11" s="128"/>
      <c r="AZ11" s="128"/>
      <c r="BA11" s="128"/>
      <c r="BB11" s="128"/>
      <c r="BC11" s="128"/>
      <c r="BD11" s="128"/>
      <c r="BE11" s="128"/>
      <c r="BF11" s="129"/>
      <c r="BG11" s="128"/>
      <c r="BH11" s="128"/>
      <c r="BI11" s="128"/>
      <c r="BJ11" s="128"/>
      <c r="BK11" s="129"/>
      <c r="BL11" s="128"/>
      <c r="BM11" s="129"/>
      <c r="BN11" s="128"/>
      <c r="BO11" s="128"/>
      <c r="BP11" s="128"/>
      <c r="BQ11" s="128"/>
      <c r="BR11" s="129"/>
      <c r="BS11" s="128"/>
      <c r="BT11" s="128"/>
      <c r="BU11" s="128"/>
      <c r="BV11" s="128"/>
      <c r="BW11" s="128"/>
      <c r="BX11" s="128"/>
      <c r="BY11" s="128"/>
      <c r="BZ11" s="128"/>
      <c r="CA11" s="128"/>
      <c r="CB11" s="128"/>
      <c r="CC11" s="128"/>
      <c r="CD11" s="128"/>
      <c r="CE11" s="128"/>
      <c r="CF11" s="128"/>
    </row>
    <row r="12" spans="1:84" s="130" customFormat="1" ht="13.5">
      <c r="A12" s="85">
        <v>5</v>
      </c>
      <c r="B12" s="86" t="s">
        <v>144</v>
      </c>
      <c r="C12" s="87" t="s">
        <v>151</v>
      </c>
      <c r="D12" s="87"/>
      <c r="E12" s="88" t="s">
        <v>146</v>
      </c>
      <c r="F12" s="87"/>
      <c r="G12" s="89"/>
      <c r="H12" s="90"/>
      <c r="I12" s="88" t="s">
        <v>147</v>
      </c>
      <c r="J12" s="88" t="s">
        <v>148</v>
      </c>
      <c r="K12" s="126"/>
      <c r="L12" s="127"/>
      <c r="M12" s="88" t="s">
        <v>149</v>
      </c>
      <c r="N12" s="93">
        <v>11.07</v>
      </c>
      <c r="O12" s="94"/>
      <c r="P12" s="95">
        <v>39000</v>
      </c>
      <c r="Q12" s="95">
        <v>0</v>
      </c>
      <c r="R12" s="95" t="n">
        <f t="shared" si="15"/>
        <v>39000.0</v>
      </c>
      <c r="S12" s="95" t="n">
        <f t="shared" si="16"/>
        <v>1560.0</v>
      </c>
      <c r="T12" s="95">
        <v>0</v>
      </c>
      <c r="U12" s="95">
        <v>0</v>
      </c>
      <c r="V12" s="95">
        <v>500</v>
      </c>
      <c r="W12" s="96">
        <v>0</v>
      </c>
      <c r="X12" s="95">
        <v>0</v>
      </c>
      <c r="Y12" s="95" t="n">
        <f t="shared" si="17"/>
        <v>41060.0</v>
      </c>
      <c r="Z12" s="96" t="n">
        <f t="shared" si="18"/>
        <v>454534.2</v>
      </c>
      <c r="AA12" s="97"/>
      <c r="AB12" s="98">
        <v>100</v>
      </c>
      <c r="AC12" s="93">
        <v>11.07</v>
      </c>
      <c r="AD12" s="98" t="n">
        <f t="shared" si="19"/>
        <v>431730.0</v>
      </c>
      <c r="AE12" s="98" t="n">
        <f t="shared" si="20"/>
        <v>0.0</v>
      </c>
      <c r="AF12" s="98" t="n">
        <f t="shared" si="21"/>
        <v>431730.0</v>
      </c>
      <c r="AG12" s="98" t="n">
        <f t="shared" si="22"/>
        <v>17269.2</v>
      </c>
      <c r="AH12" s="98" t="n">
        <f t="shared" si="23"/>
        <v>0.0</v>
      </c>
      <c r="AI12" s="98" t="n">
        <f t="shared" si="24"/>
        <v>0.0</v>
      </c>
      <c r="AJ12" s="98" t="n">
        <f t="shared" si="25"/>
        <v>5535.0</v>
      </c>
      <c r="AK12" s="98" t="n">
        <f t="shared" si="26"/>
        <v>0.0</v>
      </c>
      <c r="AL12" s="98" t="n">
        <f t="shared" si="27"/>
        <v>0.0</v>
      </c>
      <c r="AM12" s="98" t="n">
        <f t="shared" si="28"/>
        <v>454534.2</v>
      </c>
      <c r="AN12" s="128"/>
      <c r="AO12" s="128"/>
      <c r="AP12" s="128"/>
      <c r="AQ12" s="128"/>
      <c r="AR12" s="128"/>
      <c r="AS12" s="129"/>
      <c r="AT12" s="128"/>
      <c r="AU12" s="128"/>
      <c r="AV12" s="128"/>
      <c r="AW12" s="128"/>
      <c r="AX12" s="128"/>
      <c r="AY12" s="128"/>
      <c r="AZ12" s="128"/>
      <c r="BA12" s="128"/>
      <c r="BB12" s="128"/>
      <c r="BC12" s="128"/>
      <c r="BD12" s="128"/>
      <c r="BE12" s="128"/>
      <c r="BF12" s="129"/>
      <c r="BG12" s="128"/>
      <c r="BH12" s="128"/>
      <c r="BI12" s="128"/>
      <c r="BJ12" s="128"/>
      <c r="BK12" s="129"/>
      <c r="BL12" s="128"/>
      <c r="BM12" s="129"/>
      <c r="BN12" s="128"/>
      <c r="BO12" s="128"/>
      <c r="BP12" s="128"/>
      <c r="BQ12" s="128"/>
      <c r="BR12" s="129"/>
      <c r="BS12" s="128"/>
      <c r="BT12" s="128"/>
      <c r="BU12" s="128"/>
      <c r="BV12" s="128"/>
      <c r="BW12" s="128"/>
      <c r="BX12" s="128"/>
      <c r="BY12" s="128"/>
      <c r="BZ12" s="128"/>
      <c r="CA12" s="128"/>
      <c r="CB12" s="128"/>
      <c r="CC12" s="128"/>
      <c r="CD12" s="128"/>
      <c r="CE12" s="128"/>
      <c r="CF12" s="128"/>
    </row>
    <row r="13" spans="1:84" s="130" customFormat="1" ht="13.5">
      <c r="A13" s="85">
        <v>6</v>
      </c>
      <c r="B13" s="86" t="s">
        <v>144</v>
      </c>
      <c r="C13" s="87" t="s">
        <v>152</v>
      </c>
      <c r="D13" s="87"/>
      <c r="E13" s="88" t="s">
        <v>146</v>
      </c>
      <c r="F13" s="87"/>
      <c r="G13" s="89"/>
      <c r="H13" s="90"/>
      <c r="I13" s="88" t="s">
        <v>147</v>
      </c>
      <c r="J13" s="88" t="s">
        <v>148</v>
      </c>
      <c r="K13" s="126"/>
      <c r="L13" s="127"/>
      <c r="M13" s="88" t="s">
        <v>149</v>
      </c>
      <c r="N13" s="93">
        <v>23.03</v>
      </c>
      <c r="O13" s="94"/>
      <c r="P13" s="95">
        <v>39000</v>
      </c>
      <c r="Q13" s="95">
        <v>0</v>
      </c>
      <c r="R13" s="95" t="n">
        <f t="shared" si="15"/>
        <v>39000.0</v>
      </c>
      <c r="S13" s="95" t="n">
        <f t="shared" si="16"/>
        <v>1560.0</v>
      </c>
      <c r="T13" s="95">
        <v>0</v>
      </c>
      <c r="U13" s="95">
        <v>0</v>
      </c>
      <c r="V13" s="95">
        <v>500</v>
      </c>
      <c r="W13" s="96">
        <v>0</v>
      </c>
      <c r="X13" s="95">
        <v>0</v>
      </c>
      <c r="Y13" s="95" t="n">
        <f t="shared" si="17"/>
        <v>41060.0</v>
      </c>
      <c r="Z13" s="96" t="n">
        <f t="shared" si="18"/>
        <v>945611.8</v>
      </c>
      <c r="AA13" s="131"/>
      <c r="AB13" s="98">
        <v>100</v>
      </c>
      <c r="AC13" s="93">
        <v>23.03</v>
      </c>
      <c r="AD13" s="98" t="n">
        <f t="shared" si="19"/>
        <v>898170.0</v>
      </c>
      <c r="AE13" s="98" t="n">
        <f t="shared" si="20"/>
        <v>0.0</v>
      </c>
      <c r="AF13" s="98" t="n">
        <f t="shared" si="21"/>
        <v>898170.0</v>
      </c>
      <c r="AG13" s="98" t="n">
        <f t="shared" si="22"/>
        <v>35926.8</v>
      </c>
      <c r="AH13" s="98" t="n">
        <f t="shared" si="23"/>
        <v>0.0</v>
      </c>
      <c r="AI13" s="98" t="n">
        <f t="shared" si="24"/>
        <v>0.0</v>
      </c>
      <c r="AJ13" s="98" t="n">
        <f t="shared" si="25"/>
        <v>11515.0</v>
      </c>
      <c r="AK13" s="98" t="n">
        <f t="shared" si="26"/>
        <v>0.0</v>
      </c>
      <c r="AL13" s="98" t="n">
        <f t="shared" si="27"/>
        <v>0.0</v>
      </c>
      <c r="AM13" s="98" t="n">
        <f t="shared" si="28"/>
        <v>945611.8</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AC10 AC8" name="Range1_1_3_1_1_1"/>
    <protectedRange password="CA69" sqref="N10 N8" name="Range1_1_3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 sqref="AE4 AJ4" formula="1"/>
  </ignoredErrors>
</worksheet>
</file>

<file path=xl/worksheets/sheet3.xml><?xml version="1.0" encoding="utf-8"?>
<worksheet xmlns="http://schemas.openxmlformats.org/spreadsheetml/2006/main" xmlns:r="http://schemas.openxmlformats.org/officeDocument/2006/relationships">
  <dimension ref="A1:K59"/>
  <sheetViews>
    <sheetView tabSelected="1" topLeftCell="A19" workbookViewId="0">
      <selection activeCell="F9" sqref="F9:I9"/>
    </sheetView>
  </sheetViews>
  <sheetFormatPr defaultRowHeight="12.75"/>
  <cols>
    <col min="1" max="1" style="24" width="9.140625" collapsed="true"/>
    <col min="2" max="2" customWidth="true" style="24" width="12.0" collapsed="true"/>
    <col min="3" max="3" customWidth="true" style="24" width="14.5703125" collapsed="true"/>
    <col min="4" max="4" style="24" width="9.140625" collapsed="true"/>
    <col min="5" max="5" customWidth="true" style="24" width="16.0" collapsed="tru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154" t="s">
        <v>29</v>
      </c>
      <c r="B1" s="155"/>
      <c r="C1" s="155"/>
      <c r="D1" s="155"/>
      <c r="E1" s="155"/>
      <c r="F1" s="155"/>
      <c r="G1" s="155"/>
      <c r="H1" s="155"/>
      <c r="I1" s="156"/>
    </row>
    <row r="2" spans="1:10" ht="21" thickBot="1">
      <c r="A2" s="157" t="s">
        <v>30</v>
      </c>
      <c r="B2" s="158"/>
      <c r="C2" s="158"/>
      <c r="D2" s="158"/>
      <c r="E2" s="158"/>
      <c r="F2" s="158"/>
      <c r="G2" s="158"/>
      <c r="H2" s="158"/>
      <c r="I2" s="159"/>
    </row>
    <row r="3" spans="1:10" ht="15.75" thickBot="1">
      <c r="A3" s="177" t="s">
        <v>134</v>
      </c>
      <c r="B3" s="178"/>
      <c r="C3" s="178" t="s">
        <v>155</v>
      </c>
      <c r="D3" s="178"/>
      <c r="E3" s="178"/>
      <c r="F3" s="179"/>
      <c r="G3" s="160" t="s">
        <v>180</v>
      </c>
      <c r="H3" s="161"/>
      <c r="I3" s="162"/>
      <c r="J3" s="25"/>
    </row>
    <row r="4" spans="1:10" s="25" customFormat="1" ht="15">
      <c r="A4" s="163" t="s">
        <v>31</v>
      </c>
      <c r="B4" s="164"/>
      <c r="C4" s="120" t="s">
        <v>95</v>
      </c>
      <c r="D4" s="121"/>
      <c r="E4" s="121"/>
      <c r="F4" s="122"/>
      <c r="G4" s="165" t="s">
        <v>181</v>
      </c>
      <c r="H4" s="166"/>
      <c r="I4" s="167"/>
    </row>
    <row r="5" spans="1:10" s="25" customFormat="1" ht="15.75" thickBot="1">
      <c r="A5" s="171" t="s">
        <v>32</v>
      </c>
      <c r="B5" s="172"/>
      <c r="C5" s="123" t="s">
        <v>96</v>
      </c>
      <c r="D5" s="123"/>
      <c r="E5" s="123"/>
      <c r="F5" s="124"/>
      <c r="G5" s="168"/>
      <c r="H5" s="169"/>
      <c r="I5" s="170"/>
    </row>
    <row r="6" spans="1:10">
      <c r="A6" s="36" t="s">
        <v>33</v>
      </c>
      <c r="B6" s="146" t="s">
        <v>160</v>
      </c>
      <c r="C6" s="146"/>
      <c r="D6" s="146"/>
      <c r="E6" s="147"/>
      <c r="F6" s="148" t="s">
        <v>156</v>
      </c>
      <c r="G6" s="149"/>
      <c r="H6" s="149"/>
      <c r="I6" s="150"/>
    </row>
    <row r="7" spans="1:10">
      <c r="A7" s="151" t="s">
        <v>34</v>
      </c>
      <c r="B7" s="152"/>
      <c r="C7" s="37"/>
      <c r="D7" s="37"/>
      <c r="E7" s="38"/>
      <c r="F7" s="143" t="s">
        <v>157</v>
      </c>
      <c r="G7" s="152"/>
      <c r="H7" s="152"/>
      <c r="I7" s="153"/>
    </row>
    <row r="8" spans="1:10">
      <c r="A8" s="139" t="s">
        <v>135</v>
      </c>
      <c r="B8" s="140"/>
      <c r="C8" s="140"/>
      <c r="D8" s="173" t="s">
        <v>159</v>
      </c>
      <c r="E8" s="174"/>
      <c r="F8" s="175" t="s">
        <v>136</v>
      </c>
      <c r="G8" s="175"/>
      <c r="H8" s="175"/>
      <c r="I8" s="176"/>
    </row>
    <row r="9" spans="1:10">
      <c r="A9" s="139" t="s">
        <v>35</v>
      </c>
      <c r="B9" s="140"/>
      <c r="C9" s="140"/>
      <c r="D9" s="141" t="n">
        <f>Order!Z4</f>
        <v>2490343.0</v>
      </c>
      <c r="E9" s="142"/>
      <c r="F9" s="143" t="s">
        <v>137</v>
      </c>
      <c r="G9" s="144"/>
      <c r="H9" s="144"/>
      <c r="I9" s="145"/>
    </row>
    <row r="10" spans="1:10">
      <c r="A10" s="39" t="s">
        <v>36</v>
      </c>
      <c r="B10" s="37"/>
      <c r="C10" s="40"/>
      <c r="D10" s="193"/>
      <c r="E10" s="194"/>
      <c r="F10" s="195" t="s">
        <v>158</v>
      </c>
      <c r="G10" s="196"/>
      <c r="H10" s="196"/>
      <c r="I10" s="197"/>
    </row>
    <row r="11" spans="1:10">
      <c r="A11" s="198" t="s">
        <v>92</v>
      </c>
      <c r="B11" s="199"/>
      <c r="C11" s="199"/>
      <c r="D11" s="200" t="n">
        <f>Order!Z4</f>
        <v>2490343.0</v>
      </c>
      <c r="E11" s="201"/>
      <c r="F11" s="41"/>
      <c r="G11" s="202"/>
      <c r="H11" s="203"/>
      <c r="I11" s="204"/>
    </row>
    <row r="12" spans="1:10" ht="13.5" thickBot="1">
      <c r="A12" s="208" t="s">
        <v>93</v>
      </c>
      <c r="B12" s="209"/>
      <c r="C12" s="209"/>
      <c r="D12" s="210" t="n">
        <f>D11-H22</f>
        <v>0.0</v>
      </c>
      <c r="E12" s="211"/>
      <c r="F12" s="42"/>
      <c r="G12" s="43"/>
      <c r="H12" s="44"/>
      <c r="I12" s="45"/>
    </row>
    <row r="13" spans="1:10" ht="26.25" thickBot="1">
      <c r="A13" s="46" t="s">
        <v>0</v>
      </c>
      <c r="B13" s="205" t="s">
        <v>37</v>
      </c>
      <c r="C13" s="205"/>
      <c r="D13" s="205"/>
      <c r="E13" s="205"/>
      <c r="F13" s="47" t="s">
        <v>38</v>
      </c>
      <c r="G13" s="48" t="s">
        <v>39</v>
      </c>
      <c r="H13" s="206" t="s">
        <v>40</v>
      </c>
      <c r="I13" s="207"/>
    </row>
    <row r="14" spans="1:10">
      <c r="A14" s="49"/>
      <c r="B14" s="180" t="s">
        <v>41</v>
      </c>
      <c r="C14" s="181"/>
      <c r="D14" s="181"/>
      <c r="E14" s="182"/>
      <c r="F14" s="50"/>
      <c r="G14" s="50" t="s">
        <v>42</v>
      </c>
      <c r="H14" s="183"/>
      <c r="I14" s="184"/>
    </row>
    <row r="15" spans="1:10" ht="13.5" thickBot="1">
      <c r="A15" s="51"/>
      <c r="B15" s="185" t="s">
        <v>43</v>
      </c>
      <c r="C15" s="186"/>
      <c r="D15" s="186"/>
      <c r="E15" s="187"/>
      <c r="F15" s="52"/>
      <c r="G15" s="52" t="str">
        <f>Certification!D4</f>
        <v>COP-R002</v>
      </c>
      <c r="H15" s="188"/>
      <c r="I15" s="189"/>
    </row>
    <row r="16" spans="1:10" ht="15">
      <c r="A16" s="53" t="s">
        <v>44</v>
      </c>
      <c r="B16" s="190" t="s">
        <v>45</v>
      </c>
      <c r="C16" s="190"/>
      <c r="D16" s="190"/>
      <c r="E16" s="190"/>
      <c r="F16" s="54"/>
      <c r="G16" s="54"/>
      <c r="H16" s="191"/>
      <c r="I16" s="192"/>
    </row>
    <row r="17" spans="1:9">
      <c r="A17" s="49" t="n">
        <f>+A15+1</f>
        <v>1.0</v>
      </c>
      <c r="B17" s="212" t="s">
        <v>89</v>
      </c>
      <c r="C17" s="212"/>
      <c r="D17" s="212"/>
      <c r="E17" s="212"/>
      <c r="F17" s="55" t="n">
        <v>2144700.0</v>
      </c>
      <c r="G17" s="55" t="n">
        <f t="shared" ref="G17:G33" si="0">H17-F17</f>
        <v>220750.0</v>
      </c>
      <c r="H17" s="213" t="n">
        <f>Certification!AD4+Certification!AE4</f>
        <v>2365450.0</v>
      </c>
      <c r="I17" s="214"/>
    </row>
    <row r="18" spans="1:9">
      <c r="A18" s="49" t="n">
        <f>+A17+1</f>
        <v>2.0</v>
      </c>
      <c r="B18" s="212" t="s">
        <v>90</v>
      </c>
      <c r="C18" s="212"/>
      <c r="D18" s="212"/>
      <c r="E18" s="212"/>
      <c r="F18" s="55" t="n">
        <v>85788.0</v>
      </c>
      <c r="G18" s="55" t="n">
        <f t="shared" si="0"/>
        <v>8830.0</v>
      </c>
      <c r="H18" s="213" t="n">
        <f>Certification!AG4</f>
        <v>94618.0</v>
      </c>
      <c r="I18" s="214"/>
    </row>
    <row r="19" spans="1:9">
      <c r="A19" s="49">
        <v>3</v>
      </c>
      <c r="B19" s="212" t="s">
        <v>8</v>
      </c>
      <c r="C19" s="212"/>
      <c r="D19" s="212"/>
      <c r="E19" s="212"/>
      <c r="F19" s="55" t="n">
        <v>27450.0</v>
      </c>
      <c r="G19" s="55" t="n">
        <f t="shared" si="0"/>
        <v>2825.0</v>
      </c>
      <c r="H19" s="213" t="n">
        <f>Certification!AJ4</f>
        <v>30275.0</v>
      </c>
      <c r="I19" s="214"/>
    </row>
    <row r="20" spans="1:9">
      <c r="A20" s="49">
        <v>4</v>
      </c>
      <c r="B20" s="212" t="s">
        <v>91</v>
      </c>
      <c r="C20" s="212"/>
      <c r="D20" s="212"/>
      <c r="E20" s="212"/>
      <c r="F20" s="56" t="n">
        <v>0.0</v>
      </c>
      <c r="G20" s="55" t="n">
        <f t="shared" si="0"/>
        <v>0.0</v>
      </c>
      <c r="H20" s="213" t="n">
        <f>Certification!AH4+Certification!AI4+Certification!AK4</f>
        <v>0.0</v>
      </c>
      <c r="I20" s="214"/>
    </row>
    <row r="21" spans="1:9">
      <c r="A21" s="49">
        <v>5</v>
      </c>
      <c r="B21" s="212" t="s">
        <v>62</v>
      </c>
      <c r="C21" s="212"/>
      <c r="D21" s="212"/>
      <c r="E21" s="212"/>
      <c r="F21" s="56" t="n">
        <v>0.0</v>
      </c>
      <c r="G21" s="55" t="n">
        <f t="shared" si="0"/>
        <v>0.0</v>
      </c>
      <c r="H21" s="213" t="n">
        <f>Certification!AL4</f>
        <v>0.0</v>
      </c>
      <c r="I21" s="214"/>
    </row>
    <row r="22" spans="1:9" ht="15.75" thickBot="1">
      <c r="A22" s="57" t="s">
        <v>44</v>
      </c>
      <c r="B22" s="215" t="s">
        <v>46</v>
      </c>
      <c r="C22" s="215"/>
      <c r="D22" s="215"/>
      <c r="E22" s="215"/>
      <c r="F22" s="58" t="n">
        <f>SUM(F17:F21)</f>
        <v>2257938.0</v>
      </c>
      <c r="G22" s="132" t="n">
        <f t="shared" si="0"/>
        <v>232405.0</v>
      </c>
      <c r="H22" s="216" t="n">
        <f>SUM(H17:H21)</f>
        <v>2490343.0</v>
      </c>
      <c r="I22" s="217"/>
    </row>
    <row r="23" spans="1:9" ht="15">
      <c r="A23" s="60" t="s">
        <v>47</v>
      </c>
      <c r="B23" s="221" t="s">
        <v>48</v>
      </c>
      <c r="C23" s="221"/>
      <c r="D23" s="221"/>
      <c r="E23" s="221"/>
      <c r="F23" s="61"/>
      <c r="G23" s="55"/>
      <c r="H23" s="222"/>
      <c r="I23" s="223"/>
    </row>
    <row r="24" spans="1:9">
      <c r="A24" s="49">
        <v>1</v>
      </c>
      <c r="B24" s="218" t="s">
        <v>49</v>
      </c>
      <c r="C24" s="218"/>
      <c r="D24" s="218"/>
      <c r="E24" s="218"/>
      <c r="F24" s="55" t="n">
        <v>0.0</v>
      </c>
      <c r="G24" s="55" t="n">
        <f t="shared" si="0"/>
        <v>0.0</v>
      </c>
      <c r="H24" s="219"/>
      <c r="I24" s="220"/>
    </row>
    <row r="25" spans="1:9">
      <c r="A25" s="49">
        <v>2</v>
      </c>
      <c r="B25" s="218" t="s">
        <v>50</v>
      </c>
      <c r="C25" s="218"/>
      <c r="D25" s="218"/>
      <c r="E25" s="218"/>
      <c r="F25" s="62" t="n">
        <v>0.0</v>
      </c>
      <c r="G25" s="55" t="n">
        <f t="shared" si="0"/>
        <v>0.0</v>
      </c>
      <c r="H25" s="219"/>
      <c r="I25" s="220"/>
    </row>
    <row r="26" spans="1:9">
      <c r="A26" s="49">
        <v>3</v>
      </c>
      <c r="B26" s="218" t="s">
        <v>51</v>
      </c>
      <c r="C26" s="218"/>
      <c r="D26" s="218"/>
      <c r="E26" s="218"/>
      <c r="F26" s="62" t="n">
        <v>0.0</v>
      </c>
      <c r="G26" s="55" t="n">
        <f t="shared" si="0"/>
        <v>0.0</v>
      </c>
      <c r="H26" s="219"/>
      <c r="I26" s="220"/>
    </row>
    <row r="27" spans="1:9">
      <c r="A27" s="49">
        <v>4</v>
      </c>
      <c r="B27" s="218" t="s">
        <v>52</v>
      </c>
      <c r="C27" s="218"/>
      <c r="D27" s="218"/>
      <c r="E27" s="218"/>
      <c r="F27" s="62" t="n">
        <v>0.0</v>
      </c>
      <c r="G27" s="55" t="n">
        <f t="shared" si="0"/>
        <v>0.0</v>
      </c>
      <c r="H27" s="219"/>
      <c r="I27" s="220"/>
    </row>
    <row r="28" spans="1:9">
      <c r="A28" s="49">
        <v>5</v>
      </c>
      <c r="B28" s="218" t="s">
        <v>53</v>
      </c>
      <c r="C28" s="218"/>
      <c r="D28" s="218"/>
      <c r="E28" s="218"/>
      <c r="F28" s="62" t="n">
        <v>0.0</v>
      </c>
      <c r="G28" s="55" t="n">
        <f t="shared" si="0"/>
        <v>0.0</v>
      </c>
      <c r="H28" s="219"/>
      <c r="I28" s="220"/>
    </row>
    <row r="29" spans="1:9">
      <c r="A29" s="49">
        <v>6</v>
      </c>
      <c r="B29" s="218" t="s">
        <v>54</v>
      </c>
      <c r="C29" s="218"/>
      <c r="D29" s="218"/>
      <c r="E29" s="218"/>
      <c r="F29" s="62" t="n">
        <v>0.0</v>
      </c>
      <c r="G29" s="55" t="n">
        <f t="shared" si="0"/>
        <v>0.0</v>
      </c>
      <c r="H29" s="219"/>
      <c r="I29" s="220"/>
    </row>
    <row r="30" spans="1:9">
      <c r="A30" s="49">
        <v>7</v>
      </c>
      <c r="B30" s="218" t="s">
        <v>55</v>
      </c>
      <c r="C30" s="218"/>
      <c r="D30" s="218"/>
      <c r="E30" s="218"/>
      <c r="F30" s="63" t="n">
        <v>0.0</v>
      </c>
      <c r="G30" s="55" t="n">
        <f t="shared" si="0"/>
        <v>0.0</v>
      </c>
      <c r="H30" s="219"/>
      <c r="I30" s="220"/>
    </row>
    <row r="31" spans="1:9">
      <c r="A31" s="49">
        <v>8</v>
      </c>
      <c r="B31" s="218" t="s">
        <v>56</v>
      </c>
      <c r="C31" s="218"/>
      <c r="D31" s="218"/>
      <c r="E31" s="218"/>
      <c r="F31" s="55" t="n">
        <v>0.0</v>
      </c>
      <c r="G31" s="55" t="n">
        <f t="shared" si="0"/>
        <v>0.0</v>
      </c>
      <c r="H31" s="219"/>
      <c r="I31" s="220"/>
    </row>
    <row r="32" spans="1:9">
      <c r="A32" s="49">
        <v>9</v>
      </c>
      <c r="B32" s="218" t="s">
        <v>57</v>
      </c>
      <c r="C32" s="218"/>
      <c r="D32" s="218"/>
      <c r="E32" s="218"/>
      <c r="F32" s="55" t="n">
        <v>0.0</v>
      </c>
      <c r="G32" s="55" t="n">
        <f t="shared" si="0"/>
        <v>0.0</v>
      </c>
      <c r="H32" s="224"/>
      <c r="I32" s="225"/>
    </row>
    <row r="33" spans="1:11">
      <c r="A33" s="49">
        <v>10</v>
      </c>
      <c r="B33" s="218" t="s">
        <v>58</v>
      </c>
      <c r="C33" s="218"/>
      <c r="D33" s="218"/>
      <c r="E33" s="218"/>
      <c r="F33" s="55" t="n">
        <v>0.0</v>
      </c>
      <c r="G33" s="55" t="n">
        <f t="shared" si="0"/>
        <v>0.0</v>
      </c>
      <c r="H33" s="224"/>
      <c r="I33" s="225"/>
    </row>
    <row r="34" spans="1:11" ht="15.75" thickBot="1">
      <c r="A34" s="64" t="s">
        <v>59</v>
      </c>
      <c r="B34" s="226" t="s">
        <v>60</v>
      </c>
      <c r="C34" s="226"/>
      <c r="D34" s="226"/>
      <c r="E34" s="226"/>
      <c r="F34" s="65" t="n">
        <f>SUM(F24:F33)</f>
        <v>0.0</v>
      </c>
      <c r="G34" s="59" t="n">
        <f t="shared" ref="G34:G42" si="1">H34-F34</f>
        <v>0.0</v>
      </c>
      <c r="H34" s="227" t="n">
        <f>SUM(H24:H33)</f>
        <v>0.0</v>
      </c>
      <c r="I34" s="228"/>
    </row>
    <row r="35" spans="1:11" ht="15">
      <c r="A35" s="53" t="s">
        <v>61</v>
      </c>
      <c r="B35" s="190" t="s">
        <v>62</v>
      </c>
      <c r="C35" s="190"/>
      <c r="D35" s="190"/>
      <c r="E35" s="190"/>
      <c r="F35" s="66"/>
      <c r="G35" s="67"/>
      <c r="H35" s="232"/>
      <c r="I35" s="233"/>
    </row>
    <row r="36" spans="1:11">
      <c r="A36" s="68">
        <v>1</v>
      </c>
      <c r="B36" s="218" t="s">
        <v>63</v>
      </c>
      <c r="C36" s="218"/>
      <c r="D36" s="218"/>
      <c r="E36" s="218"/>
      <c r="F36" s="69" t="n">
        <v>0.0</v>
      </c>
      <c r="G36" s="55" t="n">
        <f t="shared" si="1"/>
        <v>0.0</v>
      </c>
      <c r="H36" s="219"/>
      <c r="I36" s="220"/>
    </row>
    <row r="37" spans="1:11">
      <c r="A37" s="68">
        <v>2</v>
      </c>
      <c r="B37" s="218" t="s">
        <v>64</v>
      </c>
      <c r="C37" s="218"/>
      <c r="D37" s="218"/>
      <c r="E37" s="218"/>
      <c r="F37" s="69" t="n">
        <v>0.0</v>
      </c>
      <c r="G37" s="55" t="n">
        <f t="shared" si="1"/>
        <v>0.0</v>
      </c>
      <c r="H37" s="219"/>
      <c r="I37" s="220"/>
    </row>
    <row r="38" spans="1:11">
      <c r="A38" s="68">
        <v>3</v>
      </c>
      <c r="B38" s="218" t="s">
        <v>65</v>
      </c>
      <c r="C38" s="218"/>
      <c r="D38" s="218"/>
      <c r="E38" s="218"/>
      <c r="F38" s="69" t="n">
        <v>0.0</v>
      </c>
      <c r="G38" s="55" t="n">
        <f t="shared" si="1"/>
        <v>0.0</v>
      </c>
      <c r="H38" s="219"/>
      <c r="I38" s="220"/>
    </row>
    <row r="39" spans="1:11">
      <c r="A39" s="68">
        <v>4</v>
      </c>
      <c r="B39" s="218" t="s">
        <v>66</v>
      </c>
      <c r="C39" s="218"/>
      <c r="D39" s="218"/>
      <c r="E39" s="218"/>
      <c r="F39" s="69" t="n">
        <v>0.0</v>
      </c>
      <c r="G39" s="55" t="n">
        <f t="shared" si="1"/>
        <v>0.0</v>
      </c>
      <c r="H39" s="229"/>
      <c r="I39" s="230"/>
    </row>
    <row r="40" spans="1:11" ht="14.25">
      <c r="A40" s="68"/>
      <c r="B40" s="231" t="s">
        <v>67</v>
      </c>
      <c r="C40" s="231"/>
      <c r="D40" s="231"/>
      <c r="E40" s="231"/>
      <c r="F40" s="70" t="n">
        <v>0.0</v>
      </c>
      <c r="G40" s="71" t="n">
        <f t="shared" si="1"/>
        <v>0.0</v>
      </c>
      <c r="H40" s="229"/>
      <c r="I40" s="230"/>
      <c r="J40" s="26"/>
    </row>
    <row r="41" spans="1:11" ht="14.25">
      <c r="A41" s="68"/>
      <c r="B41" s="231" t="s">
        <v>68</v>
      </c>
      <c r="C41" s="231"/>
      <c r="D41" s="231"/>
      <c r="E41" s="231"/>
      <c r="F41" s="70" t="n">
        <v>0.0</v>
      </c>
      <c r="G41" s="71" t="n">
        <f t="shared" si="1"/>
        <v>0.0</v>
      </c>
      <c r="H41" s="229"/>
      <c r="I41" s="230"/>
      <c r="J41" s="26"/>
    </row>
    <row r="42" spans="1:11" s="25" customFormat="1" ht="15.75" thickBot="1">
      <c r="A42" s="64" t="s">
        <v>61</v>
      </c>
      <c r="B42" s="226" t="s">
        <v>69</v>
      </c>
      <c r="C42" s="226"/>
      <c r="D42" s="226"/>
      <c r="E42" s="226"/>
      <c r="F42" s="72" t="n">
        <f>SUM(F36:F41)</f>
        <v>0.0</v>
      </c>
      <c r="G42" s="59" t="n">
        <f t="shared" si="1"/>
        <v>0.0</v>
      </c>
      <c r="H42" s="251" t="n">
        <f>SUM(H36:H41)</f>
        <v>0.0</v>
      </c>
      <c r="I42" s="252"/>
      <c r="J42" s="27"/>
      <c r="K42" s="28"/>
    </row>
    <row r="43" spans="1:11" s="25" customFormat="1" ht="18.75" thickBot="1">
      <c r="A43" s="73"/>
      <c r="B43" s="253" t="s">
        <v>70</v>
      </c>
      <c r="C43" s="253"/>
      <c r="D43" s="253"/>
      <c r="E43" s="253"/>
      <c r="F43" s="74"/>
      <c r="G43" s="133" t="n">
        <f>G42-G34+G22</f>
        <v>232405.0</v>
      </c>
      <c r="H43" s="254" t="n">
        <f>H22-H34+H42</f>
        <v>2490343.0</v>
      </c>
      <c r="I43" s="255"/>
      <c r="J43" s="27"/>
      <c r="K43" s="28"/>
    </row>
    <row r="44" spans="1:11" s="25" customFormat="1" ht="18">
      <c r="A44" s="75"/>
      <c r="B44" s="234" t="s">
        <v>179</v>
      </c>
      <c r="C44" s="235"/>
      <c r="D44" s="235"/>
      <c r="E44" s="235"/>
      <c r="F44" s="235"/>
      <c r="G44" s="235"/>
      <c r="H44" s="235"/>
      <c r="I44" s="236"/>
    </row>
    <row r="45" spans="1:11">
      <c r="A45" s="49"/>
      <c r="B45" s="237" t="s">
        <v>161</v>
      </c>
      <c r="C45" s="238"/>
      <c r="D45" s="238"/>
      <c r="E45" s="239"/>
      <c r="F45" s="238"/>
      <c r="G45" s="238"/>
      <c r="H45" s="238"/>
      <c r="I45" s="240"/>
    </row>
    <row r="46" spans="1:11">
      <c r="A46" s="51"/>
      <c r="B46" s="185" t="s">
        <v>71</v>
      </c>
      <c r="C46" s="186"/>
      <c r="D46" s="186"/>
      <c r="E46" s="186"/>
      <c r="F46" s="186"/>
      <c r="G46" s="186"/>
      <c r="H46" s="186"/>
      <c r="I46" s="243"/>
    </row>
    <row r="47" spans="1:11">
      <c r="A47" s="76"/>
      <c r="B47" s="241"/>
      <c r="C47" s="242"/>
      <c r="D47" s="242"/>
      <c r="E47" s="242"/>
      <c r="F47" s="242"/>
      <c r="G47" s="242"/>
      <c r="H47" s="242"/>
      <c r="I47" s="244"/>
    </row>
    <row r="48" spans="1:11" ht="13.5" thickBot="1">
      <c r="A48" s="77"/>
      <c r="B48" s="78"/>
      <c r="C48" s="78"/>
      <c r="D48" s="78"/>
      <c r="E48" s="78"/>
      <c r="F48" s="79"/>
      <c r="G48" s="80"/>
      <c r="H48" s="81"/>
      <c r="I48" s="82"/>
    </row>
    <row r="49" spans="1:9">
      <c r="A49" s="245" t="s">
        <v>72</v>
      </c>
      <c r="B49" s="246"/>
      <c r="C49" s="245" t="s">
        <v>73</v>
      </c>
      <c r="D49" s="246"/>
      <c r="E49" s="247"/>
      <c r="F49" s="83" t="s">
        <v>74</v>
      </c>
      <c r="G49" s="248" t="s">
        <v>74</v>
      </c>
      <c r="H49" s="249"/>
      <c r="I49" s="250"/>
    </row>
    <row r="50" spans="1:9">
      <c r="A50" s="259"/>
      <c r="B50" s="260"/>
      <c r="C50" s="259"/>
      <c r="D50" s="265"/>
      <c r="E50" s="260"/>
      <c r="F50" s="260"/>
      <c r="G50" s="268"/>
      <c r="H50" s="269"/>
      <c r="I50" s="270"/>
    </row>
    <row r="51" spans="1:9">
      <c r="A51" s="261"/>
      <c r="B51" s="262"/>
      <c r="C51" s="261"/>
      <c r="D51" s="266"/>
      <c r="E51" s="262"/>
      <c r="F51" s="262"/>
      <c r="G51" s="271"/>
      <c r="H51" s="272"/>
      <c r="I51" s="273"/>
    </row>
    <row r="52" spans="1:9">
      <c r="A52" s="261"/>
      <c r="B52" s="262"/>
      <c r="C52" s="261"/>
      <c r="D52" s="266"/>
      <c r="E52" s="262"/>
      <c r="F52" s="262"/>
      <c r="G52" s="271"/>
      <c r="H52" s="272"/>
      <c r="I52" s="273"/>
    </row>
    <row r="53" spans="1:9">
      <c r="A53" s="261"/>
      <c r="B53" s="262"/>
      <c r="C53" s="261"/>
      <c r="D53" s="266"/>
      <c r="E53" s="262"/>
      <c r="F53" s="262"/>
      <c r="G53" s="271"/>
      <c r="H53" s="272"/>
      <c r="I53" s="273"/>
    </row>
    <row r="54" spans="1:9">
      <c r="A54" s="261"/>
      <c r="B54" s="262"/>
      <c r="C54" s="261"/>
      <c r="D54" s="266"/>
      <c r="E54" s="262"/>
      <c r="F54" s="262"/>
      <c r="G54" s="271"/>
      <c r="H54" s="272"/>
      <c r="I54" s="273"/>
    </row>
    <row r="55" spans="1:9">
      <c r="A55" s="261"/>
      <c r="B55" s="262"/>
      <c r="C55" s="261"/>
      <c r="D55" s="266"/>
      <c r="E55" s="262"/>
      <c r="F55" s="262"/>
      <c r="G55" s="271"/>
      <c r="H55" s="272"/>
      <c r="I55" s="273"/>
    </row>
    <row r="56" spans="1:9">
      <c r="A56" s="261"/>
      <c r="B56" s="262"/>
      <c r="C56" s="261"/>
      <c r="D56" s="266"/>
      <c r="E56" s="262"/>
      <c r="F56" s="262"/>
      <c r="G56" s="271"/>
      <c r="H56" s="272"/>
      <c r="I56" s="273"/>
    </row>
    <row r="57" spans="1:9">
      <c r="A57" s="263"/>
      <c r="B57" s="264"/>
      <c r="C57" s="263"/>
      <c r="D57" s="267"/>
      <c r="E57" s="264"/>
      <c r="F57" s="264"/>
      <c r="G57" s="274"/>
      <c r="H57" s="275"/>
      <c r="I57" s="276"/>
    </row>
    <row r="58" spans="1:9" ht="15">
      <c r="A58" s="277"/>
      <c r="B58" s="278"/>
      <c r="C58" s="279" t="s">
        <v>111</v>
      </c>
      <c r="D58" s="280"/>
      <c r="E58" s="281"/>
      <c r="F58" s="125" t="s">
        <v>142</v>
      </c>
      <c r="G58" s="282" t="s">
        <v>141</v>
      </c>
      <c r="H58" s="283"/>
      <c r="I58" s="284"/>
    </row>
    <row r="59" spans="1:9" ht="15" thickBot="1">
      <c r="A59" s="256" t="s">
        <v>143</v>
      </c>
      <c r="B59" s="257"/>
      <c r="C59" s="256" t="s">
        <v>138</v>
      </c>
      <c r="D59" s="258"/>
      <c r="E59" s="257"/>
      <c r="F59" s="84" t="s">
        <v>139</v>
      </c>
      <c r="G59" s="256" t="s">
        <v>140</v>
      </c>
      <c r="H59" s="258"/>
      <c r="I59" s="257"/>
    </row>
  </sheetData>
  <mergeCells count="105">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4" zoomScale="80" zoomScaleSheetLayoutView="80" workbookViewId="0">
      <selection activeCell="B11" sqref="B11:E11"/>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8" customWidth="true" style="103" width="8.0"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385" t="s">
        <v>97</v>
      </c>
      <c r="B1" s="386"/>
      <c r="C1" s="386"/>
      <c r="D1" s="386"/>
      <c r="E1" s="386"/>
      <c r="F1" s="386"/>
      <c r="G1" s="386"/>
      <c r="H1" s="386"/>
      <c r="I1" s="387"/>
    </row>
    <row r="2" spans="1:9" ht="18.75" customHeight="1">
      <c r="A2" s="388" t="s">
        <v>98</v>
      </c>
      <c r="B2" s="389"/>
      <c r="C2" s="389"/>
      <c r="D2" s="389"/>
      <c r="E2" s="389"/>
      <c r="F2" s="389"/>
      <c r="G2" s="389"/>
      <c r="H2" s="389"/>
      <c r="I2" s="390"/>
    </row>
    <row r="3" spans="1:9">
      <c r="A3" s="391"/>
      <c r="B3" s="392"/>
      <c r="C3" s="392"/>
      <c r="D3" s="392"/>
      <c r="E3" s="392"/>
      <c r="F3" s="392"/>
      <c r="G3" s="392"/>
      <c r="H3" s="392"/>
      <c r="I3" s="393"/>
    </row>
    <row r="4" spans="1:9" ht="29.25">
      <c r="A4" s="394" t="s">
        <v>99</v>
      </c>
      <c r="B4" s="395"/>
      <c r="C4" s="395"/>
      <c r="D4" s="395"/>
      <c r="E4" s="395"/>
      <c r="F4" s="395"/>
      <c r="G4" s="395"/>
      <c r="H4" s="395"/>
      <c r="I4" s="396"/>
    </row>
    <row r="5" spans="1:9" ht="17.25">
      <c r="A5" s="397" t="s">
        <v>100</v>
      </c>
      <c r="B5" s="398"/>
      <c r="C5" s="398"/>
      <c r="D5" s="398"/>
      <c r="E5" s="398"/>
      <c r="F5" s="399"/>
      <c r="G5" s="399"/>
      <c r="H5" s="399"/>
      <c r="I5" s="400"/>
    </row>
    <row r="6" spans="1:9" ht="15" customHeight="1">
      <c r="A6" s="374" t="s">
        <v>156</v>
      </c>
      <c r="B6" s="372"/>
      <c r="C6" s="372"/>
      <c r="D6" s="372"/>
      <c r="E6" s="373"/>
      <c r="F6" s="104" t="s">
        <v>99</v>
      </c>
      <c r="G6" s="375" t="s">
        <v>166</v>
      </c>
      <c r="H6" s="375"/>
      <c r="I6" s="376"/>
    </row>
    <row r="7" spans="1:9" ht="17.25" customHeight="1">
      <c r="A7" s="377" t="s">
        <v>162</v>
      </c>
      <c r="B7" s="378"/>
      <c r="C7" s="378"/>
      <c r="D7" s="378"/>
      <c r="E7" s="379"/>
      <c r="F7" s="104" t="s">
        <v>101</v>
      </c>
      <c r="G7" s="380">
        <v>42090</v>
      </c>
      <c r="H7" s="380"/>
      <c r="I7" s="381"/>
    </row>
    <row r="8" spans="1:9" ht="17.25" customHeight="1">
      <c r="A8" s="382" t="s">
        <v>163</v>
      </c>
      <c r="B8" s="383"/>
      <c r="C8" s="383"/>
      <c r="D8" s="383"/>
      <c r="E8" s="384"/>
      <c r="F8" s="104" t="s">
        <v>102</v>
      </c>
      <c r="G8" s="375" t="s">
        <v>167</v>
      </c>
      <c r="H8" s="375"/>
      <c r="I8" s="376"/>
    </row>
    <row r="9" spans="1:9" ht="17.25" customHeight="1">
      <c r="A9" s="364"/>
      <c r="B9" s="365"/>
      <c r="C9" s="365"/>
      <c r="D9" s="365"/>
      <c r="E9" s="366"/>
      <c r="F9" s="105" t="s">
        <v>103</v>
      </c>
      <c r="G9" s="367" t="s">
        <v>104</v>
      </c>
      <c r="H9" s="367"/>
      <c r="I9" s="368"/>
    </row>
    <row r="10" spans="1:9" ht="17.25">
      <c r="A10" s="369"/>
      <c r="B10" s="370"/>
      <c r="C10" s="370"/>
      <c r="D10" s="370"/>
      <c r="E10" s="370"/>
      <c r="F10" s="106" t="s">
        <v>105</v>
      </c>
      <c r="G10" s="367" t="s">
        <v>94</v>
      </c>
      <c r="H10" s="367"/>
      <c r="I10" s="368"/>
    </row>
    <row r="11" spans="1:9" ht="17.25" customHeight="1">
      <c r="A11" s="107" t="s">
        <v>106</v>
      </c>
      <c r="B11" s="371" t="s">
        <v>164</v>
      </c>
      <c r="C11" s="372"/>
      <c r="D11" s="372"/>
      <c r="E11" s="373"/>
      <c r="F11" s="105" t="s">
        <v>107</v>
      </c>
      <c r="G11" s="367" t="s">
        <v>108</v>
      </c>
      <c r="H11" s="367"/>
      <c r="I11" s="368"/>
    </row>
    <row r="12" spans="1:9" ht="17.25" customHeight="1">
      <c r="A12" s="107" t="s">
        <v>109</v>
      </c>
      <c r="B12" s="353">
        <v>9871244665</v>
      </c>
      <c r="C12" s="354"/>
      <c r="D12" s="354"/>
      <c r="E12" s="355"/>
      <c r="F12" s="108" t="s">
        <v>110</v>
      </c>
      <c r="G12" s="356" t="s">
        <v>111</v>
      </c>
      <c r="H12" s="356"/>
      <c r="I12" s="357"/>
    </row>
    <row r="13" spans="1:9" ht="17.25">
      <c r="A13" s="107" t="s">
        <v>112</v>
      </c>
      <c r="B13" s="358" t="s">
        <v>165</v>
      </c>
      <c r="C13" s="359"/>
      <c r="D13" s="359"/>
      <c r="E13" s="360"/>
      <c r="F13" s="108" t="s">
        <v>113</v>
      </c>
      <c r="G13" s="356">
        <v>9550034588</v>
      </c>
      <c r="H13" s="356"/>
      <c r="I13" s="357"/>
    </row>
    <row r="14" spans="1:9" ht="21.75" customHeight="1">
      <c r="A14" s="361" t="s">
        <v>114</v>
      </c>
      <c r="B14" s="362"/>
      <c r="C14" s="362"/>
      <c r="D14" s="362"/>
      <c r="E14" s="362"/>
      <c r="F14" s="362"/>
      <c r="G14" s="362"/>
      <c r="H14" s="362"/>
      <c r="I14" s="363"/>
    </row>
    <row r="15" spans="1:9" ht="32.25" customHeight="1">
      <c r="A15" s="118" t="s">
        <v>0</v>
      </c>
      <c r="B15" s="334" t="s">
        <v>1</v>
      </c>
      <c r="C15" s="335"/>
      <c r="D15" s="335"/>
      <c r="E15" s="335"/>
      <c r="F15" s="335"/>
      <c r="G15" s="335"/>
      <c r="H15" s="336"/>
      <c r="I15" s="119" t="s">
        <v>115</v>
      </c>
    </row>
    <row r="16" spans="1:9" ht="39.75" customHeight="1">
      <c r="A16" s="109">
        <v>1</v>
      </c>
      <c r="B16" s="342" t="s">
        <v>133</v>
      </c>
      <c r="C16" s="343"/>
      <c r="D16" s="343"/>
      <c r="E16" s="343"/>
      <c r="F16" s="343"/>
      <c r="G16" s="343"/>
      <c r="H16" s="344"/>
      <c r="I16" s="110">
        <f>Order!Z4</f>
        <v>2490343</v>
      </c>
    </row>
    <row r="17" spans="1:9" ht="17.25" customHeight="1">
      <c r="A17" s="111"/>
      <c r="B17" s="339" t="s">
        <v>116</v>
      </c>
      <c r="C17" s="340"/>
      <c r="D17" s="340"/>
      <c r="E17" s="340"/>
      <c r="F17" s="340"/>
      <c r="G17" s="340"/>
      <c r="H17" s="341"/>
      <c r="I17" s="112">
        <f>SUM(I16:I16)</f>
        <v>2490343</v>
      </c>
    </row>
    <row r="18" spans="1:9" ht="17.25">
      <c r="A18" s="111"/>
      <c r="B18" s="339" t="s">
        <v>117</v>
      </c>
      <c r="C18" s="340"/>
      <c r="D18" s="340"/>
      <c r="E18" s="340"/>
      <c r="F18" s="340"/>
      <c r="G18" s="340"/>
      <c r="H18" s="341"/>
      <c r="I18" s="113" t="s">
        <v>118</v>
      </c>
    </row>
    <row r="19" spans="1:9" ht="17.25">
      <c r="A19" s="114"/>
      <c r="B19" s="339" t="s">
        <v>119</v>
      </c>
      <c r="C19" s="340"/>
      <c r="D19" s="340"/>
      <c r="E19" s="340"/>
      <c r="F19" s="340"/>
      <c r="G19" s="340"/>
      <c r="H19" s="341"/>
      <c r="I19" s="113">
        <v>0</v>
      </c>
    </row>
    <row r="20" spans="1:9" ht="17.25" customHeight="1">
      <c r="A20" s="114"/>
      <c r="B20" s="339" t="s">
        <v>120</v>
      </c>
      <c r="C20" s="340"/>
      <c r="D20" s="340"/>
      <c r="E20" s="340"/>
      <c r="F20" s="340"/>
      <c r="G20" s="340"/>
      <c r="H20" s="341"/>
      <c r="I20" s="115">
        <f>SUM(I17:I19)</f>
        <v>2490343</v>
      </c>
    </row>
    <row r="21" spans="1:9" ht="24.75" customHeight="1" thickBot="1">
      <c r="A21" s="345" t="s">
        <v>168</v>
      </c>
      <c r="B21" s="346"/>
      <c r="C21" s="346"/>
      <c r="D21" s="346"/>
      <c r="E21" s="346"/>
      <c r="F21" s="346"/>
      <c r="G21" s="346"/>
      <c r="H21" s="346"/>
      <c r="I21" s="347"/>
    </row>
    <row r="22" spans="1:9" ht="21" customHeight="1">
      <c r="A22" s="348" t="s">
        <v>121</v>
      </c>
      <c r="B22" s="349"/>
      <c r="C22" s="349"/>
      <c r="D22" s="349"/>
      <c r="E22" s="349"/>
      <c r="F22" s="349"/>
      <c r="G22" s="349"/>
      <c r="H22" s="349"/>
      <c r="I22" s="350"/>
    </row>
    <row r="23" spans="1:9" s="116" customFormat="1" ht="16.5">
      <c r="A23" s="337" t="s">
        <v>122</v>
      </c>
      <c r="B23" s="338"/>
      <c r="C23" s="338"/>
      <c r="D23" s="338"/>
      <c r="E23" s="351" t="s">
        <v>169</v>
      </c>
      <c r="F23" s="351"/>
      <c r="G23" s="351"/>
      <c r="H23" s="351"/>
      <c r="I23" s="352"/>
    </row>
    <row r="24" spans="1:9" s="116" customFormat="1" ht="33" customHeight="1">
      <c r="A24" s="337" t="s">
        <v>123</v>
      </c>
      <c r="B24" s="338"/>
      <c r="C24" s="338"/>
      <c r="D24" s="338"/>
      <c r="E24" s="317" t="s">
        <v>170</v>
      </c>
      <c r="F24" s="317"/>
      <c r="G24" s="317"/>
      <c r="H24" s="317"/>
      <c r="I24" s="318"/>
    </row>
    <row r="25" spans="1:9" s="116" customFormat="1" ht="24" customHeight="1">
      <c r="A25" s="315" t="s">
        <v>124</v>
      </c>
      <c r="B25" s="316"/>
      <c r="C25" s="316"/>
      <c r="D25" s="316"/>
      <c r="E25" s="317" t="s">
        <v>171</v>
      </c>
      <c r="F25" s="317"/>
      <c r="G25" s="317"/>
      <c r="H25" s="317"/>
      <c r="I25" s="318"/>
    </row>
    <row r="26" spans="1:9" s="116" customFormat="1" ht="40.5" customHeight="1">
      <c r="A26" s="319" t="s">
        <v>125</v>
      </c>
      <c r="B26" s="320"/>
      <c r="C26" s="320"/>
      <c r="D26" s="321"/>
      <c r="E26" s="322" t="s">
        <v>172</v>
      </c>
      <c r="F26" s="323"/>
      <c r="G26" s="323"/>
      <c r="H26" s="323"/>
      <c r="I26" s="324"/>
    </row>
    <row r="27" spans="1:9" ht="66" customHeight="1">
      <c r="A27" s="325" t="s">
        <v>173</v>
      </c>
      <c r="B27" s="326"/>
      <c r="C27" s="326"/>
      <c r="D27" s="327"/>
      <c r="E27" s="322" t="s">
        <v>174</v>
      </c>
      <c r="F27" s="323"/>
      <c r="G27" s="323"/>
      <c r="H27" s="323"/>
      <c r="I27" s="324"/>
    </row>
    <row r="28" spans="1:9" ht="111" customHeight="1">
      <c r="A28" s="312" t="s">
        <v>126</v>
      </c>
      <c r="B28" s="313"/>
      <c r="C28" s="313"/>
      <c r="D28" s="313"/>
      <c r="E28" s="322" t="s">
        <v>127</v>
      </c>
      <c r="F28" s="323"/>
      <c r="G28" s="323"/>
      <c r="H28" s="323"/>
      <c r="I28" s="324"/>
    </row>
    <row r="29" spans="1:9" ht="158.25" customHeight="1">
      <c r="A29" s="312" t="s">
        <v>126</v>
      </c>
      <c r="B29" s="313"/>
      <c r="C29" s="313"/>
      <c r="D29" s="313"/>
      <c r="E29" s="328" t="s">
        <v>175</v>
      </c>
      <c r="F29" s="329"/>
      <c r="G29" s="329"/>
      <c r="H29" s="329"/>
      <c r="I29" s="330"/>
    </row>
    <row r="30" spans="1:9" ht="23.25" customHeight="1">
      <c r="A30" s="331" t="s">
        <v>128</v>
      </c>
      <c r="B30" s="332"/>
      <c r="C30" s="332"/>
      <c r="D30" s="332"/>
      <c r="E30" s="332"/>
      <c r="F30" s="332"/>
      <c r="G30" s="332"/>
      <c r="H30" s="332"/>
      <c r="I30" s="333"/>
    </row>
    <row r="31" spans="1:9" ht="88.5" customHeight="1">
      <c r="A31" s="312" t="s">
        <v>176</v>
      </c>
      <c r="B31" s="313"/>
      <c r="C31" s="313"/>
      <c r="D31" s="313"/>
      <c r="E31" s="313"/>
      <c r="F31" s="312" t="s">
        <v>177</v>
      </c>
      <c r="G31" s="313"/>
      <c r="H31" s="313"/>
      <c r="I31" s="314"/>
    </row>
    <row r="32" spans="1:9" ht="28.5" customHeight="1" thickBot="1">
      <c r="A32" s="288" t="s">
        <v>129</v>
      </c>
      <c r="B32" s="289"/>
      <c r="C32" s="290"/>
      <c r="D32" s="291" t="s">
        <v>130</v>
      </c>
      <c r="E32" s="292"/>
      <c r="F32" s="292"/>
      <c r="G32" s="292"/>
      <c r="H32" s="292"/>
      <c r="I32" s="293"/>
    </row>
    <row r="33" spans="1:9" ht="32.25" customHeight="1">
      <c r="A33" s="294" t="str">
        <f>A6</f>
        <v>M/s. The Indian Steel and Metal Products.</v>
      </c>
      <c r="B33" s="295"/>
      <c r="C33" s="296"/>
      <c r="D33" s="285" t="s">
        <v>131</v>
      </c>
      <c r="E33" s="303" t="s">
        <v>140</v>
      </c>
      <c r="F33" s="306" t="s">
        <v>132</v>
      </c>
      <c r="G33" s="296"/>
      <c r="H33" s="306" t="s">
        <v>178</v>
      </c>
      <c r="I33" s="309"/>
    </row>
    <row r="34" spans="1:9" ht="13.5" customHeight="1">
      <c r="A34" s="297"/>
      <c r="B34" s="298"/>
      <c r="C34" s="299"/>
      <c r="D34" s="286"/>
      <c r="E34" s="304"/>
      <c r="F34" s="307"/>
      <c r="G34" s="299"/>
      <c r="H34" s="307"/>
      <c r="I34" s="310"/>
    </row>
    <row r="35" spans="1:9" ht="13.5" customHeight="1">
      <c r="A35" s="297"/>
      <c r="B35" s="298"/>
      <c r="C35" s="299"/>
      <c r="D35" s="286"/>
      <c r="E35" s="304"/>
      <c r="F35" s="307"/>
      <c r="G35" s="299"/>
      <c r="H35" s="307"/>
      <c r="I35" s="310"/>
    </row>
    <row r="36" spans="1:9" ht="32.25" customHeight="1">
      <c r="A36" s="297"/>
      <c r="B36" s="298"/>
      <c r="C36" s="299"/>
      <c r="D36" s="286"/>
      <c r="E36" s="304"/>
      <c r="F36" s="307"/>
      <c r="G36" s="299"/>
      <c r="H36" s="307"/>
      <c r="I36" s="310"/>
    </row>
    <row r="37" spans="1:9" ht="32.25" customHeight="1" thickBot="1">
      <c r="A37" s="300"/>
      <c r="B37" s="301"/>
      <c r="C37" s="302"/>
      <c r="D37" s="287"/>
      <c r="E37" s="305"/>
      <c r="F37" s="308"/>
      <c r="G37" s="302"/>
      <c r="H37" s="308"/>
      <c r="I37" s="311"/>
    </row>
  </sheetData>
  <mergeCells count="55">
    <mergeCell ref="A1:I1"/>
    <mergeCell ref="A2:I2"/>
    <mergeCell ref="A3:I3"/>
    <mergeCell ref="A4:I4"/>
    <mergeCell ref="A5:E5"/>
    <mergeCell ref="F5:I5"/>
    <mergeCell ref="A6:E6"/>
    <mergeCell ref="G6:I6"/>
    <mergeCell ref="A7:E7"/>
    <mergeCell ref="G7:I7"/>
    <mergeCell ref="A8:E8"/>
    <mergeCell ref="G8:I8"/>
    <mergeCell ref="A9:E9"/>
    <mergeCell ref="G9:I9"/>
    <mergeCell ref="A10:E10"/>
    <mergeCell ref="G10:I10"/>
    <mergeCell ref="B11:E11"/>
    <mergeCell ref="G11:I11"/>
    <mergeCell ref="B12:E12"/>
    <mergeCell ref="G12:I12"/>
    <mergeCell ref="B13:E13"/>
    <mergeCell ref="G13:I13"/>
    <mergeCell ref="A14:I14"/>
    <mergeCell ref="B15:H15"/>
    <mergeCell ref="A24:D24"/>
    <mergeCell ref="E24:I24"/>
    <mergeCell ref="B17:H17"/>
    <mergeCell ref="B18:H18"/>
    <mergeCell ref="B19:H19"/>
    <mergeCell ref="B16:H16"/>
    <mergeCell ref="B20:H20"/>
    <mergeCell ref="A21:I21"/>
    <mergeCell ref="A22:I22"/>
    <mergeCell ref="A23:D23"/>
    <mergeCell ref="E23:I23"/>
    <mergeCell ref="A31:E31"/>
    <mergeCell ref="F31:I31"/>
    <mergeCell ref="A25:D25"/>
    <mergeCell ref="E25:I25"/>
    <mergeCell ref="A26:D26"/>
    <mergeCell ref="E26:I26"/>
    <mergeCell ref="A27:D27"/>
    <mergeCell ref="E27:I27"/>
    <mergeCell ref="A28:D28"/>
    <mergeCell ref="E28:I28"/>
    <mergeCell ref="A29:D29"/>
    <mergeCell ref="E29:I29"/>
    <mergeCell ref="A30:I30"/>
    <mergeCell ref="D33:D37"/>
    <mergeCell ref="A32:C32"/>
    <mergeCell ref="D32:I32"/>
    <mergeCell ref="A33:C37"/>
    <mergeCell ref="E33:E37"/>
    <mergeCell ref="F33:G37"/>
    <mergeCell ref="H33:I37"/>
  </mergeCells>
  <hyperlinks>
    <hyperlink ref="B13" r:id="rId11"/>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2015-04-09T11:56:37Z</dcterms:modified>
</coreProperties>
</file>