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SSD enterprise\"/>
    </mc:Choice>
  </mc:AlternateContent>
  <bookViews>
    <workbookView xWindow="0" yWindow="0" windowWidth="20400" windowHeight="68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S11" i="9" l="1"/>
  <c r="R11" i="9"/>
  <c r="S10" i="9"/>
  <c r="R10" i="9"/>
  <c r="S9" i="9"/>
  <c r="R9" i="9"/>
  <c r="S8" i="9"/>
  <c r="R8" i="9"/>
  <c r="S11" i="8"/>
  <c r="S10" i="8"/>
  <c r="S9" i="8"/>
  <c r="S8" i="8"/>
  <c r="Y8" i="9" l="1"/>
  <c r="Z8" i="9" s="1"/>
  <c r="Y9" i="9"/>
  <c r="Z9" i="9" s="1"/>
  <c r="Y10" i="9"/>
  <c r="Z10" i="9" s="1"/>
  <c r="Y11" i="9"/>
  <c r="Z11" i="9" s="1"/>
  <c r="AL9" i="9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10" i="9" l="1"/>
  <c r="AM10" i="9" s="1"/>
  <c r="AF9" i="9"/>
  <c r="AM9" i="9" s="1"/>
  <c r="AF8" i="9"/>
  <c r="AM8" i="9" s="1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<sst xmlns="http://schemas.openxmlformats.org/spreadsheetml/2006/main" count="174" uniqueCount="124">
  <si>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</si>
  <si>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</si>
  <si>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</si>
  <si>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</si>
  <si>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</si>
  <si>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</si>
  <si>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</si>
  <si>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</si>
  <si>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</si>
  <si>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</si>
  <si>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</si>
  <si>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</si>
  <si>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</si>
  <si>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</si>
  <si>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</si>
  <si>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</si>
  <si>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</si>
  <si>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</si>
  <si>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</si>
  <si>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</si>
  <si>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</si>
  <si>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</si>
  <si>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</si>
  <si>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</si>
  <si>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</si>
  <si>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</si>
  <si>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</si>
  <si>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</si>
  <si>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</si>
  <si>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</si>
  <si>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</si>
  <si>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</si>
  <si>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</si>
  <si>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</si>
  <si>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</si>
  <si>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</si>
  <si>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</si>
  <si>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</si>
  <si>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</si>
  <si>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</si>
  <si>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</si>
  <si>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</si>
  <si>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</si>
  <si>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</si>
  <si>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</si>
  <si>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</si>
  <si>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</si>
  <si>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</si>
  <si>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</si>
  <si>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</si>
  <si>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</si>
  <si>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</si>
  <si>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</si>
  <si>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</si>
  <si>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</si>
  <si>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</si>
  <si>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</si>
  <si>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</si>
  <si>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</si>
  <si>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</si>
  <si>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</si>
  <si>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</si>
  <si>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</si>
  <si>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</si>
  <si>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</si>
  <si>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</si>
  <si>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</si>
  <si>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</si>
  <si>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</si>
  <si>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</si>
  <si>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</si>
  <si>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</si>
  <si>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</si>
  <si>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</si>
  <si>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</si>
  <si>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</si>
  <si>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</si>
  <si>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</si>
  <si>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</si>
  <si>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</si>
  <si>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</si>
  <si>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</si>
  <si>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</si>
  <si>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</si>
  <si>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</si>
  <si>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</si>
  <si>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</si>
  <si>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</si>
  <si>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</si>
  <si>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</si>
  <si>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</si>
  <si>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</si>
  <si>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</si>
  <si>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</si>
  <si>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</si>
  <si>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</si>
  <si>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</si>
  <si>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</si>
  <si>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</si>
  <si>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</si>
  <si>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</si>
  <si>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</si>
  <si>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</si>
  <si>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</si>
  <si>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006</t>
  </si>
  <si>
    <t>COP No.:-</t>
  </si>
  <si>
    <t>Proposed Five Star Hotel at Lucknow</t>
  </si>
  <si>
    <t>Supply of Soil and Sand</t>
  </si>
  <si>
    <t>CHPL/006/PO/13-14/Site/003 Dates:- 23rd July 2013</t>
  </si>
  <si>
    <t>M/s. Vidhan Construction</t>
  </si>
  <si>
    <t>342, Eldeco Green 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</si>
  <si>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</si>
  <si>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Service Tax No</t>
    </r>
    <r>
      <rPr>
        <sz val="10"/>
        <rFont val="Tahoma"/>
        <family val="2"/>
      </rPr>
      <t>:-</t>
    </r>
  </si>
  <si>
    <t>Invoice No. 20,21,22,23 &amp; 21 dated 8th July 2013</t>
  </si>
  <si>
    <t>802240000</t>
  </si>
  <si>
    <t>IR Bullet camera of 1/3" DIS.700 TVL resolution,3-axis  adjustment.Compact design wide operating temperature range and night vision of 30Mtr</t>
  </si>
  <si>
    <t>Supply of RJ6 cables of D link make (Bundle-300mtr)</t>
  </si>
  <si>
    <t>Supply of 12 volt of 15 amp adoptor "AXIS" make</t>
  </si>
  <si>
    <t>Supply of connector of AXIX-Make</t>
  </si>
  <si>
    <t>Nos</t>
  </si>
  <si>
    <t>Mtr</t>
  </si>
  <si>
    <t/>
  </si>
  <si>
    <t xml:space="preserve">COP-R002
</t>
  </si>
  <si>
    <t xml:space="preserve">COP-R001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</si>
</sst>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" fontId="3" fillId="0" borderId="0"/>
    <xf numFmtId="9" fontId="3" fillId="0" borderId="0" applyFont="0" applyFill="0" applyBorder="0" applyAlignment="0" applyProtection="0"/>
    <xf numFmtId="0" fontId="3" fillId="0" borderId="0"/>
  </cellStyleXfs>
  <cellXfs count="28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40" quotePrefix="1" applyFont="1" applyFill="1" applyBorder="1" applyAlignment="1" applyProtection="1">
      <alignment vertical="center" wrapText="1"/>
    </xf>
    <xf numFmtId="0" fontId="1" fillId="0" borderId="1" xfId="0" applyFont="1" applyBorder="1"/>
    <xf numFmtId="164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7" fillId="0" borderId="1" xfId="40" applyFont="1" applyFill="1" applyBorder="1" applyAlignment="1" applyProtection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quotePrefix="1" applyFont="1" applyFill="1" applyBorder="1" applyAlignment="1" applyProtection="1">
      <alignment vertical="center" wrapText="1"/>
    </xf>
  </cellXfs>
  <cellStyles count="52">
    <cellStyle name="Comma 2" xfId="2"/>
    <cellStyle name="Comma 2 2" xfId="41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2 4 2" xfId="42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2 2" xfId="44"/>
    <cellStyle name="Normal 2 3" xfId="25"/>
    <cellStyle name="Normal 2 4" xfId="49"/>
    <cellStyle name="Normal 2 5" xfId="43"/>
    <cellStyle name="Normal 3" xfId="26"/>
    <cellStyle name="Normal 3 2" xfId="27"/>
    <cellStyle name="Normal 3 2 2" xfId="28"/>
    <cellStyle name="Normal 3 2 2 2" xfId="29"/>
    <cellStyle name="Normal 3 3" xfId="30"/>
    <cellStyle name="Normal 3 3 2" xfId="45"/>
    <cellStyle name="Normal 3 4" xfId="48"/>
    <cellStyle name="Normal 4" xfId="31"/>
    <cellStyle name="Normal 4 2" xfId="32"/>
    <cellStyle name="Normal 4 3" xfId="51"/>
    <cellStyle name="Normal 4 4" xfId="46"/>
    <cellStyle name="Normal 5" xfId="33"/>
    <cellStyle name="Normal 5 2" xfId="47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abSelected="1" workbookViewId="0">
      <selection activeCell="D7" sqref="D7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4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3.7109375" collapsed="true"/>
    <col min="16" max="16" bestFit="true" customWidth="true" style="1" width="14.0" collapsed="true"/>
    <col min="17" max="17" customWidth="true" style="32" width="9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bestFit="true" customWidth="true" style="32" width="13.0" collapsed="true"/>
    <col min="22" max="22" bestFit="true" customWidth="true" style="32" width="9.7109375" collapsed="true"/>
    <col min="23" max="23" customWidth="true" style="32" width="13.0" collapsed="true"/>
    <col min="24" max="24" customWidth="true" style="32" width="13.85546875" collapsed="true"/>
    <col min="25" max="25" customWidth="true" style="32" width="17.5703125" collapsed="true"/>
    <col min="26" max="26" customWidth="true" style="32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6"/>
    </row>
    <row r="5" spans="1:71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9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08"/>
      <c r="BB5" s="108"/>
      <c r="BC5" s="108"/>
      <c r="BD5" s="108"/>
      <c r="BE5" s="11"/>
      <c r="BF5" s="3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8"/>
      <c r="AB6" s="8"/>
      <c r="AC6" s="8"/>
      <c r="AD6" s="8"/>
      <c r="AE6" s="8"/>
      <c r="AF6" s="11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1"/>
      <c r="AT6" s="108"/>
      <c r="AU6" s="108"/>
      <c r="AV6" s="108"/>
      <c r="AW6" s="10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20</v>
      </c>
      <c r="R7" s="22" t="s">
        <v>21</v>
      </c>
      <c r="S7" s="22" t="s">
        <v>22</v>
      </c>
      <c r="T7" s="20" t="s">
        <v>23</v>
      </c>
      <c r="U7" s="20" t="s">
        <v>7</v>
      </c>
      <c r="V7" s="20" t="s">
        <v>8</v>
      </c>
      <c r="W7" s="22" t="s">
        <v>18</v>
      </c>
      <c r="X7" s="20" t="s">
        <v>9</v>
      </c>
      <c r="Y7" s="20" t="s">
        <v>27</v>
      </c>
      <c r="Z7" s="22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66">
        <v>1</v>
      </c>
      <c r="B8" s="268" t="s">
        <v>114</v>
      </c>
      <c r="C8" s="267" t="s">
        <v>115</v>
      </c>
      <c r="D8" s="104"/>
      <c r="E8" s="104"/>
      <c r="F8" s="2"/>
      <c r="G8" s="15"/>
      <c r="H8" s="23"/>
      <c r="I8" s="18"/>
      <c r="J8" s="19"/>
      <c r="K8" s="19"/>
      <c r="L8" s="26"/>
      <c r="M8" s="269" t="s">
        <v>119</v>
      </c>
      <c r="N8" s="270">
        <v>3</v>
      </c>
      <c r="O8" s="31"/>
      <c r="P8" s="275">
        <v>3500</v>
      </c>
      <c r="Q8" s="20">
        <v>0</v>
      </c>
      <c r="R8" s="20" t="n">
        <f>P8+Q8</f>
        <v>3500.0</v>
      </c>
      <c r="S8" s="20" t="n">
        <f>P8*14%</f>
        <v>490.00000000000006</v>
      </c>
      <c r="T8" s="20">
        <v>0</v>
      </c>
      <c r="U8" s="20">
        <v>0</v>
      </c>
      <c r="V8" s="20">
        <v>0</v>
      </c>
      <c r="W8" s="22">
        <v>0</v>
      </c>
      <c r="X8" s="20">
        <v>0</v>
      </c>
      <c r="Y8" s="20" t="n">
        <f>SUM(R8:X8)</f>
        <v>3990.0</v>
      </c>
      <c r="Z8" s="22" t="n">
        <f>Y8*N8</f>
        <v>11970.0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66">
        <v>2</v>
      </c>
      <c r="B9" s="268" t="s">
        <v>114</v>
      </c>
      <c r="C9" s="267" t="s">
        <v>116</v>
      </c>
      <c r="D9" s="105"/>
      <c r="E9" s="105"/>
      <c r="F9" s="5"/>
      <c r="G9" s="15"/>
      <c r="H9" s="23"/>
      <c r="I9" s="18"/>
      <c r="J9" s="19"/>
      <c r="K9" s="19"/>
      <c r="L9" s="27"/>
      <c r="M9" s="269" t="s">
        <v>120</v>
      </c>
      <c r="N9" s="270">
        <v>300</v>
      </c>
      <c r="O9" s="31"/>
      <c r="P9" s="276">
        <v>15</v>
      </c>
      <c r="Q9" s="21">
        <v>0</v>
      </c>
      <c r="R9" s="20" t="n">
        <f t="shared" ref="R9:R11" si="0">P9+Q9</f>
        <v>15.0</v>
      </c>
      <c r="S9" s="275" t="n">
        <f>P9*14%</f>
        <v>2.1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0" t="n">
        <f t="shared" ref="Y9:Y11" si="1">SUM(R9:X9)</f>
        <v>17.1</v>
      </c>
      <c r="Z9" s="22" t="n">
        <f t="shared" ref="Z9:Z11" si="2">Y9*N9</f>
        <v>5130.0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ht="31.5" customHeight="1" x14ac:dyDescent="0.25">
      <c r="A10" s="266">
        <v>3</v>
      </c>
      <c r="B10" s="268" t="s">
        <v>114</v>
      </c>
      <c r="C10" s="267" t="s">
        <v>117</v>
      </c>
      <c r="D10" s="104"/>
      <c r="E10" s="104"/>
      <c r="F10" s="5"/>
      <c r="G10" s="16"/>
      <c r="H10" s="23"/>
      <c r="I10" s="18"/>
      <c r="J10" s="19"/>
      <c r="K10" s="19"/>
      <c r="L10" s="27"/>
      <c r="M10" s="269" t="s">
        <v>119</v>
      </c>
      <c r="N10" s="270">
        <v>15</v>
      </c>
      <c r="O10" s="31"/>
      <c r="P10" s="276">
        <v>300</v>
      </c>
      <c r="Q10" s="21">
        <v>0</v>
      </c>
      <c r="R10" s="20" t="n">
        <f t="shared" si="0"/>
        <v>300.0</v>
      </c>
      <c r="S10" s="275" t="n">
        <f>P10*14%</f>
        <v>42.00000000000001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0" t="n">
        <f t="shared" si="1"/>
        <v>342.0</v>
      </c>
      <c r="Z10" s="22" t="n">
        <f t="shared" si="2"/>
        <v>5130.0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66">
        <v>4</v>
      </c>
      <c r="B11" s="268" t="s">
        <v>114</v>
      </c>
      <c r="C11" s="267" t="s">
        <v>118</v>
      </c>
      <c r="D11" s="105"/>
      <c r="E11" s="105"/>
      <c r="F11" s="5"/>
      <c r="G11" s="17"/>
      <c r="H11" s="23"/>
      <c r="I11" s="18"/>
      <c r="J11" s="19"/>
      <c r="K11" s="19"/>
      <c r="L11" s="27"/>
      <c r="M11" s="269" t="s">
        <v>119</v>
      </c>
      <c r="N11" s="270">
        <v>10</v>
      </c>
      <c r="O11" s="31"/>
      <c r="P11" s="276">
        <v>50</v>
      </c>
      <c r="Q11" s="21">
        <v>0</v>
      </c>
      <c r="R11" s="20" t="n">
        <f t="shared" si="0"/>
        <v>50.0</v>
      </c>
      <c r="S11" s="275" t="n">
        <f>P11*14%</f>
        <v>7.000000000000001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0" t="n">
        <f t="shared" si="1"/>
        <v>57.0</v>
      </c>
      <c r="Z11" s="22" t="n">
        <f t="shared" si="2"/>
        <v>570.0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workbookViewId="0">
      <selection activeCell="D6" sqref="D6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4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3.7109375" collapsed="true"/>
    <col min="16" max="16" bestFit="true" customWidth="true" style="1" width="14.0" collapsed="true"/>
    <col min="17" max="17" customWidth="true" style="32" width="9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bestFit="true" customWidth="true" style="32" width="13.0" collapsed="true"/>
    <col min="22" max="22" bestFit="true" customWidth="true" style="32" width="9.7109375" collapsed="true"/>
    <col min="23" max="23" customWidth="true" style="32" width="13.0" collapsed="true"/>
    <col min="24" max="24" customWidth="true" style="32" width="13.85546875" collapsed="true"/>
    <col min="25" max="26" customWidth="true" style="32" width="17.5703125" collapsed="true"/>
    <col min="27" max="27" customWidth="true" style="101" width="3.85546875" collapsed="true"/>
    <col min="28" max="28" customWidth="true" style="32" width="11.7109375" collapsed="true"/>
    <col min="29" max="29" customWidth="true" style="32" width="13.0" collapsed="true"/>
    <col min="30" max="30" customWidth="true" style="32" width="11.85546875" collapsed="true"/>
    <col min="31" max="31" customWidth="true" style="32" width="10.5703125" collapsed="true"/>
    <col min="32" max="32" customWidth="true" style="32" width="17.5703125" collapsed="true"/>
    <col min="33" max="33" customWidth="true" style="32" width="11.7109375" collapsed="true"/>
    <col min="34" max="34" customWidth="true" style="32" width="18.140625" collapsed="true"/>
    <col min="35" max="39" customWidth="true" style="32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D4" t="s">
        <v>123</v>
      </c>
      <c r="G4" s="106"/>
      <c r="AD4" s="32" t="n">
        <f>SUM(AD8:AD11)</f>
        <v>20000.0</v>
      </c>
      <c r="AE4" s="32" t="n">
        <f>SUM(AE8:AE11)</f>
        <v>0.0</v>
      </c>
      <c r="AF4" s="32" t="n">
        <f>SUM(AF8:AF11)</f>
        <v>20000.0</v>
      </c>
      <c r="AG4" s="32" t="n">
        <f>SUM(AG8:AG11)</f>
        <v>2800.0</v>
      </c>
      <c r="AH4" s="32" t="n">
        <f>SUM(AH8:AH11)</f>
        <v>0.0</v>
      </c>
      <c r="AI4" s="32" t="n">
        <f>SUM(AI8:AI11)</f>
        <v>0.0</v>
      </c>
      <c r="AJ4" s="32" t="n">
        <f>SUM(AJ8:AJ11)</f>
        <v>0.0</v>
      </c>
      <c r="AK4" s="32" t="n">
        <f>SUM(AK8:AK11)</f>
        <v>0.0</v>
      </c>
      <c r="AL4" s="32" t="n">
        <f>SUM(AL8:AL11)</f>
        <v>0.0</v>
      </c>
      <c r="AM4" s="32" t="n">
        <f>SUM(AM8:AM11)</f>
        <v>22800.0</v>
      </c>
    </row>
    <row r="5" spans="1:84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7" t="s">
        <v>10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08"/>
      <c r="BO5" s="108"/>
      <c r="BP5" s="108"/>
      <c r="BQ5" s="108"/>
      <c r="BR5" s="11"/>
      <c r="BS5" s="34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102"/>
      <c r="AB6" s="107" t="s">
        <v>91</v>
      </c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"/>
      <c r="AO6" s="8"/>
      <c r="AP6" s="8"/>
      <c r="AQ6" s="8"/>
      <c r="AR6" s="8"/>
      <c r="AS6" s="11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1"/>
      <c r="BG6" s="108"/>
      <c r="BH6" s="108"/>
      <c r="BI6" s="108"/>
      <c r="BJ6" s="10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20" t="s">
        <v>20</v>
      </c>
      <c r="R7" s="22" t="s">
        <v>21</v>
      </c>
      <c r="S7" s="22" t="s">
        <v>22</v>
      </c>
      <c r="T7" s="20" t="s">
        <v>23</v>
      </c>
      <c r="U7" s="20" t="s">
        <v>7</v>
      </c>
      <c r="V7" s="20" t="s">
        <v>8</v>
      </c>
      <c r="W7" s="22" t="s">
        <v>18</v>
      </c>
      <c r="X7" s="20" t="s">
        <v>9</v>
      </c>
      <c r="Y7" s="20" t="s">
        <v>27</v>
      </c>
      <c r="Z7" s="22" t="s">
        <v>28</v>
      </c>
      <c r="AA7" s="103"/>
      <c r="AB7" s="22" t="s">
        <v>92</v>
      </c>
      <c r="AC7" s="22" t="s">
        <v>93</v>
      </c>
      <c r="AD7" s="22" t="s">
        <v>94</v>
      </c>
      <c r="AE7" s="22" t="s">
        <v>95</v>
      </c>
      <c r="AF7" s="22" t="s">
        <v>96</v>
      </c>
      <c r="AG7" s="22" t="s">
        <v>98</v>
      </c>
      <c r="AH7" s="20" t="s">
        <v>99</v>
      </c>
      <c r="AI7" s="20" t="s">
        <v>100</v>
      </c>
      <c r="AJ7" s="20" t="s">
        <v>101</v>
      </c>
      <c r="AK7" s="22" t="s">
        <v>102</v>
      </c>
      <c r="AL7" s="20" t="s">
        <v>103</v>
      </c>
      <c r="AM7" s="20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71">
        <v>1</v>
      </c>
      <c r="B8" s="281" t="s">
        <v>114</v>
      </c>
      <c r="C8" s="273" t="s">
        <v>115</v>
      </c>
      <c r="D8" s="104"/>
      <c r="E8" s="104"/>
      <c r="F8" s="271"/>
      <c r="G8" s="15"/>
      <c r="H8" s="23"/>
      <c r="I8" s="18"/>
      <c r="J8" s="19"/>
      <c r="K8" s="19"/>
      <c r="L8" s="278"/>
      <c r="M8" s="272" t="s">
        <v>119</v>
      </c>
      <c r="N8" s="274">
        <v>3</v>
      </c>
      <c r="O8" s="280"/>
      <c r="P8" s="275">
        <v>3500</v>
      </c>
      <c r="Q8" s="275">
        <v>0</v>
      </c>
      <c r="R8" s="275" t="n">
        <f>P8+Q8</f>
        <v>3500.0</v>
      </c>
      <c r="S8" s="275" t="n">
        <f>P8*14%</f>
        <v>490.00000000000006</v>
      </c>
      <c r="T8" s="275">
        <v>0</v>
      </c>
      <c r="U8" s="275">
        <v>0</v>
      </c>
      <c r="V8" s="275">
        <v>0</v>
      </c>
      <c r="W8" s="277">
        <v>0</v>
      </c>
      <c r="X8" s="275">
        <v>0</v>
      </c>
      <c r="Y8" s="275" t="n">
        <f>SUM(R8:X8)</f>
        <v>3990.0</v>
      </c>
      <c r="Z8" s="277" t="n">
        <f>Y8*N8</f>
        <v>11970.0</v>
      </c>
      <c r="AA8" s="103"/>
      <c r="AB8" s="22" t="n">
        <v>100.0</v>
      </c>
      <c r="AC8" s="22" t="n">
        <v>3.0</v>
      </c>
      <c r="AD8" s="22" t="n">
        <f>P8*AB8*AC8/100</f>
        <v>10500.0</v>
      </c>
      <c r="AE8" s="22" t="n">
        <f>Q8*AB8*AC8/100</f>
        <v>0.0</v>
      </c>
      <c r="AF8" s="22" t="n">
        <f>AD8+AE8</f>
        <v>10500.0</v>
      </c>
      <c r="AG8" s="22" t="n">
        <f>S8*AB8*AC8/100</f>
        <v>1470.0000000000002</v>
      </c>
      <c r="AH8" s="22" t="n">
        <f>T8*AB8*AC8/100</f>
        <v>0.0</v>
      </c>
      <c r="AI8" s="22" t="n">
        <f>U8*AB8*AC8/100</f>
        <v>0.0</v>
      </c>
      <c r="AJ8" s="22" t="n">
        <f>V8*AB8*AC8/100</f>
        <v>0.0</v>
      </c>
      <c r="AK8" s="22" t="n">
        <f>W8*AB8*AC8/100</f>
        <v>0.0</v>
      </c>
      <c r="AL8" s="22" t="n">
        <f>X8*AB8*AC8/100</f>
        <v>0.0</v>
      </c>
      <c r="AM8" s="22" t="n">
        <f>SUM(AF8:AL8)</f>
        <v>11970.0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71">
        <v>2</v>
      </c>
      <c r="B9" s="281" t="s">
        <v>114</v>
      </c>
      <c r="C9" s="273" t="s">
        <v>116</v>
      </c>
      <c r="D9" s="105"/>
      <c r="E9" s="105"/>
      <c r="F9" s="272"/>
      <c r="G9" s="15"/>
      <c r="H9" s="23"/>
      <c r="I9" s="18"/>
      <c r="J9" s="19"/>
      <c r="K9" s="19"/>
      <c r="L9" s="279"/>
      <c r="M9" s="272" t="s">
        <v>120</v>
      </c>
      <c r="N9" s="274">
        <v>300</v>
      </c>
      <c r="O9" s="280"/>
      <c r="P9" s="276">
        <v>15</v>
      </c>
      <c r="Q9" s="276">
        <v>0</v>
      </c>
      <c r="R9" s="275" t="n">
        <f t="shared" ref="R9:R11" si="0">P9+Q9</f>
        <v>15.0</v>
      </c>
      <c r="S9" s="275" t="n">
        <f>P9*14%</f>
        <v>2.1</v>
      </c>
      <c r="T9" s="276">
        <v>0</v>
      </c>
      <c r="U9" s="276">
        <v>0</v>
      </c>
      <c r="V9" s="276">
        <v>0</v>
      </c>
      <c r="W9" s="276">
        <v>0</v>
      </c>
      <c r="X9" s="276">
        <v>0</v>
      </c>
      <c r="Y9" s="275" t="n">
        <f t="shared" ref="Y9:Y11" si="1">SUM(R9:X9)</f>
        <v>17.1</v>
      </c>
      <c r="Z9" s="277" t="n">
        <f t="shared" ref="Z9:Z11" si="2">Y9*N9</f>
        <v>5130.0</v>
      </c>
      <c r="AA9" s="103"/>
      <c r="AB9" s="22" t="n">
        <v>100.0</v>
      </c>
      <c r="AC9" s="22" t="n">
        <v>300.0</v>
      </c>
      <c r="AD9" s="22" t="n">
        <f t="shared" ref="AD9:AD11" si="3">P9*AB9*AC9/100</f>
        <v>4500.0</v>
      </c>
      <c r="AE9" s="22" t="n">
        <f t="shared" ref="AE9:AE11" si="4">Q9*AB9*AC9/100</f>
        <v>0.0</v>
      </c>
      <c r="AF9" s="22" t="n">
        <f t="shared" ref="AF9:AF11" si="5">AD9+AE9</f>
        <v>4500.0</v>
      </c>
      <c r="AG9" s="22" t="n">
        <f t="shared" ref="AG9:AG11" si="6">S9*AB9*AC9/100</f>
        <v>630.0</v>
      </c>
      <c r="AH9" s="22" t="n">
        <f t="shared" ref="AH9:AH11" si="7">T9*AB9*AC9/100</f>
        <v>0.0</v>
      </c>
      <c r="AI9" s="22" t="n">
        <f t="shared" ref="AI9:AI11" si="8">U9*AB9*AC9/100</f>
        <v>0.0</v>
      </c>
      <c r="AJ9" s="22" t="n">
        <f t="shared" ref="AJ9:AJ11" si="9">V9*AB9*AC9/100</f>
        <v>0.0</v>
      </c>
      <c r="AK9" s="22" t="n">
        <f t="shared" ref="AK9:AK11" si="10">W9*AB9*AC9/100</f>
        <v>0.0</v>
      </c>
      <c r="AL9" s="22" t="n">
        <f t="shared" ref="AL9:AL11" si="11">X9*AB9*AC9/100</f>
        <v>0.0</v>
      </c>
      <c r="AM9" s="22" t="n">
        <f t="shared" ref="AM9:AM11" si="12">SUM(AF9:AL9)</f>
        <v>5130.0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71">
        <v>3</v>
      </c>
      <c r="B10" s="281" t="s">
        <v>114</v>
      </c>
      <c r="C10" s="273" t="s">
        <v>117</v>
      </c>
      <c r="D10" s="104"/>
      <c r="E10" s="104"/>
      <c r="F10" s="272"/>
      <c r="G10" s="16"/>
      <c r="H10" s="23"/>
      <c r="I10" s="18"/>
      <c r="J10" s="19"/>
      <c r="K10" s="19"/>
      <c r="L10" s="279"/>
      <c r="M10" s="272" t="s">
        <v>119</v>
      </c>
      <c r="N10" s="274">
        <v>15</v>
      </c>
      <c r="O10" s="280"/>
      <c r="P10" s="276">
        <v>300</v>
      </c>
      <c r="Q10" s="276">
        <v>0</v>
      </c>
      <c r="R10" s="275" t="n">
        <f t="shared" si="0"/>
        <v>300.0</v>
      </c>
      <c r="S10" s="275" t="n">
        <f>P10*14%</f>
        <v>42.00000000000001</v>
      </c>
      <c r="T10" s="276">
        <v>0</v>
      </c>
      <c r="U10" s="276">
        <v>0</v>
      </c>
      <c r="V10" s="276">
        <v>0</v>
      </c>
      <c r="W10" s="276">
        <v>0</v>
      </c>
      <c r="X10" s="276">
        <v>0</v>
      </c>
      <c r="Y10" s="275" t="n">
        <f t="shared" si="1"/>
        <v>342.0</v>
      </c>
      <c r="Z10" s="277" t="n">
        <f t="shared" si="2"/>
        <v>5130.0</v>
      </c>
      <c r="AA10" s="103"/>
      <c r="AB10" s="22" t="n">
        <v>100.0</v>
      </c>
      <c r="AC10" s="22" t="n">
        <v>15.0</v>
      </c>
      <c r="AD10" s="22" t="n">
        <f t="shared" si="3"/>
        <v>4500.0</v>
      </c>
      <c r="AE10" s="22" t="n">
        <f t="shared" si="4"/>
        <v>0.0</v>
      </c>
      <c r="AF10" s="22" t="n">
        <f t="shared" si="5"/>
        <v>4500.0</v>
      </c>
      <c r="AG10" s="22" t="n">
        <f t="shared" si="6"/>
        <v>630.0000000000001</v>
      </c>
      <c r="AH10" s="22" t="n">
        <f t="shared" si="7"/>
        <v>0.0</v>
      </c>
      <c r="AI10" s="22" t="n">
        <f t="shared" si="8"/>
        <v>0.0</v>
      </c>
      <c r="AJ10" s="22" t="n">
        <f t="shared" si="9"/>
        <v>0.0</v>
      </c>
      <c r="AK10" s="22" t="n">
        <f t="shared" si="10"/>
        <v>0.0</v>
      </c>
      <c r="AL10" s="22" t="n">
        <f t="shared" si="11"/>
        <v>0.0</v>
      </c>
      <c r="AM10" s="22" t="n">
        <f t="shared" si="12"/>
        <v>5130.0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71">
        <v>4</v>
      </c>
      <c r="B11" s="281" t="s">
        <v>114</v>
      </c>
      <c r="C11" s="273" t="s">
        <v>118</v>
      </c>
      <c r="D11" s="105"/>
      <c r="E11" s="105"/>
      <c r="F11" s="272"/>
      <c r="G11" s="17"/>
      <c r="H11" s="23"/>
      <c r="I11" s="18"/>
      <c r="J11" s="19"/>
      <c r="K11" s="19"/>
      <c r="L11" s="279"/>
      <c r="M11" s="272" t="s">
        <v>119</v>
      </c>
      <c r="N11" s="274">
        <v>10</v>
      </c>
      <c r="O11" s="280"/>
      <c r="P11" s="276">
        <v>50</v>
      </c>
      <c r="Q11" s="276">
        <v>0</v>
      </c>
      <c r="R11" s="275" t="n">
        <f t="shared" si="0"/>
        <v>50.0</v>
      </c>
      <c r="S11" s="275" t="n">
        <f>P11*14%</f>
        <v>7.000000000000001</v>
      </c>
      <c r="T11" s="276">
        <v>0</v>
      </c>
      <c r="U11" s="276">
        <v>0</v>
      </c>
      <c r="V11" s="276">
        <v>0</v>
      </c>
      <c r="W11" s="276">
        <v>0</v>
      </c>
      <c r="X11" s="276">
        <v>0</v>
      </c>
      <c r="Y11" s="275" t="n">
        <f t="shared" si="1"/>
        <v>57.0</v>
      </c>
      <c r="Z11" s="277" t="n">
        <f t="shared" si="2"/>
        <v>570.0</v>
      </c>
      <c r="AA11" s="103"/>
      <c r="AB11" s="22" t="n">
        <v>100.0</v>
      </c>
      <c r="AC11" s="22" t="n">
        <v>10.0</v>
      </c>
      <c r="AD11" s="22" t="n">
        <f t="shared" si="3"/>
        <v>500.0</v>
      </c>
      <c r="AE11" s="22" t="n">
        <f t="shared" si="4"/>
        <v>0.0</v>
      </c>
      <c r="AF11" s="22" t="n">
        <f t="shared" si="5"/>
        <v>500.0</v>
      </c>
      <c r="AG11" s="22" t="n">
        <f t="shared" si="6"/>
        <v>70.00000000000001</v>
      </c>
      <c r="AH11" s="22" t="n">
        <f t="shared" si="7"/>
        <v>0.0</v>
      </c>
      <c r="AI11" s="22" t="n">
        <f t="shared" si="8"/>
        <v>0.0</v>
      </c>
      <c r="AJ11" s="22" t="n">
        <f t="shared" si="9"/>
        <v>0.0</v>
      </c>
      <c r="AK11" s="22" t="n">
        <f t="shared" si="10"/>
        <v>0.0</v>
      </c>
      <c r="AL11" s="22" t="n">
        <f t="shared" si="11"/>
        <v>0.0</v>
      </c>
      <c r="AM11" s="22" t="n">
        <f t="shared" si="12"/>
        <v>570.0</v>
      </c>
    </row>
  </sheetData>
  <protectedRanges>
    <protectedRange password="CA69" sqref="G8:G9" name="Range1_1_1_1_1"/>
    <protectedRange password="CA69" sqref="I8:I11" name="Range1_12_2_1_1_1"/>
    <protectedRange password="CA69" sqref="J8:K11" name="Range1_2_2_1_1_1_1"/>
    <protectedRange password="CA69" sqref="N8:O9" name="Range1_1_3_1_1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112" t="s">
        <v>29</v>
      </c>
      <c r="B1" s="113"/>
      <c r="C1" s="113"/>
      <c r="D1" s="113"/>
      <c r="E1" s="113"/>
      <c r="F1" s="113"/>
      <c r="G1" s="113"/>
      <c r="H1" s="113"/>
      <c r="I1" s="114"/>
    </row>
    <row r="2" spans="1:10" ht="20.25" x14ac:dyDescent="0.2">
      <c r="A2" s="115" t="s">
        <v>30</v>
      </c>
      <c r="B2" s="116"/>
      <c r="C2" s="116"/>
      <c r="D2" s="116"/>
      <c r="E2" s="116"/>
      <c r="F2" s="116"/>
      <c r="G2" s="116"/>
      <c r="H2" s="116"/>
      <c r="I2" s="117"/>
    </row>
    <row r="3" spans="1:10" ht="15.75" thickBot="1" x14ac:dyDescent="0.25">
      <c r="A3" s="118" t="s">
        <v>105</v>
      </c>
      <c r="B3" s="119"/>
      <c r="C3" s="119"/>
      <c r="D3" s="119"/>
      <c r="E3" s="119"/>
      <c r="F3" s="119"/>
      <c r="G3" s="120" t="s">
        <v>31</v>
      </c>
      <c r="H3" s="121"/>
      <c r="I3" s="122"/>
      <c r="J3" s="36"/>
    </row>
    <row r="4" spans="1:10" s="36" customFormat="1" ht="15" x14ac:dyDescent="0.25">
      <c r="A4" s="123" t="s">
        <v>32</v>
      </c>
      <c r="B4" s="124"/>
      <c r="C4" s="37" t="s">
        <v>104</v>
      </c>
      <c r="D4" s="38"/>
      <c r="E4" s="38"/>
      <c r="F4" s="39"/>
      <c r="G4" s="125" t="s">
        <v>33</v>
      </c>
      <c r="H4" s="126"/>
      <c r="I4" s="127"/>
    </row>
    <row r="5" spans="1:10" s="36" customFormat="1" ht="15.75" thickBot="1" x14ac:dyDescent="0.3">
      <c r="A5" s="131" t="s">
        <v>34</v>
      </c>
      <c r="B5" s="132"/>
      <c r="C5" s="133" t="s">
        <v>106</v>
      </c>
      <c r="D5" s="133"/>
      <c r="E5" s="133"/>
      <c r="F5" s="134"/>
      <c r="G5" s="128"/>
      <c r="H5" s="129"/>
      <c r="I5" s="130"/>
    </row>
    <row r="6" spans="1:10" x14ac:dyDescent="0.2">
      <c r="A6" s="146"/>
      <c r="B6" s="147"/>
      <c r="C6" s="147"/>
      <c r="D6" s="147"/>
      <c r="E6" s="40"/>
      <c r="F6" s="148"/>
      <c r="G6" s="149"/>
      <c r="H6" s="149"/>
      <c r="I6" s="150"/>
    </row>
    <row r="7" spans="1:10" x14ac:dyDescent="0.2">
      <c r="A7" s="41" t="s">
        <v>35</v>
      </c>
      <c r="B7" s="151" t="s">
        <v>107</v>
      </c>
      <c r="C7" s="151"/>
      <c r="D7" s="151"/>
      <c r="E7" s="152"/>
      <c r="F7" s="153" t="s">
        <v>109</v>
      </c>
      <c r="G7" s="154"/>
      <c r="H7" s="154"/>
      <c r="I7" s="155"/>
    </row>
    <row r="8" spans="1:10" x14ac:dyDescent="0.2">
      <c r="A8" s="156" t="s">
        <v>36</v>
      </c>
      <c r="B8" s="157"/>
      <c r="C8" s="42"/>
      <c r="D8" s="42"/>
      <c r="E8" s="40"/>
      <c r="F8" s="143" t="s">
        <v>110</v>
      </c>
      <c r="G8" s="158"/>
      <c r="H8" s="158"/>
      <c r="I8" s="159"/>
    </row>
    <row r="9" spans="1:10" x14ac:dyDescent="0.2">
      <c r="A9" s="135" t="s">
        <v>37</v>
      </c>
      <c r="B9" s="136"/>
      <c r="C9" s="136"/>
      <c r="D9" s="137" t="s">
        <v>108</v>
      </c>
      <c r="E9" s="138"/>
      <c r="F9" s="139" t="s">
        <v>111</v>
      </c>
      <c r="G9" s="139"/>
      <c r="H9" s="139"/>
      <c r="I9" s="140"/>
    </row>
    <row r="10" spans="1:10" x14ac:dyDescent="0.2">
      <c r="A10" s="135" t="s">
        <v>38</v>
      </c>
      <c r="B10" s="136"/>
      <c r="C10" s="136"/>
      <c r="D10" s="141">
        <v>1017300</v>
      </c>
      <c r="E10" s="142"/>
      <c r="F10" s="143" t="s">
        <v>112</v>
      </c>
      <c r="G10" s="144"/>
      <c r="H10" s="144"/>
      <c r="I10" s="145"/>
    </row>
    <row r="11" spans="1:10" x14ac:dyDescent="0.2">
      <c r="A11" s="43" t="s">
        <v>39</v>
      </c>
      <c r="B11" s="42"/>
      <c r="C11" s="44"/>
      <c r="D11" s="173"/>
      <c r="E11" s="174"/>
      <c r="F11" s="175" t="s">
        <v>113</v>
      </c>
      <c r="G11" s="176"/>
      <c r="H11" s="176"/>
      <c r="I11" s="177"/>
    </row>
    <row r="12" spans="1:10" ht="13.5" thickBot="1" x14ac:dyDescent="0.25">
      <c r="A12" s="178" t="s">
        <v>40</v>
      </c>
      <c r="B12" s="179"/>
      <c r="C12" s="179"/>
      <c r="D12" s="180"/>
      <c r="E12" s="181"/>
      <c r="F12" s="45"/>
      <c r="G12" s="182"/>
      <c r="H12" s="183"/>
      <c r="I12" s="184"/>
    </row>
    <row r="13" spans="1:10" ht="26.25" thickBot="1" x14ac:dyDescent="0.25">
      <c r="A13" s="46" t="s">
        <v>0</v>
      </c>
      <c r="B13" s="185" t="s">
        <v>41</v>
      </c>
      <c r="C13" s="185"/>
      <c r="D13" s="185"/>
      <c r="E13" s="185"/>
      <c r="F13" s="47" t="s">
        <v>42</v>
      </c>
      <c r="G13" s="48" t="s">
        <v>43</v>
      </c>
      <c r="H13" s="186" t="s">
        <v>44</v>
      </c>
      <c r="I13" s="187"/>
    </row>
    <row r="14" spans="1:10" x14ac:dyDescent="0.2">
      <c r="A14" s="49"/>
      <c r="B14" s="160" t="s">
        <v>45</v>
      </c>
      <c r="C14" s="161"/>
      <c r="D14" s="161"/>
      <c r="E14" s="162"/>
      <c r="F14" s="50"/>
      <c r="G14" s="51" t="s">
        <v>46</v>
      </c>
      <c r="H14" s="163"/>
      <c r="I14" s="164"/>
    </row>
    <row r="15" spans="1:10" ht="13.5" thickBot="1" x14ac:dyDescent="0.25">
      <c r="A15" s="52"/>
      <c r="B15" s="165" t="s">
        <v>47</v>
      </c>
      <c r="C15" s="166"/>
      <c r="D15" s="166"/>
      <c r="E15" s="167"/>
      <c r="F15" s="53"/>
      <c r="G15" s="54" t="s">
        <v>48</v>
      </c>
      <c r="H15" s="168"/>
      <c r="I15" s="169"/>
    </row>
    <row r="16" spans="1:10" ht="15" x14ac:dyDescent="0.2">
      <c r="A16" s="55" t="s">
        <v>49</v>
      </c>
      <c r="B16" s="170" t="s">
        <v>50</v>
      </c>
      <c r="C16" s="170"/>
      <c r="D16" s="170"/>
      <c r="E16" s="170"/>
      <c r="F16" s="56"/>
      <c r="G16" s="57"/>
      <c r="H16" s="171"/>
      <c r="I16" s="172"/>
    </row>
    <row r="17" spans="1:9" x14ac:dyDescent="0.2">
      <c r="A17" s="49" t="n">
        <f>+A15+1</f>
        <v>1.0</v>
      </c>
      <c r="B17" s="188" t="s">
        <v>51</v>
      </c>
      <c r="C17" s="188"/>
      <c r="D17" s="188"/>
      <c r="E17" s="188"/>
      <c r="F17" s="58"/>
      <c r="G17" s="59" t="n">
        <f t="shared" ref="G17:G22" si="0">H17-F17</f>
        <v>20000.0</v>
      </c>
      <c r="H17" s="189" t="n">
        <f>Certification!AD4</f>
        <v>20000.0</v>
      </c>
      <c r="I17" s="190"/>
    </row>
    <row r="18" spans="1:9" x14ac:dyDescent="0.2">
      <c r="A18" s="49" t="n">
        <f>+A17+1</f>
        <v>2.0</v>
      </c>
      <c r="B18" s="188" t="s">
        <v>52</v>
      </c>
      <c r="C18" s="188"/>
      <c r="D18" s="188"/>
      <c r="E18" s="188"/>
      <c r="F18" s="58"/>
      <c r="G18" s="59" t="n">
        <f t="shared" si="0"/>
        <v>0.0</v>
      </c>
      <c r="H18" s="189" t="n">
        <f>Certification!AE4</f>
        <v>0.0</v>
      </c>
      <c r="I18" s="190"/>
    </row>
    <row r="19" spans="1:9" x14ac:dyDescent="0.2">
      <c r="A19" s="49">
        <v>3</v>
      </c>
      <c r="B19" s="188" t="s">
        <v>53</v>
      </c>
      <c r="C19" s="188"/>
      <c r="D19" s="188"/>
      <c r="E19" s="188"/>
      <c r="F19" s="58"/>
      <c r="G19" s="60" t="n">
        <f t="shared" si="0"/>
        <v>2800.0</v>
      </c>
      <c r="H19" s="194" t="n">
        <f>Certification!AG4</f>
        <v>2800.0</v>
      </c>
      <c r="I19" s="195"/>
    </row>
    <row r="20" spans="1:9" x14ac:dyDescent="0.2">
      <c r="A20" s="49">
        <v>4</v>
      </c>
      <c r="B20" s="188" t="s">
        <v>54</v>
      </c>
      <c r="C20" s="188"/>
      <c r="D20" s="188"/>
      <c r="E20" s="188"/>
      <c r="F20" s="61"/>
      <c r="G20" s="59" t="n">
        <f t="shared" si="0"/>
        <v>0.0</v>
      </c>
      <c r="H20" s="189" t="n">
        <f>Certification!AH4+Certification!AI4+Certification!AJ4+Certification!AK4</f>
        <v>0.0</v>
      </c>
      <c r="I20" s="190"/>
    </row>
    <row r="21" spans="1:9" x14ac:dyDescent="0.2">
      <c r="A21" s="49">
        <v>5</v>
      </c>
      <c r="B21" s="188" t="s">
        <v>55</v>
      </c>
      <c r="C21" s="188"/>
      <c r="D21" s="188"/>
      <c r="E21" s="188"/>
      <c r="F21" s="61"/>
      <c r="G21" s="59" t="n">
        <f t="shared" si="0"/>
        <v>0.0</v>
      </c>
      <c r="H21" s="189" t="n">
        <f>Certification!AL4</f>
        <v>0.0</v>
      </c>
      <c r="I21" s="190"/>
    </row>
    <row r="22" spans="1:9" ht="15.75" thickBot="1" x14ac:dyDescent="0.25">
      <c r="A22" s="62" t="s">
        <v>49</v>
      </c>
      <c r="B22" s="191" t="s">
        <v>56</v>
      </c>
      <c r="C22" s="191"/>
      <c r="D22" s="191"/>
      <c r="E22" s="191"/>
      <c r="F22" s="63" t="n">
        <f>SUM(F17:F21)</f>
        <v>0.0</v>
      </c>
      <c r="G22" s="64" t="n">
        <f t="shared" si="0"/>
        <v>22800.0</v>
      </c>
      <c r="H22" s="192" t="n">
        <f>SUM(H17:H21)</f>
        <v>22800.0</v>
      </c>
      <c r="I22" s="193"/>
    </row>
    <row r="23" spans="1:9" ht="15" x14ac:dyDescent="0.2">
      <c r="A23" s="65" t="s">
        <v>57</v>
      </c>
      <c r="B23" s="199" t="s">
        <v>58</v>
      </c>
      <c r="C23" s="199"/>
      <c r="D23" s="199"/>
      <c r="E23" s="199"/>
      <c r="F23" s="66"/>
      <c r="G23" s="67"/>
      <c r="H23" s="200"/>
      <c r="I23" s="201"/>
    </row>
    <row r="24" spans="1:9" x14ac:dyDescent="0.2">
      <c r="A24" s="49">
        <v>1</v>
      </c>
      <c r="B24" s="196" t="s">
        <v>59</v>
      </c>
      <c r="C24" s="196"/>
      <c r="D24" s="196"/>
      <c r="E24" s="196"/>
      <c r="F24" s="58"/>
      <c r="G24" s="59"/>
      <c r="H24" s="197"/>
      <c r="I24" s="198"/>
    </row>
    <row r="25" spans="1:9" x14ac:dyDescent="0.2">
      <c r="A25" s="49">
        <v>2</v>
      </c>
      <c r="B25" s="196" t="s">
        <v>60</v>
      </c>
      <c r="C25" s="196"/>
      <c r="D25" s="196"/>
      <c r="E25" s="196"/>
      <c r="F25" s="68"/>
      <c r="G25" s="59"/>
      <c r="H25" s="197"/>
      <c r="I25" s="198"/>
    </row>
    <row r="26" spans="1:9" x14ac:dyDescent="0.2">
      <c r="A26" s="49">
        <v>3</v>
      </c>
      <c r="B26" s="196" t="s">
        <v>61</v>
      </c>
      <c r="C26" s="196"/>
      <c r="D26" s="196"/>
      <c r="E26" s="196"/>
      <c r="F26" s="68"/>
      <c r="G26" s="69"/>
      <c r="H26" s="197"/>
      <c r="I26" s="198"/>
    </row>
    <row r="27" spans="1:9" x14ac:dyDescent="0.2">
      <c r="A27" s="49">
        <v>4</v>
      </c>
      <c r="B27" s="196" t="s">
        <v>62</v>
      </c>
      <c r="C27" s="196"/>
      <c r="D27" s="196"/>
      <c r="E27" s="196"/>
      <c r="F27" s="68"/>
      <c r="G27" s="69"/>
      <c r="H27" s="197"/>
      <c r="I27" s="198"/>
    </row>
    <row r="28" spans="1:9" x14ac:dyDescent="0.2">
      <c r="A28" s="49">
        <v>5</v>
      </c>
      <c r="B28" s="196" t="s">
        <v>63</v>
      </c>
      <c r="C28" s="196"/>
      <c r="D28" s="196"/>
      <c r="E28" s="196"/>
      <c r="F28" s="68"/>
      <c r="G28" s="69"/>
      <c r="H28" s="197"/>
      <c r="I28" s="198"/>
    </row>
    <row r="29" spans="1:9" x14ac:dyDescent="0.2">
      <c r="A29" s="49">
        <v>6</v>
      </c>
      <c r="B29" s="196" t="s">
        <v>64</v>
      </c>
      <c r="C29" s="196"/>
      <c r="D29" s="196"/>
      <c r="E29" s="196"/>
      <c r="F29" s="68"/>
      <c r="G29" s="69"/>
      <c r="H29" s="197"/>
      <c r="I29" s="198"/>
    </row>
    <row r="30" spans="1:9" x14ac:dyDescent="0.2">
      <c r="A30" s="49">
        <v>7</v>
      </c>
      <c r="B30" s="196" t="s">
        <v>65</v>
      </c>
      <c r="C30" s="196"/>
      <c r="D30" s="196"/>
      <c r="E30" s="196"/>
      <c r="F30" s="70"/>
      <c r="G30" s="69"/>
      <c r="H30" s="197"/>
      <c r="I30" s="198"/>
    </row>
    <row r="31" spans="1:9" x14ac:dyDescent="0.2">
      <c r="A31" s="49">
        <v>8</v>
      </c>
      <c r="B31" s="196" t="s">
        <v>66</v>
      </c>
      <c r="C31" s="196"/>
      <c r="D31" s="196"/>
      <c r="E31" s="196"/>
      <c r="F31" s="58"/>
      <c r="G31" s="59"/>
      <c r="H31" s="197"/>
      <c r="I31" s="198"/>
    </row>
    <row r="32" spans="1:9" x14ac:dyDescent="0.2">
      <c r="A32" s="49">
        <v>9</v>
      </c>
      <c r="B32" s="196" t="s">
        <v>67</v>
      </c>
      <c r="C32" s="196"/>
      <c r="D32" s="196"/>
      <c r="E32" s="196"/>
      <c r="F32" s="58"/>
      <c r="G32" s="59" t="n">
        <f>H32-F32</f>
        <v>0.0</v>
      </c>
      <c r="H32" s="202"/>
      <c r="I32" s="203"/>
    </row>
    <row r="33" spans="1:11" x14ac:dyDescent="0.2">
      <c r="A33" s="49">
        <v>10</v>
      </c>
      <c r="B33" s="196" t="s">
        <v>68</v>
      </c>
      <c r="C33" s="196"/>
      <c r="D33" s="196"/>
      <c r="E33" s="196"/>
      <c r="F33" s="58"/>
      <c r="G33" s="71"/>
      <c r="H33" s="202"/>
      <c r="I33" s="203"/>
    </row>
    <row r="34" spans="1:11" ht="15.75" thickBot="1" x14ac:dyDescent="0.25">
      <c r="A34" s="72" t="s">
        <v>69</v>
      </c>
      <c r="B34" s="204" t="s">
        <v>70</v>
      </c>
      <c r="C34" s="204"/>
      <c r="D34" s="204"/>
      <c r="E34" s="204"/>
      <c r="F34" s="73" t="n">
        <f>SUM(F24:F33)</f>
        <v>0.0</v>
      </c>
      <c r="G34" s="73" t="n">
        <f>H34-F34</f>
        <v>0.0</v>
      </c>
      <c r="H34" s="205" t="n">
        <f>SUM(H24:H33)</f>
        <v>0.0</v>
      </c>
      <c r="I34" s="206"/>
    </row>
    <row r="35" spans="1:11" ht="15" x14ac:dyDescent="0.2">
      <c r="A35" s="55" t="s">
        <v>71</v>
      </c>
      <c r="B35" s="170" t="s">
        <v>72</v>
      </c>
      <c r="C35" s="170"/>
      <c r="D35" s="170"/>
      <c r="E35" s="170"/>
      <c r="F35" s="74"/>
      <c r="G35" s="75" t="n">
        <f>H35-F35</f>
        <v>0.0</v>
      </c>
      <c r="H35" s="212"/>
      <c r="I35" s="213"/>
    </row>
    <row r="36" spans="1:11" x14ac:dyDescent="0.2">
      <c r="A36" s="76">
        <v>1</v>
      </c>
      <c r="B36" s="196" t="s">
        <v>73</v>
      </c>
      <c r="C36" s="196"/>
      <c r="D36" s="196"/>
      <c r="E36" s="196"/>
      <c r="F36" s="77"/>
      <c r="G36" s="59" t="n">
        <f>H36-F36</f>
        <v>0.0</v>
      </c>
      <c r="H36" s="197"/>
      <c r="I36" s="198"/>
    </row>
    <row r="37" spans="1:11" x14ac:dyDescent="0.2">
      <c r="A37" s="76">
        <v>2</v>
      </c>
      <c r="B37" s="196" t="s">
        <v>74</v>
      </c>
      <c r="C37" s="196"/>
      <c r="D37" s="196"/>
      <c r="E37" s="196"/>
      <c r="F37" s="77"/>
      <c r="G37" s="59" t="n">
        <f>H37-F37</f>
        <v>0.0</v>
      </c>
      <c r="H37" s="197"/>
      <c r="I37" s="198"/>
    </row>
    <row r="38" spans="1:11" x14ac:dyDescent="0.2">
      <c r="A38" s="76">
        <v>3</v>
      </c>
      <c r="B38" s="196" t="s">
        <v>75</v>
      </c>
      <c r="C38" s="196"/>
      <c r="D38" s="196"/>
      <c r="E38" s="196"/>
      <c r="F38" s="77"/>
      <c r="G38" s="59" t="n">
        <f>H38-F38</f>
        <v>0.0</v>
      </c>
      <c r="H38" s="197"/>
      <c r="I38" s="198"/>
    </row>
    <row r="39" spans="1:11" x14ac:dyDescent="0.2">
      <c r="A39" s="76">
        <v>4</v>
      </c>
      <c r="B39" s="196" t="s">
        <v>76</v>
      </c>
      <c r="C39" s="196"/>
      <c r="D39" s="196"/>
      <c r="E39" s="196"/>
      <c r="F39" s="77"/>
      <c r="G39" s="59"/>
      <c r="H39" s="207"/>
      <c r="I39" s="208"/>
    </row>
    <row r="40" spans="1:11" ht="14.25" x14ac:dyDescent="0.2">
      <c r="A40" s="76"/>
      <c r="B40" s="209" t="s">
        <v>77</v>
      </c>
      <c r="C40" s="209"/>
      <c r="D40" s="209"/>
      <c r="E40" s="209"/>
      <c r="F40" s="78"/>
      <c r="G40" s="79" t="n">
        <f>H40-F40</f>
        <v>0.0</v>
      </c>
      <c r="H40" s="210"/>
      <c r="I40" s="211"/>
      <c r="J40" s="80"/>
    </row>
    <row r="41" spans="1:11" ht="14.25" x14ac:dyDescent="0.2">
      <c r="A41" s="76"/>
      <c r="B41" s="209" t="s">
        <v>78</v>
      </c>
      <c r="C41" s="209"/>
      <c r="D41" s="209"/>
      <c r="E41" s="209"/>
      <c r="F41" s="78"/>
      <c r="G41" s="79" t="n">
        <f>H41-F41</f>
        <v>0.0</v>
      </c>
      <c r="H41" s="207"/>
      <c r="I41" s="208"/>
      <c r="J41" s="80"/>
    </row>
    <row r="42" spans="1:11" s="36" customFormat="1" ht="15.75" thickBot="1" x14ac:dyDescent="0.3">
      <c r="A42" s="72" t="s">
        <v>71</v>
      </c>
      <c r="B42" s="204" t="s">
        <v>79</v>
      </c>
      <c r="C42" s="204"/>
      <c r="D42" s="204"/>
      <c r="E42" s="204"/>
      <c r="F42" s="81" t="n">
        <f>SUM(F36:F41)</f>
        <v>0.0</v>
      </c>
      <c r="G42" s="81" t="n">
        <f>H42-F42</f>
        <v>0.0</v>
      </c>
      <c r="H42" s="234" t="n">
        <f>SUM(H36:H41)</f>
        <v>0.0</v>
      </c>
      <c r="I42" s="235"/>
      <c r="J42" s="82"/>
      <c r="K42" s="83"/>
    </row>
    <row r="43" spans="1:11" s="36" customFormat="1" ht="18.75" thickBot="1" x14ac:dyDescent="0.3">
      <c r="A43" s="84"/>
      <c r="B43" s="236" t="s">
        <v>80</v>
      </c>
      <c r="C43" s="236"/>
      <c r="D43" s="236"/>
      <c r="E43" s="236"/>
      <c r="F43" s="85"/>
      <c r="G43" s="86" t="n">
        <f>G42+G34+G22</f>
        <v>22800.0</v>
      </c>
      <c r="H43" s="237" t="n">
        <f>H22-H34+H42</f>
        <v>22800.0</v>
      </c>
      <c r="I43" s="238"/>
      <c r="J43" s="82"/>
      <c r="K43" s="83"/>
    </row>
    <row r="44" spans="1:11" s="36" customFormat="1" ht="18" x14ac:dyDescent="0.25">
      <c r="A44" s="87"/>
      <c r="B44" s="214" t="s">
        <v>81</v>
      </c>
      <c r="C44" s="215"/>
      <c r="D44" s="215"/>
      <c r="E44" s="215"/>
      <c r="F44" s="215"/>
      <c r="G44" s="215"/>
      <c r="H44" s="215"/>
      <c r="I44" s="216"/>
    </row>
    <row r="45" spans="1:11" x14ac:dyDescent="0.2">
      <c r="A45" s="49"/>
      <c r="B45" s="217" t="s">
        <v>82</v>
      </c>
      <c r="C45" s="218"/>
      <c r="D45" s="218"/>
      <c r="E45" s="219"/>
      <c r="F45" s="220"/>
      <c r="G45" s="220"/>
      <c r="H45" s="220"/>
      <c r="I45" s="221"/>
    </row>
    <row r="46" spans="1:11" x14ac:dyDescent="0.2">
      <c r="A46" s="52"/>
      <c r="B46" s="165" t="s">
        <v>83</v>
      </c>
      <c r="C46" s="166"/>
      <c r="D46" s="224"/>
      <c r="E46" s="224"/>
      <c r="F46" s="224"/>
      <c r="G46" s="224"/>
      <c r="H46" s="224"/>
      <c r="I46" s="225"/>
    </row>
    <row r="47" spans="1:11" x14ac:dyDescent="0.2">
      <c r="A47" s="88"/>
      <c r="B47" s="222"/>
      <c r="C47" s="223"/>
      <c r="D47" s="226"/>
      <c r="E47" s="226"/>
      <c r="F47" s="226"/>
      <c r="G47" s="226"/>
      <c r="H47" s="226"/>
      <c r="I47" s="227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8" t="s">
        <v>84</v>
      </c>
      <c r="B49" s="229"/>
      <c r="C49" s="228" t="s">
        <v>85</v>
      </c>
      <c r="D49" s="229"/>
      <c r="E49" s="230"/>
      <c r="F49" s="95" t="s">
        <v>86</v>
      </c>
      <c r="G49" s="231" t="s">
        <v>86</v>
      </c>
      <c r="H49" s="232"/>
      <c r="I49" s="233"/>
    </row>
    <row r="50" spans="1:9" x14ac:dyDescent="0.2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 x14ac:dyDescent="0.2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 x14ac:dyDescent="0.2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 x14ac:dyDescent="0.2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 x14ac:dyDescent="0.2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 x14ac:dyDescent="0.2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 x14ac:dyDescent="0.2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 x14ac:dyDescent="0.2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 x14ac:dyDescent="0.2">
      <c r="A58" s="260"/>
      <c r="B58" s="261"/>
      <c r="C58" s="262"/>
      <c r="D58" s="263"/>
      <c r="E58" s="264"/>
      <c r="F58" s="96"/>
      <c r="G58" s="260"/>
      <c r="H58" s="265"/>
      <c r="I58" s="261"/>
    </row>
    <row r="59" spans="1:9" ht="15" thickBot="1" x14ac:dyDescent="0.25">
      <c r="A59" s="239" t="s">
        <v>87</v>
      </c>
      <c r="B59" s="240"/>
      <c r="C59" s="239" t="s">
        <v>88</v>
      </c>
      <c r="D59" s="241"/>
      <c r="E59" s="240"/>
      <c r="F59" s="97" t="s">
        <v>89</v>
      </c>
      <c r="G59" s="239" t="s">
        <v>90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2014-12-12T07:21:22Z</dcterms:modified>
</coreProperties>
</file>