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3"/>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Order!$A$1:$Z$8</definedName>
    <definedName name="_xlnm.Print_Area" localSheetId="3">'PO Template'!$A$1:$I$39</definedName>
  </definedNames>
  <calcPr calcId="124519"/>
</workbook>
</file>

<file path=xl/calcChain.xml><?xml version="1.0" encoding="utf-8"?>
<calcChain xmlns="http://schemas.openxmlformats.org/spreadsheetml/2006/main">
  <c r="H36" i="10"/>
  <c r="G36"/>
  <c r="W8" i="9"/>
  <c r="R8"/>
  <c r="S8" i="8"/>
  <c r="W8"/>
  <c r="B44" i="10"/>
  <c r="F4"/>
  <c r="B1" i="8"/>
  <c r="E3" i="10"/>
  <c r="H3"/>
  <c r="D8"/>
  <c r="B6"/>
  <c r="F7"/>
  <c r="F6"/>
  <c r="S8" i="9" l="1"/>
  <c r="AH4"/>
  <c r="AL4"/>
  <c r="AI4"/>
  <c r="A35" i="12"/>
  <c r="AL8" i="9" l="1"/>
  <c r="AK8"/>
  <c r="AK4" s="1"/>
  <c r="AJ8"/>
  <c r="AJ4" s="1"/>
  <c r="AI8"/>
  <c r="AH8"/>
  <c r="AE8"/>
  <c r="AE4" s="1"/>
  <c r="AD8"/>
  <c r="AF8" s="1"/>
  <c r="AF4" s="1"/>
  <c r="AD4" l="1"/>
  <c r="AG8"/>
  <c r="AM8" l="1"/>
  <c r="AM4" s="1"/>
  <c r="AG4"/>
  <c r="Y8"/>
  <c r="Z8" s="1"/>
  <c r="Z4" s="1"/>
  <c r="R8" i="8" l="1"/>
  <c r="Y8" l="1"/>
  <c r="Z8" s="1"/>
  <c r="Z4" l="1"/>
  <c r="I19" i="12" s="1"/>
  <c r="I22" s="1"/>
  <c r="G39" i="10" l="1"/>
  <c r="G25"/>
  <c r="G26"/>
  <c r="G27"/>
  <c r="G28"/>
  <c r="G29"/>
  <c r="G30"/>
  <c r="G31"/>
  <c r="G32"/>
  <c r="G33"/>
  <c r="G24"/>
  <c r="G15"/>
  <c r="H21" l="1"/>
  <c r="G21" s="1"/>
  <c r="H19"/>
  <c r="H42"/>
  <c r="F42"/>
  <c r="G41"/>
  <c r="G40"/>
  <c r="G38"/>
  <c r="G37"/>
  <c r="G35"/>
  <c r="H34"/>
  <c r="F34"/>
  <c r="F22"/>
  <c r="A17"/>
  <c r="A18" s="1"/>
  <c r="G19" l="1"/>
  <c r="G34"/>
  <c r="G42"/>
  <c r="D11" l="1"/>
  <c r="D9"/>
  <c r="H22"/>
  <c r="D12" l="1"/>
  <c r="H43"/>
  <c r="G22"/>
  <c r="G43" s="1"/>
</calcChain>
</file>

<file path=xl/sharedStrings.xml><?xml version="1.0" encoding="utf-8"?>
<sst xmlns="http://schemas.openxmlformats.org/spreadsheetml/2006/main" count="228" uniqueCount="180">
  <si>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</si>
  <si>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</si>
  <si>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</si>
  <si>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</si>
  <si>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</si>
  <si>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</si>
  <si>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</si>
  <si>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</si>
  <si>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</si>
  <si>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</si>
  <si>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</si>
  <si>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</si>
  <si>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</si>
  <si>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</si>
  <si>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</si>
  <si>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</si>
  <si>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</si>
  <si>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</si>
  <si>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</si>
  <si>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</si>
  <si>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</si>
  <si>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</si>
  <si>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</si>
  <si>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</si>
  <si>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</si>
  <si>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</si>
  <si>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</si>
  <si>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</si>
  <si>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</si>
  <si>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</si>
  <si>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</si>
  <si>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</si>
  <si>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</si>
  <si>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</si>
  <si>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</si>
  <si>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</si>
  <si>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</si>
  <si>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</si>
  <si>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</si>
  <si>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</si>
  <si>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</si>
  <si>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</si>
  <si>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</si>
  <si>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</si>
  <si>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</si>
  <si>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</si>
  <si>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</si>
  <si>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</si>
  <si>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</si>
  <si>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</si>
  <si>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</si>
  <si>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</si>
  <si>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</si>
  <si>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</si>
  <si>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</si>
  <si>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</si>
  <si>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</si>
  <si>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</si>
  <si>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</si>
  <si>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</si>
  <si>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</si>
  <si>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</si>
  <si>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</si>
  <si>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</si>
  <si>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</si>
  <si>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</si>
  <si>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</si>
  <si>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</si>
  <si>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</si>
  <si>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</si>
  <si>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</si>
  <si>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</si>
  <si>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</si>
  <si>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</si>
  <si>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</si>
  <si>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</si>
  <si>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</si>
  <si>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</si>
  <si>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</si>
  <si>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</si>
  <si>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</si>
  <si>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</si>
  <si>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</si>
  <si>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</si>
  <si>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</si>
  <si>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</si>
  <si>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</si>
  <si>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</si>
  <si>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</si>
  <si>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</si>
  <si>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</si>
  <si>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</si>
  <si>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</si>
  <si>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</si>
  <si>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</si>
  <si>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</si>
  <si>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</si>
  <si>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</si>
  <si>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</si>
  <si>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</si>
  <si>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</si>
  <si>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</si>
  <si>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</si>
  <si>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</si>
  <si>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</si>
  <si>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</si>
  <si>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</si>
  <si>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</si>
  <si>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</si>
  <si>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</si>
  <si>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</si>
  <si>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</si>
  <si>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</si>
  <si>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</si>
  <si>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</si>
  <si>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</si>
  <si>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</si>
  <si>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</si>
  <si>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</si>
  <si>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</si>
  <si>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</si>
  <si>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</si>
  <si>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</si>
  <si>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</si>
  <si>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</si>
  <si>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</si>
  <si>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</si>
  <si>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</si>
  <si>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</si>
  <si>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</si>
  <si>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</si>
  <si>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</si>
  <si>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</si>
  <si>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</si>
  <si>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</si>
  <si>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</si>
  <si>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</si>
  <si>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</si>
  <si>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</si>
  <si>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</si>
  <si>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</si>
  <si>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</si>
  <si>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</si>
  <si>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</si>
  <si>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</si>
  <si>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</si>
  <si>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</si>
  <si>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</si>
  <si>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</si>
  <si>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</si>
  <si>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902080000</t>
  </si>
  <si>
    <t>Nos</t>
  </si>
  <si>
    <t>Annexure   A</t>
  </si>
  <si>
    <t xml:space="preserve">Within 3 days after receipt of Order. </t>
  </si>
  <si>
    <t>100% Payment Against Delivery.</t>
  </si>
  <si>
    <t>Warranty</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</si>
  <si>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</si>
  <si>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</si>
  <si>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</si>
  <si>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</si>
  <si>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</si>
  <si>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</si>
  <si>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</si>
  <si>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M/s. Vin Tech Enterprises.</t>
  </si>
  <si>
    <t>B2-11,Orchid Mahindra Gardens, SV Road, Goregaon(W). Mumbai - 62</t>
  </si>
  <si>
    <t>CHPL/HRL/PO/15-16/002</t>
  </si>
  <si>
    <t>PI Dated - 09.04.15</t>
  </si>
  <si>
    <t xml:space="preserve">Supply of Leica Disto Meter for CHPL Lucknow Site Office </t>
  </si>
  <si>
    <t>Every DELIVERY should be accompanied with a separate DELIVERY CHALLAN &amp; TAX INVOICE or TAX INVOICE CUM CHALLAN duly stamp &amp; signed. Above mentioned Purchase Order Ref. No. (CHPL/HRL/PO/15-16/002) to be mentioned on every delivery challan &amp; TAX INVOICE or TAX INVOICE CUM CHALLAN.</t>
  </si>
  <si>
    <t>Amount in words : Rupees  Six Thousand Four Hundred Twenty Six Only.</t>
  </si>
  <si>
    <t>3 years Guarantee.</t>
  </si>
  <si>
    <t xml:space="preserve">Contact Person : Mr. Pravin Kher (9769997566).
Chartered Hotels Pvt.Ltd.
Grand Hyatt Mumbai,Vakola, Santacruz (East),  
Mumbai 400 055| India
                                                                                               </t>
  </si>
  <si>
    <t>Leica Disto Meter (Model No - D2) - 60 Mtrs</t>
  </si>
  <si>
    <t>LEICA</t>
  </si>
  <si>
    <t>D2</t>
  </si>
  <si>
    <t>100% Advance  Against Delivery</t>
  </si>
  <si>
    <t xml:space="preserve">Harshad Bhise </t>
  </si>
  <si>
    <t>91 9819375113</t>
  </si>
  <si>
    <t>harshad.bhise@vintechent.com</t>
  </si>
  <si>
    <t>HRL_Final/1000251</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</si>
</sst>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
      <u/>
      <sz val="11"/>
      <color indexed="12"/>
      <name val="Arial"/>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4">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0" fontId="22" fillId="0" borderId="2" xfId="42"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25" fillId="0" borderId="34" xfId="41" applyFont="1" applyBorder="1" applyAlignment="1">
      <alignment vertical="center"/>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1" fontId="25" fillId="0" borderId="2" xfId="0" applyNumberFormat="1" applyFont="1" applyBorder="1" applyAlignment="1">
      <alignment horizontal="left" vertical="center"/>
    </xf>
    <xf numFmtId="1" fontId="25" fillId="0" borderId="3" xfId="0" applyNumberFormat="1" applyFont="1" applyBorder="1" applyAlignment="1">
      <alignment horizontal="left" vertical="center"/>
    </xf>
    <xf numFmtId="1" fontId="25" fillId="0" borderId="4" xfId="0" applyNumberFormat="1" applyFont="1" applyBorder="1" applyAlignment="1">
      <alignment horizontal="left" vertical="center"/>
    </xf>
    <xf numFmtId="0" fontId="29" fillId="0" borderId="3" xfId="42" applyFont="1" applyFill="1" applyBorder="1" applyAlignment="1" applyProtection="1">
      <alignment horizontal="left" vertical="center"/>
    </xf>
    <xf numFmtId="0" fontId="29" fillId="0" borderId="4" xfId="42" applyFont="1" applyFill="1" applyBorder="1" applyAlignment="1" applyProtection="1">
      <alignment horizontal="left" vertical="center"/>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2" fontId="26" fillId="0" borderId="41" xfId="41" applyNumberFormat="1" applyFont="1" applyFill="1" applyBorder="1" applyAlignment="1">
      <alignment vertical="center"/>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6" fillId="0" borderId="1" xfId="41" applyFont="1" applyBorder="1" applyAlignment="1">
      <alignment horizontal="left" vertical="center"/>
    </xf>
    <xf numFmtId="0" fontId="26" fillId="0" borderId="41" xfId="4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5" fillId="0" borderId="28" xfId="0" applyFont="1" applyBorder="1" applyAlignment="1">
      <alignment horizontal="left" vertical="center" wrapText="1"/>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harshad.bhise@vintechent.com"/>
  <Relationship Id="rId2" Type="http://schemas.openxmlformats.org/officeDocument/2006/relationships/printerSettings" Target="../printerSettings/printerSettings4.bin"/>
  <Relationship Id="rId3" Type="http://schemas.openxmlformats.org/officeDocument/2006/relationships/hyperlink" TargetMode="External" Target="mailto:harshad.bhise@vintechent.com"/>
  <Relationship Id="rId4" Type="http://schemas.openxmlformats.org/officeDocument/2006/relationships/hyperlink" TargetMode="External" Target="mailto:harshad.bhise@vintechent.com"/>
  <Relationship Id="rId5" Type="http://schemas.openxmlformats.org/officeDocument/2006/relationships/hyperlink" TargetMode="External" Target="mailto:harshad.bhise@vintechent.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workbookViewId="0">
      <selection activeCell="F11" sqref="F11"/>
    </sheetView>
  </sheetViews>
  <sheetFormatPr defaultColWidth="9.140625" defaultRowHeight="15"/>
  <cols>
    <col min="1" max="1" customWidth="true" style="1" width="9.0" collapsed="true"/>
    <col min="2" max="2" bestFit="true" customWidth="true" style="1" width="11.0" collapsed="true"/>
    <col min="3" max="3" customWidth="true" style="1" width="32.4257812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customWidth="true" style="1" width="10.0"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85546875" collapsed="true"/>
    <col min="15" max="15" customWidth="true" style="18" width="3.7109375" collapsed="true"/>
    <col min="16" max="16" bestFit="true" customWidth="true" style="1" width="9.85546875" collapsed="true"/>
    <col min="17" max="17" customWidth="true" hidden="true" style="21" width="7.0" collapsed="true"/>
    <col min="18" max="18" customWidth="true" style="21" width="8.7109375" collapsed="true"/>
    <col min="19" max="19" bestFit="true" customWidth="true" style="21" width="10.85546875" collapsed="true"/>
    <col min="20" max="20" customWidth="true" hidden="true" style="21" width="11.28515625" collapsed="true"/>
    <col min="21" max="21" customWidth="true" hidden="true" style="21" width="9.7109375" collapsed="true"/>
    <col min="22" max="22" customWidth="true" hidden="true" style="21" width="7.42578125" collapsed="true"/>
    <col min="23" max="23" customWidth="true" style="21" width="11.0" collapsed="true"/>
    <col min="24" max="24" customWidth="true" hidden="true" style="21" width="6.140625" collapsed="true"/>
    <col min="25" max="25" customWidth="true" style="21" width="11.570312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71" ht="36">
      <c r="A1" s="115" t="s">
        <v>159</v>
      </c>
      <c r="B1" s="119" t="str">
        <f>'PO Template'!G6</f>
        <v>CHPL/HRL/PO/15-16/002</v>
      </c>
      <c r="C1" s="119"/>
      <c r="F1" s="118" t="s">
        <v>152</v>
      </c>
      <c r="G1" s="118"/>
      <c r="H1" s="118"/>
      <c r="I1" s="118"/>
      <c r="J1" s="118"/>
      <c r="K1" s="118"/>
      <c r="L1" s="118"/>
      <c r="M1" s="118"/>
      <c r="N1" s="118"/>
      <c r="O1" s="118"/>
      <c r="P1" s="118"/>
      <c r="Q1" s="118"/>
    </row>
    <row r="3" spans="1:71">
      <c r="A3" s="1" t="s">
        <v>25</v>
      </c>
    </row>
    <row r="4" spans="1:71">
      <c r="A4" s="1" t="s">
        <v>24</v>
      </c>
      <c r="Z4" s="21" t="n">
        <f>SUM(Z8:Z8)</f>
        <v>6426.0</v>
      </c>
    </row>
    <row r="5" spans="1:71" s="4" customFormat="1" ht="30.75" customHeight="1">
      <c r="A5" s="2"/>
      <c r="B5" s="2"/>
      <c r="C5" s="120" t="s">
        <v>5</v>
      </c>
      <c r="D5" s="120"/>
      <c r="E5" s="120"/>
      <c r="F5" s="120"/>
      <c r="G5" s="120"/>
      <c r="H5" s="120"/>
      <c r="I5" s="120"/>
      <c r="J5" s="120"/>
      <c r="K5" s="120"/>
      <c r="L5" s="120"/>
      <c r="M5" s="3" t="s">
        <v>2</v>
      </c>
      <c r="N5" s="3" t="s">
        <v>11</v>
      </c>
      <c r="O5" s="19"/>
      <c r="P5" s="122" t="s">
        <v>10</v>
      </c>
      <c r="Q5" s="123"/>
      <c r="R5" s="123"/>
      <c r="S5" s="123"/>
      <c r="T5" s="123"/>
      <c r="U5" s="123"/>
      <c r="V5" s="123"/>
      <c r="W5" s="123"/>
      <c r="X5" s="123"/>
      <c r="Y5" s="123"/>
      <c r="Z5" s="124"/>
      <c r="AA5" s="8"/>
      <c r="AB5" s="8"/>
      <c r="AC5" s="8"/>
      <c r="AD5" s="8"/>
      <c r="AE5" s="8"/>
      <c r="AF5" s="8"/>
      <c r="AG5" s="8"/>
      <c r="AH5" s="10"/>
      <c r="AI5" s="121"/>
      <c r="AJ5" s="121"/>
      <c r="AK5" s="121"/>
      <c r="AL5" s="121"/>
      <c r="AM5" s="10"/>
      <c r="AN5" s="23"/>
      <c r="AO5" s="8"/>
      <c r="AP5" s="8"/>
      <c r="AQ5" s="8"/>
      <c r="AR5" s="8"/>
      <c r="AS5" s="8"/>
      <c r="AT5" s="8"/>
      <c r="AU5" s="8"/>
      <c r="AV5" s="8"/>
      <c r="AW5" s="8"/>
      <c r="AX5" s="8"/>
      <c r="AY5" s="8"/>
      <c r="AZ5" s="8"/>
      <c r="BA5" s="8"/>
    </row>
    <row r="6" spans="1:71" s="4" customFormat="1" ht="45">
      <c r="A6" s="2" t="s">
        <v>0</v>
      </c>
      <c r="B6" s="6" t="s">
        <v>4</v>
      </c>
      <c r="C6" s="2" t="s">
        <v>1</v>
      </c>
      <c r="D6" s="22" t="s">
        <v>19</v>
      </c>
      <c r="E6" s="2" t="s">
        <v>3</v>
      </c>
      <c r="F6" s="6" t="s">
        <v>12</v>
      </c>
      <c r="G6" s="6" t="s">
        <v>13</v>
      </c>
      <c r="H6" s="6" t="s">
        <v>14</v>
      </c>
      <c r="I6" s="6" t="s">
        <v>15</v>
      </c>
      <c r="J6" s="6" t="s">
        <v>16</v>
      </c>
      <c r="K6" s="6" t="s">
        <v>17</v>
      </c>
      <c r="L6" s="16"/>
      <c r="M6" s="3"/>
      <c r="N6" s="3"/>
      <c r="O6" s="19"/>
      <c r="P6" s="122" t="s">
        <v>26</v>
      </c>
      <c r="Q6" s="123"/>
      <c r="R6" s="123"/>
      <c r="S6" s="123"/>
      <c r="T6" s="123"/>
      <c r="U6" s="123"/>
      <c r="V6" s="123"/>
      <c r="W6" s="123"/>
      <c r="X6" s="123"/>
      <c r="Y6" s="123"/>
      <c r="Z6" s="124"/>
      <c r="AA6" s="10"/>
      <c r="AB6" s="121"/>
      <c r="AC6" s="121"/>
      <c r="AD6" s="121"/>
      <c r="AE6" s="121"/>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7"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82.5" customHeight="1">
      <c r="A8" s="85">
        <v>1</v>
      </c>
      <c r="B8" s="86" t="s">
        <v>150</v>
      </c>
      <c r="C8" s="87" t="s">
        <v>172</v>
      </c>
      <c r="D8" s="87"/>
      <c r="E8" s="88" t="s">
        <v>173</v>
      </c>
      <c r="F8" s="88" t="s">
        <v>174</v>
      </c>
      <c r="G8" s="89"/>
      <c r="H8" s="90"/>
      <c r="I8" s="88" t="s">
        <v>143</v>
      </c>
      <c r="J8" s="88" t="s">
        <v>144</v>
      </c>
      <c r="K8" s="91"/>
      <c r="L8" s="92"/>
      <c r="M8" s="88" t="s">
        <v>151</v>
      </c>
      <c r="N8" s="93">
        <v>1</v>
      </c>
      <c r="O8" s="94"/>
      <c r="P8" s="95">
        <v>6000</v>
      </c>
      <c r="Q8" s="95">
        <v>0</v>
      </c>
      <c r="R8" s="95" t="n">
        <f>P8+Q8</f>
        <v>6000.0</v>
      </c>
      <c r="S8" s="95" t="n">
        <f>(R8+W8)*5%</f>
        <v>306.0</v>
      </c>
      <c r="T8" s="95">
        <v>0</v>
      </c>
      <c r="U8" s="95">
        <v>0</v>
      </c>
      <c r="V8" s="95">
        <v>0</v>
      </c>
      <c r="W8" s="96" t="n">
        <f>P8*2%</f>
        <v>120.0</v>
      </c>
      <c r="X8" s="95">
        <v>0</v>
      </c>
      <c r="Y8" s="95" t="n">
        <f>SUM(R8:X8)</f>
        <v>6426.0</v>
      </c>
      <c r="Z8" s="96" t="n">
        <f>Y8*N8</f>
        <v>6426.0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sheetData>
  <protectedRanges>
    <protectedRange password="CA69" sqref="G8" name="Range1_1_1_1_1"/>
    <protectedRange password="CA69" sqref="O8" name="Range1_1_3_1_1"/>
    <protectedRange password="CA69" sqref="D8" name="Range1_1_4_1_1"/>
    <protectedRange password="CA69" sqref="H8" name="Range1_12_2_2_1_1"/>
    <protectedRange password="CA69" sqref="I8" name="Range1_12_2_1_1_1"/>
    <protectedRange password="CA69" sqref="J8:K8" name="Range1_2_2_1_1_1_1"/>
    <protectedRange password="CA69" sqref="N8" name="Range1_1_3_1_1_1"/>
  </protectedRanges>
  <mergeCells count="7">
    <mergeCell ref="F1:Q1"/>
    <mergeCell ref="B1:C1"/>
    <mergeCell ref="C5:L5"/>
    <mergeCell ref="AI5:AL5"/>
    <mergeCell ref="AB6:AE6"/>
    <mergeCell ref="P6:Z6"/>
    <mergeCell ref="P5:Z5"/>
  </mergeCells>
  <pageMargins left="0.22" right="0.27" top="0.75" bottom="0.75" header="0.3" footer="0.3"/>
  <pageSetup scale="83" orientation="landscape" r:id="rId1"/>
</worksheet>
</file>

<file path=xl/worksheets/sheet2.xml><?xml version="1.0" encoding="utf-8"?>
<worksheet xmlns="http://schemas.openxmlformats.org/spreadsheetml/2006/main" xmlns:r="http://schemas.openxmlformats.org/officeDocument/2006/relationships">
  <dimension ref="A1:CF8"/>
  <sheetViews>
    <sheetView topLeftCell="Y1" workbookViewId="0">
      <selection activeCell="W8" sqref="W8"/>
    </sheetView>
  </sheetViews>
  <sheetFormatPr defaultColWidth="9.140625" defaultRowHeight="15"/>
  <cols>
    <col min="1" max="1" bestFit="true" customWidth="true" style="1" width="11.85546875" collapsed="true"/>
    <col min="2" max="2" bestFit="true" customWidth="true" style="1" width="16.140625" collapsed="true"/>
    <col min="3" max="3" customWidth="true" style="1" width="45.14062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SUM(Z8:Z8)</f>
        <v>6426</v>
      </c>
      <c r="AD4" s="21">
        <f>SUM(AD8:AD8)</f>
        <v>6000</v>
      </c>
      <c r="AE4" s="21">
        <f>SUM(AE8)</f>
        <v>0</v>
      </c>
      <c r="AF4" s="21">
        <f>SUM(AF8:AF8)</f>
        <v>6000</v>
      </c>
      <c r="AG4" s="21">
        <f>SUM(AG8:AG8)</f>
        <v>306</v>
      </c>
      <c r="AH4" s="21">
        <f>SUM(AH8)</f>
        <v>0</v>
      </c>
      <c r="AI4" s="21">
        <f>SUM(AI8)</f>
        <v>0</v>
      </c>
      <c r="AJ4" s="21">
        <f>SUM(AJ8:AJ8)</f>
        <v>0</v>
      </c>
      <c r="AK4" s="21">
        <f>SUM(AK8)</f>
        <v>120</v>
      </c>
      <c r="AL4" s="21">
        <f>SUM(AL8)</f>
        <v>0</v>
      </c>
      <c r="AM4" s="21">
        <f>SUM(AM8:AM8)</f>
        <v>6426</v>
      </c>
    </row>
    <row r="5" spans="1:84" s="4" customFormat="1" ht="30.75" customHeight="1">
      <c r="A5" s="2"/>
      <c r="B5" s="2"/>
      <c r="C5" s="120" t="s">
        <v>5</v>
      </c>
      <c r="D5" s="120"/>
      <c r="E5" s="120"/>
      <c r="F5" s="120"/>
      <c r="G5" s="120"/>
      <c r="H5" s="120"/>
      <c r="I5" s="120"/>
      <c r="J5" s="120"/>
      <c r="K5" s="120"/>
      <c r="L5" s="120"/>
      <c r="M5" s="3" t="s">
        <v>2</v>
      </c>
      <c r="N5" s="3" t="s">
        <v>11</v>
      </c>
      <c r="O5" s="19"/>
      <c r="P5" s="120" t="s">
        <v>10</v>
      </c>
      <c r="Q5" s="120"/>
      <c r="R5" s="120"/>
      <c r="S5" s="120"/>
      <c r="T5" s="120"/>
      <c r="U5" s="120"/>
      <c r="V5" s="120"/>
      <c r="W5" s="120"/>
      <c r="X5" s="120"/>
      <c r="Y5" s="120"/>
      <c r="Z5" s="120"/>
      <c r="AA5" s="120"/>
      <c r="AB5" s="120"/>
      <c r="AC5" s="120"/>
      <c r="AD5" s="120"/>
      <c r="AE5" s="120"/>
      <c r="AF5" s="120"/>
      <c r="AG5" s="120"/>
      <c r="AH5" s="120"/>
      <c r="AI5" s="120"/>
      <c r="AJ5" s="120"/>
      <c r="AK5" s="120"/>
      <c r="AL5" s="120"/>
      <c r="AM5" s="120"/>
      <c r="AN5" s="8"/>
      <c r="AO5" s="8"/>
      <c r="AP5" s="8"/>
      <c r="AQ5" s="8"/>
      <c r="AR5" s="8"/>
      <c r="AS5" s="8"/>
      <c r="AT5" s="8"/>
      <c r="AU5" s="8"/>
      <c r="AV5" s="8"/>
      <c r="AW5" s="8"/>
      <c r="AX5" s="8"/>
      <c r="AY5" s="8"/>
      <c r="AZ5" s="8"/>
      <c r="BA5" s="8"/>
      <c r="BB5" s="8"/>
      <c r="BC5" s="8"/>
      <c r="BD5" s="8"/>
      <c r="BE5" s="8"/>
      <c r="BF5" s="8"/>
      <c r="BG5" s="8"/>
      <c r="BH5" s="8"/>
      <c r="BI5" s="8"/>
      <c r="BJ5" s="8"/>
      <c r="BK5" s="8"/>
      <c r="BL5" s="8"/>
      <c r="BM5" s="10"/>
      <c r="BN5" s="121"/>
      <c r="BO5" s="121"/>
      <c r="BP5" s="121"/>
      <c r="BQ5" s="121"/>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2" t="s">
        <v>26</v>
      </c>
      <c r="Q6" s="123"/>
      <c r="R6" s="123"/>
      <c r="S6" s="123"/>
      <c r="T6" s="123"/>
      <c r="U6" s="123"/>
      <c r="V6" s="123"/>
      <c r="W6" s="123"/>
      <c r="X6" s="123"/>
      <c r="Y6" s="123"/>
      <c r="Z6" s="124"/>
      <c r="AA6" s="33"/>
      <c r="AB6" s="120" t="s">
        <v>74</v>
      </c>
      <c r="AC6" s="120"/>
      <c r="AD6" s="120"/>
      <c r="AE6" s="120"/>
      <c r="AF6" s="120"/>
      <c r="AG6" s="120"/>
      <c r="AH6" s="120"/>
      <c r="AI6" s="120"/>
      <c r="AJ6" s="120"/>
      <c r="AK6" s="120"/>
      <c r="AL6" s="120"/>
      <c r="AM6" s="120"/>
      <c r="AN6" s="8"/>
      <c r="AO6" s="8"/>
      <c r="AP6" s="8"/>
      <c r="AQ6" s="8"/>
      <c r="AR6" s="8"/>
      <c r="AS6" s="10"/>
      <c r="AT6" s="121"/>
      <c r="AU6" s="121"/>
      <c r="AV6" s="121"/>
      <c r="AW6" s="121"/>
      <c r="AX6" s="121"/>
      <c r="AY6" s="121"/>
      <c r="AZ6" s="121"/>
      <c r="BA6" s="121"/>
      <c r="BB6" s="121"/>
      <c r="BC6" s="121"/>
      <c r="BD6" s="121"/>
      <c r="BE6" s="121"/>
      <c r="BF6" s="10"/>
      <c r="BG6" s="121"/>
      <c r="BH6" s="121"/>
      <c r="BI6" s="121"/>
      <c r="BJ6" s="121"/>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8" customHeight="1">
      <c r="A8" s="85">
        <v>1</v>
      </c>
      <c r="B8" s="86" t="s">
        <v>150</v>
      </c>
      <c r="C8" s="87" t="s">
        <v>172</v>
      </c>
      <c r="D8" s="87"/>
      <c r="E8" s="88" t="s">
        <v>173</v>
      </c>
      <c r="F8" s="88" t="s">
        <v>174</v>
      </c>
      <c r="G8" s="89"/>
      <c r="H8" s="90"/>
      <c r="I8" s="88" t="s">
        <v>143</v>
      </c>
      <c r="J8" s="88" t="s">
        <v>144</v>
      </c>
      <c r="K8" s="91"/>
      <c r="L8" s="92"/>
      <c r="M8" s="88" t="s">
        <v>151</v>
      </c>
      <c r="N8" s="93">
        <v>1</v>
      </c>
      <c r="O8" s="94"/>
      <c r="P8" s="95">
        <v>6000</v>
      </c>
      <c r="Q8" s="95">
        <v>0</v>
      </c>
      <c r="R8" s="95">
        <f>P8+Q8</f>
        <v>6000</v>
      </c>
      <c r="S8" s="95">
        <f>(R8+W8)*5%</f>
        <v>306</v>
      </c>
      <c r="T8" s="95">
        <v>0</v>
      </c>
      <c r="U8" s="95">
        <v>0</v>
      </c>
      <c r="V8" s="95">
        <v>0</v>
      </c>
      <c r="W8" s="96">
        <f>R8*2%</f>
        <v>120</v>
      </c>
      <c r="X8" s="95">
        <v>0</v>
      </c>
      <c r="Y8" s="95">
        <f>SUM(R8:X8)</f>
        <v>6426</v>
      </c>
      <c r="Z8" s="96">
        <f>Y8*N8</f>
        <v>6426</v>
      </c>
      <c r="AA8" s="97"/>
      <c r="AB8" s="98">
        <v>100</v>
      </c>
      <c r="AC8" s="93">
        <v>1</v>
      </c>
      <c r="AD8" s="98">
        <f>P8*AB8*AC8/100</f>
        <v>6000</v>
      </c>
      <c r="AE8" s="98">
        <f>Q8*AB8*AC8/100</f>
        <v>0</v>
      </c>
      <c r="AF8" s="98">
        <f>AD8+AE8</f>
        <v>6000</v>
      </c>
      <c r="AG8" s="98">
        <f>S8*AB8*AC8/100</f>
        <v>306</v>
      </c>
      <c r="AH8" s="98">
        <f>T8*AB8*AC8/100</f>
        <v>0</v>
      </c>
      <c r="AI8" s="98">
        <f>U8*AB8*AC8/100</f>
        <v>0</v>
      </c>
      <c r="AJ8" s="98">
        <f>V8*AB8*AC8/100</f>
        <v>0</v>
      </c>
      <c r="AK8" s="98">
        <f>W8*AB8*AC8/100</f>
        <v>120</v>
      </c>
      <c r="AL8" s="98">
        <f>X8*AB8*AC8/100</f>
        <v>0</v>
      </c>
      <c r="AM8" s="98">
        <f>SUM(AF8:AL8)</f>
        <v>6426</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D8" name="Range1_1_4_1"/>
    <protectedRange password="CA69" sqref="AC8" name="Range1_1_3_1_1_1_1"/>
    <protectedRange password="CA69" sqref="G8" name="Range1_1_1_1_1_1"/>
    <protectedRange password="CA69" sqref="O8" name="Range1_1_3_1_1_1"/>
    <protectedRange password="CA69" sqref="H8" name="Range1_12_2_2_1_1_1"/>
    <protectedRange password="CA69" sqref="I8" name="Range1_12_2_1_1_1_1"/>
    <protectedRange password="CA69" sqref="J8:K8" name="Range1_2_2_1_1_1_1_1"/>
    <protectedRange password="CA69" sqref="N8" name="Range1_1_3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7" sqref="F7:I7"/>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customWidth="true" style="30" width="28.0"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40" t="s">
        <v>29</v>
      </c>
      <c r="B1" s="141"/>
      <c r="C1" s="141"/>
      <c r="D1" s="141"/>
      <c r="E1" s="141"/>
      <c r="F1" s="141"/>
      <c r="G1" s="141"/>
      <c r="H1" s="141"/>
      <c r="I1" s="142"/>
    </row>
    <row r="2" spans="1:10" ht="27" customHeight="1" thickBot="1">
      <c r="A2" s="143" t="s">
        <v>30</v>
      </c>
      <c r="B2" s="144"/>
      <c r="C2" s="144"/>
      <c r="D2" s="144"/>
      <c r="E2" s="144"/>
      <c r="F2" s="144"/>
      <c r="G2" s="144"/>
      <c r="H2" s="144"/>
      <c r="I2" s="145"/>
    </row>
    <row r="3" spans="1:10" ht="15.75" thickBot="1">
      <c r="A3" s="160" t="s">
        <v>133</v>
      </c>
      <c r="B3" s="161"/>
      <c r="C3" s="164" t="s">
        <v>157</v>
      </c>
      <c r="D3" s="165"/>
      <c r="E3" s="165" t="str">
        <f>'PO Template'!G6</f>
        <v>CHPL/HRL/PO/15-16/002</v>
      </c>
      <c r="F3" s="166"/>
      <c r="G3" s="114" t="s">
        <v>156</v>
      </c>
      <c r="H3" s="162">
        <f>'PO Template'!G7</f>
        <v>42109</v>
      </c>
      <c r="I3" s="163"/>
      <c r="J3" s="25"/>
    </row>
    <row r="4" spans="1:10" s="25" customFormat="1" ht="15">
      <c r="A4" s="146" t="s">
        <v>31</v>
      </c>
      <c r="B4" s="147"/>
      <c r="C4" s="109" t="s">
        <v>94</v>
      </c>
      <c r="D4" s="146" t="s">
        <v>161</v>
      </c>
      <c r="E4" s="147"/>
      <c r="F4" s="116" t="str">
        <f>'PO Template'!G9</f>
        <v>HRL_Final/1000251</v>
      </c>
      <c r="G4" s="148" t="s">
        <v>145</v>
      </c>
      <c r="H4" s="149"/>
      <c r="I4" s="150"/>
    </row>
    <row r="5" spans="1:10" s="25" customFormat="1" ht="15.75" thickBot="1">
      <c r="A5" s="154" t="s">
        <v>32</v>
      </c>
      <c r="B5" s="155"/>
      <c r="C5" s="167" t="s">
        <v>95</v>
      </c>
      <c r="D5" s="167"/>
      <c r="E5" s="167"/>
      <c r="F5" s="110"/>
      <c r="G5" s="151"/>
      <c r="H5" s="152"/>
      <c r="I5" s="153"/>
    </row>
    <row r="6" spans="1:10" ht="30" customHeight="1">
      <c r="A6" s="36" t="s">
        <v>33</v>
      </c>
      <c r="B6" s="132" t="str">
        <f>'PO Template'!B17</f>
        <v xml:space="preserve">Supply of Leica Disto Meter for CHPL Lucknow Site Office </v>
      </c>
      <c r="C6" s="132"/>
      <c r="D6" s="132"/>
      <c r="E6" s="133"/>
      <c r="F6" s="134" t="str">
        <f>'PO Template'!A6</f>
        <v>M/s. Vin Tech Enterprises.</v>
      </c>
      <c r="G6" s="135"/>
      <c r="H6" s="135"/>
      <c r="I6" s="136"/>
    </row>
    <row r="7" spans="1:10">
      <c r="A7" s="137" t="s">
        <v>34</v>
      </c>
      <c r="B7" s="138"/>
      <c r="C7" s="37"/>
      <c r="D7" s="37"/>
      <c r="E7" s="38"/>
      <c r="F7" s="129" t="str">
        <f>'PO Template'!A7</f>
        <v>B2-11,Orchid Mahindra Gardens, SV Road, Goregaon(W). Mumbai - 62</v>
      </c>
      <c r="G7" s="138"/>
      <c r="H7" s="138"/>
      <c r="I7" s="139"/>
    </row>
    <row r="8" spans="1:10">
      <c r="A8" s="125" t="s">
        <v>134</v>
      </c>
      <c r="B8" s="126"/>
      <c r="C8" s="126"/>
      <c r="D8" s="156">
        <f>'PO Template'!G7</f>
        <v>42109</v>
      </c>
      <c r="E8" s="157"/>
      <c r="F8" s="158" t="s">
        <v>135</v>
      </c>
      <c r="G8" s="158"/>
      <c r="H8" s="158"/>
      <c r="I8" s="159"/>
    </row>
    <row r="9" spans="1:10">
      <c r="A9" s="125" t="s">
        <v>35</v>
      </c>
      <c r="B9" s="126"/>
      <c r="C9" s="126"/>
      <c r="D9" s="127">
        <f>Order!Z4</f>
        <v>6426</v>
      </c>
      <c r="E9" s="128"/>
      <c r="F9" s="129" t="s">
        <v>136</v>
      </c>
      <c r="G9" s="130"/>
      <c r="H9" s="130"/>
      <c r="I9" s="131"/>
    </row>
    <row r="10" spans="1:10">
      <c r="A10" s="39" t="s">
        <v>36</v>
      </c>
      <c r="B10" s="37"/>
      <c r="C10" s="40"/>
      <c r="D10" s="181"/>
      <c r="E10" s="182"/>
      <c r="F10" s="183" t="s">
        <v>146</v>
      </c>
      <c r="G10" s="184"/>
      <c r="H10" s="184"/>
      <c r="I10" s="185"/>
    </row>
    <row r="11" spans="1:10">
      <c r="A11" s="186" t="s">
        <v>91</v>
      </c>
      <c r="B11" s="187"/>
      <c r="C11" s="187"/>
      <c r="D11" s="188">
        <f>Order!Z4</f>
        <v>6426</v>
      </c>
      <c r="E11" s="189"/>
      <c r="F11" s="41"/>
      <c r="G11" s="190"/>
      <c r="H11" s="191"/>
      <c r="I11" s="192"/>
    </row>
    <row r="12" spans="1:10" ht="13.5" thickBot="1">
      <c r="A12" s="196" t="s">
        <v>92</v>
      </c>
      <c r="B12" s="197"/>
      <c r="C12" s="197"/>
      <c r="D12" s="198">
        <f>D11-H22</f>
        <v>6426</v>
      </c>
      <c r="E12" s="199"/>
      <c r="F12" s="42"/>
      <c r="G12" s="43"/>
      <c r="H12" s="44"/>
      <c r="I12" s="45"/>
    </row>
    <row r="13" spans="1:10" ht="26.25" thickBot="1">
      <c r="A13" s="46" t="s">
        <v>0</v>
      </c>
      <c r="B13" s="193" t="s">
        <v>37</v>
      </c>
      <c r="C13" s="193"/>
      <c r="D13" s="193"/>
      <c r="E13" s="193"/>
      <c r="F13" s="47" t="s">
        <v>38</v>
      </c>
      <c r="G13" s="48" t="s">
        <v>39</v>
      </c>
      <c r="H13" s="194" t="s">
        <v>40</v>
      </c>
      <c r="I13" s="195"/>
    </row>
    <row r="14" spans="1:10">
      <c r="A14" s="49"/>
      <c r="B14" s="168" t="s">
        <v>41</v>
      </c>
      <c r="C14" s="169"/>
      <c r="D14" s="169"/>
      <c r="E14" s="170"/>
      <c r="F14" s="50"/>
      <c r="G14" s="50" t="s">
        <v>42</v>
      </c>
      <c r="H14" s="171"/>
      <c r="I14" s="172"/>
    </row>
    <row r="15" spans="1:10" ht="13.5" thickBot="1">
      <c r="A15" s="51"/>
      <c r="B15" s="173" t="s">
        <v>43</v>
      </c>
      <c r="C15" s="174"/>
      <c r="D15" s="174"/>
      <c r="E15" s="175"/>
      <c r="F15" s="52"/>
      <c r="G15" s="52" t="str">
        <f>Certification!D4</f>
        <v>COP-R001</v>
      </c>
      <c r="H15" s="176"/>
      <c r="I15" s="177"/>
    </row>
    <row r="16" spans="1:10" ht="15">
      <c r="A16" s="53" t="s">
        <v>44</v>
      </c>
      <c r="B16" s="178" t="s">
        <v>45</v>
      </c>
      <c r="C16" s="178"/>
      <c r="D16" s="178"/>
      <c r="E16" s="178"/>
      <c r="F16" s="54"/>
      <c r="G16" s="54"/>
      <c r="H16" s="179"/>
      <c r="I16" s="180"/>
    </row>
    <row r="17" spans="1:9">
      <c r="A17" s="49">
        <f>+A15+1</f>
        <v>1</v>
      </c>
      <c r="B17" s="200" t="s">
        <v>88</v>
      </c>
      <c r="C17" s="200"/>
      <c r="D17" s="200"/>
      <c r="E17" s="200"/>
      <c r="F17" s="55"/>
      <c r="G17" s="55">
        <v>0</v>
      </c>
      <c r="H17" s="201">
        <v>0</v>
      </c>
      <c r="I17" s="202"/>
    </row>
    <row r="18" spans="1:9">
      <c r="A18" s="49">
        <f>+A17+1</f>
        <v>2</v>
      </c>
      <c r="B18" s="200" t="s">
        <v>89</v>
      </c>
      <c r="C18" s="200"/>
      <c r="D18" s="200"/>
      <c r="E18" s="200"/>
      <c r="F18" s="55"/>
      <c r="G18" s="55">
        <v>0</v>
      </c>
      <c r="H18" s="201">
        <v>0</v>
      </c>
      <c r="I18" s="202"/>
    </row>
    <row r="19" spans="1:9">
      <c r="A19" s="49">
        <v>3</v>
      </c>
      <c r="B19" s="200" t="s">
        <v>8</v>
      </c>
      <c r="C19" s="200"/>
      <c r="D19" s="200"/>
      <c r="E19" s="200"/>
      <c r="F19" s="55"/>
      <c r="G19" s="55">
        <f t="shared" ref="G19:G33" si="0">H19-F19</f>
        <v>0</v>
      </c>
      <c r="H19" s="201">
        <f>Certification!AJ4</f>
        <v>0</v>
      </c>
      <c r="I19" s="202"/>
    </row>
    <row r="20" spans="1:9">
      <c r="A20" s="49">
        <v>4</v>
      </c>
      <c r="B20" s="200" t="s">
        <v>90</v>
      </c>
      <c r="C20" s="200"/>
      <c r="D20" s="200"/>
      <c r="E20" s="200"/>
      <c r="F20" s="56"/>
      <c r="G20" s="55">
        <v>0</v>
      </c>
      <c r="H20" s="201">
        <v>0</v>
      </c>
      <c r="I20" s="202"/>
    </row>
    <row r="21" spans="1:9">
      <c r="A21" s="49">
        <v>5</v>
      </c>
      <c r="B21" s="200" t="s">
        <v>62</v>
      </c>
      <c r="C21" s="200"/>
      <c r="D21" s="200"/>
      <c r="E21" s="200"/>
      <c r="F21" s="56"/>
      <c r="G21" s="55">
        <f t="shared" si="0"/>
        <v>0</v>
      </c>
      <c r="H21" s="201">
        <f>Certification!AL4</f>
        <v>0</v>
      </c>
      <c r="I21" s="202"/>
    </row>
    <row r="22" spans="1:9" ht="15.75" thickBot="1">
      <c r="A22" s="57" t="s">
        <v>44</v>
      </c>
      <c r="B22" s="203" t="s">
        <v>46</v>
      </c>
      <c r="C22" s="203"/>
      <c r="D22" s="203"/>
      <c r="E22" s="203"/>
      <c r="F22" s="58">
        <f>SUM(F17:F21)</f>
        <v>0</v>
      </c>
      <c r="G22" s="112">
        <f t="shared" si="0"/>
        <v>0</v>
      </c>
      <c r="H22" s="204">
        <f>SUM(H17:H21)</f>
        <v>0</v>
      </c>
      <c r="I22" s="205"/>
    </row>
    <row r="23" spans="1:9" ht="15">
      <c r="A23" s="60" t="s">
        <v>47</v>
      </c>
      <c r="B23" s="209" t="s">
        <v>48</v>
      </c>
      <c r="C23" s="209"/>
      <c r="D23" s="209"/>
      <c r="E23" s="209"/>
      <c r="F23" s="61"/>
      <c r="G23" s="55"/>
      <c r="H23" s="210"/>
      <c r="I23" s="211"/>
    </row>
    <row r="24" spans="1:9">
      <c r="A24" s="49">
        <v>1</v>
      </c>
      <c r="B24" s="206" t="s">
        <v>49</v>
      </c>
      <c r="C24" s="206"/>
      <c r="D24" s="206"/>
      <c r="E24" s="206"/>
      <c r="F24" s="55"/>
      <c r="G24" s="55">
        <f t="shared" si="0"/>
        <v>0</v>
      </c>
      <c r="H24" s="207"/>
      <c r="I24" s="208"/>
    </row>
    <row r="25" spans="1:9">
      <c r="A25" s="49">
        <v>2</v>
      </c>
      <c r="B25" s="206" t="s">
        <v>50</v>
      </c>
      <c r="C25" s="206"/>
      <c r="D25" s="206"/>
      <c r="E25" s="206"/>
      <c r="F25" s="62"/>
      <c r="G25" s="55">
        <f t="shared" si="0"/>
        <v>0</v>
      </c>
      <c r="H25" s="207"/>
      <c r="I25" s="208"/>
    </row>
    <row r="26" spans="1:9">
      <c r="A26" s="49">
        <v>3</v>
      </c>
      <c r="B26" s="206" t="s">
        <v>51</v>
      </c>
      <c r="C26" s="206"/>
      <c r="D26" s="206"/>
      <c r="E26" s="206"/>
      <c r="F26" s="62"/>
      <c r="G26" s="55">
        <f t="shared" si="0"/>
        <v>0</v>
      </c>
      <c r="H26" s="207"/>
      <c r="I26" s="208"/>
    </row>
    <row r="27" spans="1:9">
      <c r="A27" s="49">
        <v>4</v>
      </c>
      <c r="B27" s="206" t="s">
        <v>52</v>
      </c>
      <c r="C27" s="206"/>
      <c r="D27" s="206"/>
      <c r="E27" s="206"/>
      <c r="F27" s="62"/>
      <c r="G27" s="55">
        <f t="shared" si="0"/>
        <v>0</v>
      </c>
      <c r="H27" s="207"/>
      <c r="I27" s="208"/>
    </row>
    <row r="28" spans="1:9">
      <c r="A28" s="49">
        <v>5</v>
      </c>
      <c r="B28" s="206" t="s">
        <v>53</v>
      </c>
      <c r="C28" s="206"/>
      <c r="D28" s="206"/>
      <c r="E28" s="206"/>
      <c r="F28" s="62"/>
      <c r="G28" s="55">
        <f t="shared" si="0"/>
        <v>0</v>
      </c>
      <c r="H28" s="207"/>
      <c r="I28" s="208"/>
    </row>
    <row r="29" spans="1:9">
      <c r="A29" s="49">
        <v>6</v>
      </c>
      <c r="B29" s="206" t="s">
        <v>54</v>
      </c>
      <c r="C29" s="206"/>
      <c r="D29" s="206"/>
      <c r="E29" s="206"/>
      <c r="F29" s="62"/>
      <c r="G29" s="55">
        <f t="shared" si="0"/>
        <v>0</v>
      </c>
      <c r="H29" s="207"/>
      <c r="I29" s="208"/>
    </row>
    <row r="30" spans="1:9">
      <c r="A30" s="49">
        <v>7</v>
      </c>
      <c r="B30" s="206" t="s">
        <v>55</v>
      </c>
      <c r="C30" s="206"/>
      <c r="D30" s="206"/>
      <c r="E30" s="206"/>
      <c r="F30" s="63"/>
      <c r="G30" s="55">
        <f t="shared" si="0"/>
        <v>0</v>
      </c>
      <c r="H30" s="207"/>
      <c r="I30" s="208"/>
    </row>
    <row r="31" spans="1:9">
      <c r="A31" s="49">
        <v>8</v>
      </c>
      <c r="B31" s="206" t="s">
        <v>56</v>
      </c>
      <c r="C31" s="206"/>
      <c r="D31" s="206"/>
      <c r="E31" s="206"/>
      <c r="F31" s="55"/>
      <c r="G31" s="55">
        <f t="shared" si="0"/>
        <v>0</v>
      </c>
      <c r="H31" s="207"/>
      <c r="I31" s="208"/>
    </row>
    <row r="32" spans="1:9">
      <c r="A32" s="49">
        <v>9</v>
      </c>
      <c r="B32" s="206" t="s">
        <v>57</v>
      </c>
      <c r="C32" s="206"/>
      <c r="D32" s="206"/>
      <c r="E32" s="206"/>
      <c r="F32" s="55"/>
      <c r="G32" s="55">
        <f t="shared" si="0"/>
        <v>0</v>
      </c>
      <c r="H32" s="212"/>
      <c r="I32" s="213"/>
    </row>
    <row r="33" spans="1:11">
      <c r="A33" s="49">
        <v>10</v>
      </c>
      <c r="B33" s="206" t="s">
        <v>58</v>
      </c>
      <c r="C33" s="206"/>
      <c r="D33" s="206"/>
      <c r="E33" s="206"/>
      <c r="F33" s="55"/>
      <c r="G33" s="55">
        <f t="shared" si="0"/>
        <v>0</v>
      </c>
      <c r="H33" s="212"/>
      <c r="I33" s="213"/>
    </row>
    <row r="34" spans="1:11" ht="15.75" thickBot="1">
      <c r="A34" s="64" t="s">
        <v>59</v>
      </c>
      <c r="B34" s="214" t="s">
        <v>60</v>
      </c>
      <c r="C34" s="214"/>
      <c r="D34" s="214"/>
      <c r="E34" s="214"/>
      <c r="F34" s="65">
        <f>SUM(F24:F33)</f>
        <v>0</v>
      </c>
      <c r="G34" s="59">
        <f t="shared" ref="G34:G42" si="1">H34-F34</f>
        <v>0</v>
      </c>
      <c r="H34" s="215">
        <f>SUM(H24:H33)</f>
        <v>0</v>
      </c>
      <c r="I34" s="216"/>
    </row>
    <row r="35" spans="1:11" ht="15">
      <c r="A35" s="53" t="s">
        <v>61</v>
      </c>
      <c r="B35" s="178" t="s">
        <v>62</v>
      </c>
      <c r="C35" s="178"/>
      <c r="D35" s="178"/>
      <c r="E35" s="178"/>
      <c r="F35" s="66"/>
      <c r="G35" s="67">
        <f t="shared" si="1"/>
        <v>0</v>
      </c>
      <c r="H35" s="220"/>
      <c r="I35" s="221"/>
    </row>
    <row r="36" spans="1:11">
      <c r="A36" s="68">
        <v>1</v>
      </c>
      <c r="B36" s="206" t="s">
        <v>175</v>
      </c>
      <c r="C36" s="206"/>
      <c r="D36" s="206"/>
      <c r="E36" s="206"/>
      <c r="F36" s="69"/>
      <c r="G36" s="55">
        <f>Certification!AM4</f>
        <v>6426</v>
      </c>
      <c r="H36" s="207">
        <f>Certification!AM4</f>
        <v>6426</v>
      </c>
      <c r="I36" s="208"/>
    </row>
    <row r="37" spans="1:11">
      <c r="A37" s="68">
        <v>2</v>
      </c>
      <c r="B37" s="206" t="s">
        <v>63</v>
      </c>
      <c r="C37" s="206"/>
      <c r="D37" s="206"/>
      <c r="E37" s="206"/>
      <c r="F37" s="69"/>
      <c r="G37" s="55">
        <f t="shared" si="1"/>
        <v>0</v>
      </c>
      <c r="H37" s="207"/>
      <c r="I37" s="208"/>
    </row>
    <row r="38" spans="1:11">
      <c r="A38" s="68">
        <v>3</v>
      </c>
      <c r="B38" s="206" t="s">
        <v>64</v>
      </c>
      <c r="C38" s="206"/>
      <c r="D38" s="206"/>
      <c r="E38" s="206"/>
      <c r="F38" s="69"/>
      <c r="G38" s="55">
        <f t="shared" si="1"/>
        <v>0</v>
      </c>
      <c r="H38" s="207"/>
      <c r="I38" s="208"/>
    </row>
    <row r="39" spans="1:11">
      <c r="A39" s="68">
        <v>4</v>
      </c>
      <c r="B39" s="206" t="s">
        <v>65</v>
      </c>
      <c r="C39" s="206"/>
      <c r="D39" s="206"/>
      <c r="E39" s="206"/>
      <c r="F39" s="69"/>
      <c r="G39" s="55">
        <f t="shared" si="1"/>
        <v>0</v>
      </c>
      <c r="H39" s="217"/>
      <c r="I39" s="218"/>
    </row>
    <row r="40" spans="1:11" ht="14.25">
      <c r="A40" s="68"/>
      <c r="B40" s="219" t="s">
        <v>66</v>
      </c>
      <c r="C40" s="219"/>
      <c r="D40" s="219"/>
      <c r="E40" s="219"/>
      <c r="F40" s="70"/>
      <c r="G40" s="71">
        <f t="shared" si="1"/>
        <v>0</v>
      </c>
      <c r="H40" s="217"/>
      <c r="I40" s="218"/>
      <c r="J40" s="26"/>
    </row>
    <row r="41" spans="1:11" ht="14.25">
      <c r="A41" s="68"/>
      <c r="B41" s="219" t="s">
        <v>67</v>
      </c>
      <c r="C41" s="219"/>
      <c r="D41" s="219"/>
      <c r="E41" s="219"/>
      <c r="F41" s="70"/>
      <c r="G41" s="71">
        <f t="shared" si="1"/>
        <v>0</v>
      </c>
      <c r="H41" s="217"/>
      <c r="I41" s="218"/>
      <c r="J41" s="26"/>
    </row>
    <row r="42" spans="1:11" s="25" customFormat="1" ht="15.75" thickBot="1">
      <c r="A42" s="64" t="s">
        <v>61</v>
      </c>
      <c r="B42" s="214" t="s">
        <v>68</v>
      </c>
      <c r="C42" s="214"/>
      <c r="D42" s="214"/>
      <c r="E42" s="214"/>
      <c r="F42" s="72">
        <f>SUM(F36:F41)</f>
        <v>0</v>
      </c>
      <c r="G42" s="59">
        <f t="shared" si="1"/>
        <v>6426</v>
      </c>
      <c r="H42" s="239">
        <f>SUM(H36:H41)</f>
        <v>6426</v>
      </c>
      <c r="I42" s="240"/>
      <c r="J42" s="27"/>
      <c r="K42" s="28"/>
    </row>
    <row r="43" spans="1:11" s="25" customFormat="1" ht="18.75" thickBot="1">
      <c r="A43" s="73"/>
      <c r="B43" s="241" t="s">
        <v>69</v>
      </c>
      <c r="C43" s="241"/>
      <c r="D43" s="241"/>
      <c r="E43" s="241"/>
      <c r="F43" s="74"/>
      <c r="G43" s="113">
        <f>G42-G34+G22</f>
        <v>6426</v>
      </c>
      <c r="H43" s="242">
        <f>H22-H34+H42</f>
        <v>6426</v>
      </c>
      <c r="I43" s="243"/>
      <c r="J43" s="27"/>
      <c r="K43" s="28"/>
    </row>
    <row r="44" spans="1:11" s="25" customFormat="1" ht="18">
      <c r="A44" s="75"/>
      <c r="B44" s="222" t="str">
        <f>'PO Template'!A23</f>
        <v>Amount in words : Rupees  Six Thousand Four Hundred Twenty Six Only.</v>
      </c>
      <c r="C44" s="223"/>
      <c r="D44" s="223"/>
      <c r="E44" s="223"/>
      <c r="F44" s="223"/>
      <c r="G44" s="223"/>
      <c r="H44" s="223"/>
      <c r="I44" s="224"/>
    </row>
    <row r="45" spans="1:11">
      <c r="A45" s="49"/>
      <c r="B45" s="225" t="s">
        <v>158</v>
      </c>
      <c r="C45" s="226"/>
      <c r="D45" s="226"/>
      <c r="E45" s="227"/>
      <c r="F45" s="226"/>
      <c r="G45" s="226"/>
      <c r="H45" s="226"/>
      <c r="I45" s="228"/>
    </row>
    <row r="46" spans="1:11">
      <c r="A46" s="51"/>
      <c r="B46" s="173" t="s">
        <v>70</v>
      </c>
      <c r="C46" s="174"/>
      <c r="D46" s="174"/>
      <c r="E46" s="174"/>
      <c r="F46" s="174"/>
      <c r="G46" s="174"/>
      <c r="H46" s="174"/>
      <c r="I46" s="231"/>
    </row>
    <row r="47" spans="1:11">
      <c r="A47" s="76"/>
      <c r="B47" s="229"/>
      <c r="C47" s="230"/>
      <c r="D47" s="230"/>
      <c r="E47" s="230"/>
      <c r="F47" s="230"/>
      <c r="G47" s="230"/>
      <c r="H47" s="230"/>
      <c r="I47" s="232"/>
    </row>
    <row r="48" spans="1:11" ht="13.5" thickBot="1">
      <c r="A48" s="77"/>
      <c r="B48" s="78"/>
      <c r="C48" s="78"/>
      <c r="D48" s="78"/>
      <c r="E48" s="78"/>
      <c r="F48" s="79"/>
      <c r="G48" s="80"/>
      <c r="H48" s="81"/>
      <c r="I48" s="82"/>
    </row>
    <row r="49" spans="1:9">
      <c r="A49" s="233" t="s">
        <v>71</v>
      </c>
      <c r="B49" s="234"/>
      <c r="C49" s="233" t="s">
        <v>72</v>
      </c>
      <c r="D49" s="234"/>
      <c r="E49" s="235"/>
      <c r="F49" s="83" t="s">
        <v>73</v>
      </c>
      <c r="G49" s="236" t="s">
        <v>73</v>
      </c>
      <c r="H49" s="237"/>
      <c r="I49" s="238"/>
    </row>
    <row r="50" spans="1:9">
      <c r="A50" s="247"/>
      <c r="B50" s="248"/>
      <c r="C50" s="247"/>
      <c r="D50" s="253"/>
      <c r="E50" s="248"/>
      <c r="F50" s="248"/>
      <c r="G50" s="256"/>
      <c r="H50" s="257"/>
      <c r="I50" s="258"/>
    </row>
    <row r="51" spans="1:9">
      <c r="A51" s="249"/>
      <c r="B51" s="250"/>
      <c r="C51" s="249"/>
      <c r="D51" s="254"/>
      <c r="E51" s="250"/>
      <c r="F51" s="250"/>
      <c r="G51" s="259"/>
      <c r="H51" s="260"/>
      <c r="I51" s="261"/>
    </row>
    <row r="52" spans="1:9">
      <c r="A52" s="249"/>
      <c r="B52" s="250"/>
      <c r="C52" s="249"/>
      <c r="D52" s="254"/>
      <c r="E52" s="250"/>
      <c r="F52" s="250"/>
      <c r="G52" s="259"/>
      <c r="H52" s="260"/>
      <c r="I52" s="261"/>
    </row>
    <row r="53" spans="1:9">
      <c r="A53" s="249"/>
      <c r="B53" s="250"/>
      <c r="C53" s="249"/>
      <c r="D53" s="254"/>
      <c r="E53" s="250"/>
      <c r="F53" s="250"/>
      <c r="G53" s="259"/>
      <c r="H53" s="260"/>
      <c r="I53" s="261"/>
    </row>
    <row r="54" spans="1:9">
      <c r="A54" s="249"/>
      <c r="B54" s="250"/>
      <c r="C54" s="249"/>
      <c r="D54" s="254"/>
      <c r="E54" s="250"/>
      <c r="F54" s="250"/>
      <c r="G54" s="259"/>
      <c r="H54" s="260"/>
      <c r="I54" s="261"/>
    </row>
    <row r="55" spans="1:9">
      <c r="A55" s="249"/>
      <c r="B55" s="250"/>
      <c r="C55" s="249"/>
      <c r="D55" s="254"/>
      <c r="E55" s="250"/>
      <c r="F55" s="250"/>
      <c r="G55" s="259"/>
      <c r="H55" s="260"/>
      <c r="I55" s="261"/>
    </row>
    <row r="56" spans="1:9">
      <c r="A56" s="249"/>
      <c r="B56" s="250"/>
      <c r="C56" s="249"/>
      <c r="D56" s="254"/>
      <c r="E56" s="250"/>
      <c r="F56" s="250"/>
      <c r="G56" s="259"/>
      <c r="H56" s="260"/>
      <c r="I56" s="261"/>
    </row>
    <row r="57" spans="1:9">
      <c r="A57" s="251"/>
      <c r="B57" s="252"/>
      <c r="C57" s="251"/>
      <c r="D57" s="255"/>
      <c r="E57" s="252"/>
      <c r="F57" s="252"/>
      <c r="G57" s="262"/>
      <c r="H57" s="263"/>
      <c r="I57" s="264"/>
    </row>
    <row r="58" spans="1:9" ht="15">
      <c r="A58" s="265"/>
      <c r="B58" s="266"/>
      <c r="C58" s="267" t="s">
        <v>110</v>
      </c>
      <c r="D58" s="268"/>
      <c r="E58" s="269"/>
      <c r="F58" s="111" t="s">
        <v>141</v>
      </c>
      <c r="G58" s="270" t="s">
        <v>140</v>
      </c>
      <c r="H58" s="271"/>
      <c r="I58" s="272"/>
    </row>
    <row r="59" spans="1:9" ht="15" thickBot="1">
      <c r="A59" s="244" t="s">
        <v>142</v>
      </c>
      <c r="B59" s="245"/>
      <c r="C59" s="244" t="s">
        <v>137</v>
      </c>
      <c r="D59" s="246"/>
      <c r="E59" s="245"/>
      <c r="F59" s="84" t="s">
        <v>138</v>
      </c>
      <c r="G59" s="244" t="s">
        <v>139</v>
      </c>
      <c r="H59" s="246"/>
      <c r="I59" s="245"/>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dimension ref="A1:I39"/>
  <sheetViews>
    <sheetView tabSelected="1" zoomScaleSheetLayoutView="80" workbookViewId="0">
      <selection activeCell="J9" sqref="J9"/>
    </sheetView>
  </sheetViews>
  <sheetFormatPr defaultRowHeight="13.5"/>
  <cols>
    <col min="1" max="1" customWidth="true" style="108"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7" customWidth="true" style="103" width="8.0" collapsed="true"/>
    <col min="8" max="8" customWidth="true" style="103" width="10.28515625"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360" t="s">
        <v>96</v>
      </c>
      <c r="B1" s="361"/>
      <c r="C1" s="361"/>
      <c r="D1" s="361"/>
      <c r="E1" s="361"/>
      <c r="F1" s="361"/>
      <c r="G1" s="361"/>
      <c r="H1" s="361"/>
      <c r="I1" s="362"/>
    </row>
    <row r="2" spans="1:9" ht="18.75" customHeight="1">
      <c r="A2" s="363" t="s">
        <v>97</v>
      </c>
      <c r="B2" s="364"/>
      <c r="C2" s="364"/>
      <c r="D2" s="364"/>
      <c r="E2" s="364"/>
      <c r="F2" s="364"/>
      <c r="G2" s="364"/>
      <c r="H2" s="364"/>
      <c r="I2" s="365"/>
    </row>
    <row r="3" spans="1:9">
      <c r="A3" s="366"/>
      <c r="B3" s="367"/>
      <c r="C3" s="367"/>
      <c r="D3" s="367"/>
      <c r="E3" s="367"/>
      <c r="F3" s="367"/>
      <c r="G3" s="367"/>
      <c r="H3" s="367"/>
      <c r="I3" s="368"/>
    </row>
    <row r="4" spans="1:9" ht="29.25">
      <c r="A4" s="369" t="s">
        <v>98</v>
      </c>
      <c r="B4" s="370"/>
      <c r="C4" s="370"/>
      <c r="D4" s="370"/>
      <c r="E4" s="370"/>
      <c r="F4" s="370"/>
      <c r="G4" s="370"/>
      <c r="H4" s="370"/>
      <c r="I4" s="371"/>
    </row>
    <row r="5" spans="1:9" ht="17.25">
      <c r="A5" s="372" t="s">
        <v>99</v>
      </c>
      <c r="B5" s="373"/>
      <c r="C5" s="373"/>
      <c r="D5" s="373"/>
      <c r="E5" s="374"/>
      <c r="F5" s="375"/>
      <c r="G5" s="375"/>
      <c r="H5" s="375"/>
      <c r="I5" s="376"/>
    </row>
    <row r="6" spans="1:9" ht="15" customHeight="1">
      <c r="A6" s="409" t="s">
        <v>163</v>
      </c>
      <c r="B6" s="382"/>
      <c r="C6" s="382"/>
      <c r="D6" s="382"/>
      <c r="E6" s="383"/>
      <c r="F6" s="410" t="s">
        <v>98</v>
      </c>
      <c r="G6" s="399" t="s">
        <v>165</v>
      </c>
      <c r="H6" s="399"/>
      <c r="I6" s="400"/>
    </row>
    <row r="7" spans="1:9" ht="17.25" customHeight="1">
      <c r="A7" s="377" t="s">
        <v>164</v>
      </c>
      <c r="B7" s="378"/>
      <c r="C7" s="378"/>
      <c r="D7" s="378"/>
      <c r="E7" s="379"/>
      <c r="F7" s="410" t="s">
        <v>100</v>
      </c>
      <c r="G7" s="401">
        <v>42109</v>
      </c>
      <c r="H7" s="401"/>
      <c r="I7" s="402"/>
    </row>
    <row r="8" spans="1:9" ht="17.25" customHeight="1">
      <c r="A8" s="357"/>
      <c r="B8" s="358"/>
      <c r="C8" s="358"/>
      <c r="D8" s="358"/>
      <c r="E8" s="359"/>
      <c r="F8" s="410" t="s">
        <v>101</v>
      </c>
      <c r="G8" s="399" t="s">
        <v>166</v>
      </c>
      <c r="H8" s="399"/>
      <c r="I8" s="400"/>
    </row>
    <row r="9" spans="1:9" ht="17.25" customHeight="1">
      <c r="A9" s="273"/>
      <c r="B9" s="274"/>
      <c r="C9" s="274"/>
      <c r="D9" s="274"/>
      <c r="E9" s="275"/>
      <c r="F9" s="411" t="s">
        <v>160</v>
      </c>
      <c r="G9" s="403" t="s">
        <v>179</v>
      </c>
      <c r="H9" s="403"/>
      <c r="I9" s="404"/>
    </row>
    <row r="10" spans="1:9" ht="17.25" customHeight="1">
      <c r="A10" s="352"/>
      <c r="B10" s="353"/>
      <c r="C10" s="353"/>
      <c r="D10" s="353"/>
      <c r="E10" s="354"/>
      <c r="F10" s="411" t="s">
        <v>102</v>
      </c>
      <c r="G10" s="405" t="s">
        <v>103</v>
      </c>
      <c r="H10" s="405"/>
      <c r="I10" s="406"/>
    </row>
    <row r="11" spans="1:9" ht="17.25">
      <c r="A11" s="355"/>
      <c r="B11" s="356"/>
      <c r="C11" s="356"/>
      <c r="D11" s="356"/>
      <c r="E11" s="356"/>
      <c r="F11" s="412" t="s">
        <v>104</v>
      </c>
      <c r="G11" s="405" t="s">
        <v>93</v>
      </c>
      <c r="H11" s="405"/>
      <c r="I11" s="406"/>
    </row>
    <row r="12" spans="1:9" ht="17.25" customHeight="1">
      <c r="A12" s="380" t="s">
        <v>105</v>
      </c>
      <c r="B12" s="381" t="s">
        <v>176</v>
      </c>
      <c r="C12" s="382"/>
      <c r="D12" s="382"/>
      <c r="E12" s="383"/>
      <c r="F12" s="411" t="s">
        <v>106</v>
      </c>
      <c r="G12" s="405" t="s">
        <v>107</v>
      </c>
      <c r="H12" s="405"/>
      <c r="I12" s="406"/>
    </row>
    <row r="13" spans="1:9" ht="17.25" customHeight="1">
      <c r="A13" s="380" t="s">
        <v>108</v>
      </c>
      <c r="B13" s="384" t="s">
        <v>177</v>
      </c>
      <c r="C13" s="385"/>
      <c r="D13" s="385"/>
      <c r="E13" s="386"/>
      <c r="F13" s="413" t="s">
        <v>109</v>
      </c>
      <c r="G13" s="407" t="s">
        <v>110</v>
      </c>
      <c r="H13" s="407"/>
      <c r="I13" s="408"/>
    </row>
    <row r="14" spans="1:9" ht="16.5">
      <c r="A14" s="380" t="s">
        <v>111</v>
      </c>
      <c r="B14" s="348" t="s">
        <v>178</v>
      </c>
      <c r="C14" s="387"/>
      <c r="D14" s="387"/>
      <c r="E14" s="388"/>
      <c r="F14" s="413" t="s">
        <v>112</v>
      </c>
      <c r="G14" s="407">
        <v>9550034588</v>
      </c>
      <c r="H14" s="407"/>
      <c r="I14" s="408"/>
    </row>
    <row r="15" spans="1:9" ht="21.75" customHeight="1">
      <c r="A15" s="349" t="s">
        <v>113</v>
      </c>
      <c r="B15" s="350"/>
      <c r="C15" s="350"/>
      <c r="D15" s="350"/>
      <c r="E15" s="350"/>
      <c r="F15" s="350"/>
      <c r="G15" s="350"/>
      <c r="H15" s="350"/>
      <c r="I15" s="351"/>
    </row>
    <row r="16" spans="1:9" ht="32.25" customHeight="1">
      <c r="A16" s="344" t="s">
        <v>0</v>
      </c>
      <c r="B16" s="328" t="s">
        <v>1</v>
      </c>
      <c r="C16" s="329"/>
      <c r="D16" s="329"/>
      <c r="E16" s="329"/>
      <c r="F16" s="329"/>
      <c r="G16" s="329"/>
      <c r="H16" s="330"/>
      <c r="I16" s="346" t="s">
        <v>114</v>
      </c>
    </row>
    <row r="17" spans="1:9" ht="32.25" customHeight="1">
      <c r="A17" s="345"/>
      <c r="B17" s="341" t="s">
        <v>167</v>
      </c>
      <c r="C17" s="342"/>
      <c r="D17" s="342"/>
      <c r="E17" s="342"/>
      <c r="F17" s="342"/>
      <c r="G17" s="342"/>
      <c r="H17" s="343"/>
      <c r="I17" s="347"/>
    </row>
    <row r="18" spans="1:9" ht="39.75" customHeight="1">
      <c r="A18" s="104">
        <v>1</v>
      </c>
      <c r="B18" s="389" t="s">
        <v>132</v>
      </c>
      <c r="C18" s="390"/>
      <c r="D18" s="390"/>
      <c r="E18" s="390"/>
      <c r="F18" s="390"/>
      <c r="G18" s="390"/>
      <c r="H18" s="391"/>
      <c r="I18" s="392">
        <v>6426</v>
      </c>
    </row>
    <row r="19" spans="1:9" ht="17.25" customHeight="1">
      <c r="A19" s="105"/>
      <c r="B19" s="393" t="s">
        <v>115</v>
      </c>
      <c r="C19" s="394"/>
      <c r="D19" s="394"/>
      <c r="E19" s="394"/>
      <c r="F19" s="394"/>
      <c r="G19" s="394"/>
      <c r="H19" s="395"/>
      <c r="I19" s="396">
        <f>SUM(I18:I18)</f>
        <v>6426</v>
      </c>
    </row>
    <row r="20" spans="1:9" ht="17.25">
      <c r="A20" s="105"/>
      <c r="B20" s="393" t="s">
        <v>116</v>
      </c>
      <c r="C20" s="394"/>
      <c r="D20" s="394"/>
      <c r="E20" s="394"/>
      <c r="F20" s="394"/>
      <c r="G20" s="394"/>
      <c r="H20" s="395"/>
      <c r="I20" s="397" t="s">
        <v>117</v>
      </c>
    </row>
    <row r="21" spans="1:9" ht="17.25">
      <c r="A21" s="106"/>
      <c r="B21" s="393" t="s">
        <v>118</v>
      </c>
      <c r="C21" s="394"/>
      <c r="D21" s="394"/>
      <c r="E21" s="394"/>
      <c r="F21" s="394"/>
      <c r="G21" s="394"/>
      <c r="H21" s="395"/>
      <c r="I21" s="397">
        <v>0</v>
      </c>
    </row>
    <row r="22" spans="1:9" ht="17.25" customHeight="1">
      <c r="A22" s="106"/>
      <c r="B22" s="393" t="s">
        <v>119</v>
      </c>
      <c r="C22" s="394"/>
      <c r="D22" s="394"/>
      <c r="E22" s="394"/>
      <c r="F22" s="394"/>
      <c r="G22" s="394"/>
      <c r="H22" s="395"/>
      <c r="I22" s="398">
        <f>SUM(I19:I21)</f>
        <v>6426</v>
      </c>
    </row>
    <row r="23" spans="1:9" ht="24.75" customHeight="1" thickBot="1">
      <c r="A23" s="333" t="s">
        <v>169</v>
      </c>
      <c r="B23" s="334"/>
      <c r="C23" s="334"/>
      <c r="D23" s="334"/>
      <c r="E23" s="334"/>
      <c r="F23" s="334"/>
      <c r="G23" s="334"/>
      <c r="H23" s="334"/>
      <c r="I23" s="335"/>
    </row>
    <row r="24" spans="1:9" ht="21" customHeight="1">
      <c r="A24" s="336" t="s">
        <v>120</v>
      </c>
      <c r="B24" s="337"/>
      <c r="C24" s="337"/>
      <c r="D24" s="337"/>
      <c r="E24" s="337"/>
      <c r="F24" s="337"/>
      <c r="G24" s="337"/>
      <c r="H24" s="337"/>
      <c r="I24" s="338"/>
    </row>
    <row r="25" spans="1:9" s="107" customFormat="1" ht="16.5">
      <c r="A25" s="331" t="s">
        <v>121</v>
      </c>
      <c r="B25" s="332"/>
      <c r="C25" s="332"/>
      <c r="D25" s="332"/>
      <c r="E25" s="339" t="s">
        <v>147</v>
      </c>
      <c r="F25" s="339"/>
      <c r="G25" s="339"/>
      <c r="H25" s="339"/>
      <c r="I25" s="340"/>
    </row>
    <row r="26" spans="1:9" s="107" customFormat="1" ht="33" customHeight="1">
      <c r="A26" s="331" t="s">
        <v>122</v>
      </c>
      <c r="B26" s="332"/>
      <c r="C26" s="332"/>
      <c r="D26" s="332"/>
      <c r="E26" s="308" t="s">
        <v>154</v>
      </c>
      <c r="F26" s="308"/>
      <c r="G26" s="308"/>
      <c r="H26" s="308"/>
      <c r="I26" s="309"/>
    </row>
    <row r="27" spans="1:9" s="107" customFormat="1" ht="24" customHeight="1">
      <c r="A27" s="306" t="s">
        <v>123</v>
      </c>
      <c r="B27" s="307"/>
      <c r="C27" s="307"/>
      <c r="D27" s="307"/>
      <c r="E27" s="308" t="s">
        <v>153</v>
      </c>
      <c r="F27" s="308"/>
      <c r="G27" s="308"/>
      <c r="H27" s="308"/>
      <c r="I27" s="309"/>
    </row>
    <row r="28" spans="1:9" s="107" customFormat="1" ht="24" customHeight="1">
      <c r="A28" s="322" t="s">
        <v>155</v>
      </c>
      <c r="B28" s="323"/>
      <c r="C28" s="323"/>
      <c r="D28" s="324"/>
      <c r="E28" s="325" t="s">
        <v>170</v>
      </c>
      <c r="F28" s="326"/>
      <c r="G28" s="326"/>
      <c r="H28" s="326"/>
      <c r="I28" s="327"/>
    </row>
    <row r="29" spans="1:9" s="107" customFormat="1" ht="52.5" customHeight="1">
      <c r="A29" s="310" t="s">
        <v>124</v>
      </c>
      <c r="B29" s="311"/>
      <c r="C29" s="311"/>
      <c r="D29" s="312"/>
      <c r="E29" s="313" t="s">
        <v>171</v>
      </c>
      <c r="F29" s="314"/>
      <c r="G29" s="314"/>
      <c r="H29" s="314"/>
      <c r="I29" s="315"/>
    </row>
    <row r="30" spans="1:9" ht="89.25" customHeight="1">
      <c r="A30" s="303" t="s">
        <v>125</v>
      </c>
      <c r="B30" s="304"/>
      <c r="C30" s="304"/>
      <c r="D30" s="304"/>
      <c r="E30" s="313" t="s">
        <v>126</v>
      </c>
      <c r="F30" s="314"/>
      <c r="G30" s="314"/>
      <c r="H30" s="314"/>
      <c r="I30" s="315"/>
    </row>
    <row r="31" spans="1:9" ht="66" customHeight="1">
      <c r="A31" s="303" t="s">
        <v>125</v>
      </c>
      <c r="B31" s="304"/>
      <c r="C31" s="304"/>
      <c r="D31" s="304"/>
      <c r="E31" s="316" t="s">
        <v>168</v>
      </c>
      <c r="F31" s="317"/>
      <c r="G31" s="317"/>
      <c r="H31" s="317"/>
      <c r="I31" s="318"/>
    </row>
    <row r="32" spans="1:9" ht="23.25" customHeight="1">
      <c r="A32" s="319" t="s">
        <v>127</v>
      </c>
      <c r="B32" s="320"/>
      <c r="C32" s="320"/>
      <c r="D32" s="320"/>
      <c r="E32" s="320"/>
      <c r="F32" s="320"/>
      <c r="G32" s="320"/>
      <c r="H32" s="320"/>
      <c r="I32" s="321"/>
    </row>
    <row r="33" spans="1:9" ht="88.5" customHeight="1">
      <c r="A33" s="303" t="s">
        <v>148</v>
      </c>
      <c r="B33" s="304"/>
      <c r="C33" s="304"/>
      <c r="D33" s="304"/>
      <c r="E33" s="304"/>
      <c r="F33" s="303" t="s">
        <v>149</v>
      </c>
      <c r="G33" s="304"/>
      <c r="H33" s="304"/>
      <c r="I33" s="305"/>
    </row>
    <row r="34" spans="1:9" ht="28.5" customHeight="1" thickBot="1">
      <c r="A34" s="279" t="s">
        <v>128</v>
      </c>
      <c r="B34" s="280"/>
      <c r="C34" s="281"/>
      <c r="D34" s="282" t="s">
        <v>129</v>
      </c>
      <c r="E34" s="283"/>
      <c r="F34" s="283"/>
      <c r="G34" s="283"/>
      <c r="H34" s="283"/>
      <c r="I34" s="284"/>
    </row>
    <row r="35" spans="1:9" ht="32.25" customHeight="1">
      <c r="A35" s="285" t="str">
        <f>A6</f>
        <v>M/s. Vin Tech Enterprises.</v>
      </c>
      <c r="B35" s="286"/>
      <c r="C35" s="287"/>
      <c r="D35" s="276" t="s">
        <v>130</v>
      </c>
      <c r="E35" s="294" t="s">
        <v>131</v>
      </c>
      <c r="F35" s="297" t="s">
        <v>139</v>
      </c>
      <c r="G35" s="287"/>
      <c r="H35" s="297" t="s">
        <v>162</v>
      </c>
      <c r="I35" s="300"/>
    </row>
    <row r="36" spans="1:9" ht="13.5" customHeight="1">
      <c r="A36" s="288"/>
      <c r="B36" s="289"/>
      <c r="C36" s="290"/>
      <c r="D36" s="277"/>
      <c r="E36" s="295"/>
      <c r="F36" s="298"/>
      <c r="G36" s="290"/>
      <c r="H36" s="298"/>
      <c r="I36" s="301"/>
    </row>
    <row r="37" spans="1:9" ht="13.5" customHeight="1">
      <c r="A37" s="288"/>
      <c r="B37" s="289"/>
      <c r="C37" s="290"/>
      <c r="D37" s="277"/>
      <c r="E37" s="295"/>
      <c r="F37" s="298"/>
      <c r="G37" s="290"/>
      <c r="H37" s="298"/>
      <c r="I37" s="301"/>
    </row>
    <row r="38" spans="1:9" ht="32.25" customHeight="1">
      <c r="A38" s="288"/>
      <c r="B38" s="289"/>
      <c r="C38" s="290"/>
      <c r="D38" s="277"/>
      <c r="E38" s="295"/>
      <c r="F38" s="298"/>
      <c r="G38" s="290"/>
      <c r="H38" s="298"/>
      <c r="I38" s="301"/>
    </row>
    <row r="39" spans="1:9" ht="32.25" customHeight="1" thickBot="1">
      <c r="A39" s="291"/>
      <c r="B39" s="292"/>
      <c r="C39" s="293"/>
      <c r="D39" s="278"/>
      <c r="E39" s="296"/>
      <c r="F39" s="299"/>
      <c r="G39" s="293"/>
      <c r="H39" s="299"/>
      <c r="I39" s="302"/>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5"/>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2015-04-07T05:49:49Z</lastPrinted>
  <dcterms:modified xsi:type="dcterms:W3CDTF">2015-04-15T12:07:13Z</dcterms:modified>
</coreProperties>
</file>