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Gaurav\GAURAV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AA4" i="9"/>
  <c r="AB4" i="9"/>
  <c r="AC4" i="9"/>
  <c r="AD4" i="9"/>
  <c r="AE4" i="9"/>
  <c r="AD21" i="9"/>
  <c r="AC21" i="9"/>
  <c r="AB21" i="9"/>
  <c r="AA21" i="9"/>
  <c r="Z21" i="9"/>
  <c r="AE21" i="9" s="1"/>
  <c r="AD20" i="9"/>
  <c r="AC20" i="9"/>
  <c r="AB20" i="9"/>
  <c r="AA20" i="9"/>
  <c r="Z20" i="9"/>
  <c r="AE20" i="9" s="1"/>
  <c r="AD19" i="9"/>
  <c r="AC19" i="9"/>
  <c r="AB19" i="9"/>
  <c r="AA19" i="9"/>
  <c r="Z19" i="9"/>
  <c r="AE19" i="9" s="1"/>
  <c r="AD18" i="9"/>
  <c r="AC18" i="9"/>
  <c r="AB18" i="9"/>
  <c r="AA18" i="9"/>
  <c r="Z18" i="9"/>
  <c r="AE18" i="9" s="1"/>
  <c r="U21" i="9"/>
  <c r="V21" i="9" s="1"/>
  <c r="R21" i="9"/>
  <c r="R20" i="9"/>
  <c r="U20" i="9" s="1"/>
  <c r="V20" i="9" s="1"/>
  <c r="U19" i="9"/>
  <c r="V19" i="9" s="1"/>
  <c r="R19" i="9"/>
  <c r="R18" i="9"/>
  <c r="U18" i="9" s="1"/>
  <c r="V18" i="9" s="1"/>
  <c r="V18" i="8"/>
  <c r="V19" i="8"/>
  <c r="V20" i="8"/>
  <c r="V21" i="8"/>
  <c r="R18" i="8"/>
  <c r="R19" i="8"/>
  <c r="R20" i="8"/>
  <c r="R21" i="8"/>
  <c r="U18" i="8"/>
  <c r="U19" i="8"/>
  <c r="U20" i="8"/>
  <c r="U21" i="8"/>
  <c r="AD17" i="9" l="1"/>
  <c r="AC17" i="9"/>
  <c r="AB17" i="9"/>
  <c r="AA17" i="9"/>
  <c r="Z17" i="9"/>
  <c r="AE17" i="9" s="1"/>
  <c r="AD16" i="9"/>
  <c r="AC16" i="9"/>
  <c r="AB16" i="9"/>
  <c r="AA16" i="9"/>
  <c r="Z16" i="9"/>
  <c r="AE16" i="9" s="1"/>
  <c r="AD15" i="9"/>
  <c r="AC15" i="9"/>
  <c r="AB15" i="9"/>
  <c r="AA15" i="9"/>
  <c r="Z15" i="9"/>
  <c r="AE15" i="9" s="1"/>
  <c r="AD14" i="9"/>
  <c r="AC14" i="9"/>
  <c r="AB14" i="9"/>
  <c r="AA14" i="9"/>
  <c r="Z14" i="9"/>
  <c r="AE14" i="9" s="1"/>
  <c r="AD13" i="9"/>
  <c r="AC13" i="9"/>
  <c r="AB13" i="9"/>
  <c r="AA13" i="9"/>
  <c r="Z13" i="9"/>
  <c r="AE13" i="9" s="1"/>
  <c r="AD12" i="9"/>
  <c r="AC12" i="9"/>
  <c r="AB12" i="9"/>
  <c r="AA12" i="9"/>
  <c r="Z12" i="9"/>
  <c r="AE12" i="9" s="1"/>
  <c r="U17" i="9"/>
  <c r="V17" i="9" s="1"/>
  <c r="R17" i="9"/>
  <c r="R16" i="9"/>
  <c r="U16" i="9" s="1"/>
  <c r="V16" i="9" s="1"/>
  <c r="U15" i="9"/>
  <c r="V15" i="9" s="1"/>
  <c r="R15" i="9"/>
  <c r="R14" i="9"/>
  <c r="U14" i="9" s="1"/>
  <c r="V14" i="9" s="1"/>
  <c r="V13" i="9"/>
  <c r="R13" i="9"/>
  <c r="U12" i="9"/>
  <c r="V12" i="9" s="1"/>
  <c r="R12" i="9"/>
  <c r="V11" i="9"/>
  <c r="R11" i="9"/>
  <c r="R10" i="9"/>
  <c r="U10" i="9" s="1"/>
  <c r="V10" i="9" s="1"/>
  <c r="V9" i="9"/>
  <c r="R9" i="9"/>
  <c r="U8" i="9"/>
  <c r="V8" i="9" s="1"/>
  <c r="R8" i="9"/>
  <c r="R17" i="8"/>
  <c r="U17" i="8" s="1"/>
  <c r="V17" i="8" s="1"/>
  <c r="U16" i="8"/>
  <c r="V16" i="8" s="1"/>
  <c r="R16" i="8"/>
  <c r="R15" i="8"/>
  <c r="U15" i="8" s="1"/>
  <c r="V15" i="8" s="1"/>
  <c r="U14" i="8"/>
  <c r="V14" i="8" s="1"/>
  <c r="R14" i="8"/>
  <c r="V13" i="8"/>
  <c r="R13" i="8"/>
  <c r="R12" i="8"/>
  <c r="U12" i="8" s="1"/>
  <c r="V12" i="8" s="1"/>
  <c r="V11" i="8"/>
  <c r="R11" i="8"/>
  <c r="U10" i="8"/>
  <c r="V10" i="8" s="1"/>
  <c r="R10" i="8"/>
  <c r="V9" i="8"/>
  <c r="R9" i="8"/>
  <c r="R8" i="8"/>
  <c r="U8" i="8" s="1"/>
  <c r="V8" i="8" s="1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H21" i="10"/>
  <c r="G21" i="10" s="1"/>
  <c r="H20" i="10"/>
  <c r="G20" i="10" s="1"/>
  <c r="AE11" i="9"/>
  <c r="H19" i="10"/>
  <c r="G19" i="10" s="1"/>
  <c r="H18" i="10"/>
  <c r="G18" i="10" s="1"/>
  <c r="H17" i="10"/>
  <c r="G17" i="10" s="1"/>
  <c r="AE8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<sst xmlns="http://schemas.openxmlformats.org/spreadsheetml/2006/main" count="217" uniqueCount="121">
  <si>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</si>
  <si>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</si>
  <si>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</si>
  <si>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</si>
  <si>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</si>
  <si>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</si>
  <si>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</si>
  <si>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</si>
  <si>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</si>
  <si>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</si>
  <si>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</si>
  <si>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</si>
  <si>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</si>
  <si>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</si>
  <si>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</si>
  <si>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</si>
  <si>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</si>
  <si>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</si>
  <si>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</si>
  <si>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</si>
  <si>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</si>
  <si>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</si>
  <si>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</si>
  <si>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</si>
  <si>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</si>
  <si>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</si>
  <si>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</si>
  <si>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</si>
  <si>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</si>
  <si>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</si>
  <si>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</si>
  <si>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</si>
  <si>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</si>
  <si>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</si>
  <si>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</si>
  <si>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</si>
  <si>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</si>
  <si>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</si>
  <si>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</si>
  <si>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</si>
  <si>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</si>
  <si>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</si>
  <si>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</si>
  <si>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</si>
  <si>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</si>
  <si>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</si>
  <si>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</si>
  <si>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</si>
  <si>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</si>
  <si>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</si>
  <si>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</si>
  <si>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</si>
  <si>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</si>
  <si>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</si>
  <si>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</si>
  <si>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</si>
  <si>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</si>
  <si>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</si>
  <si>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</si>
  <si>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</si>
  <si>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</si>
  <si>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</si>
  <si>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</si>
  <si>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</si>
  <si>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</si>
  <si>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</si>
  <si>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</si>
  <si>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</si>
  <si>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</si>
  <si>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</si>
  <si>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</si>
  <si>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</si>
  <si>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</si>
  <si>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</si>
  <si>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</si>
  <si>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</si>
  <si>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</si>
  <si>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</si>
  <si>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</si>
  <si>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</si>
  <si>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</si>
  <si>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</si>
  <si>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</si>
  <si>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</si>
  <si>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</si>
  <si>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</si>
  <si>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</si>
  <si>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</si>
  <si>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</si>
  <si>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</si>
  <si>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</si>
  <si>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</si>
  <si>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</si>
  <si>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</si>
  <si>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</si>
  <si>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</si>
  <si>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</si>
  <si>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</si>
  <si>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</si>
  <si>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</si>
  <si>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</si>
  <si>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</si>
  <si>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</si>
  <si>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Excavation upto specified RL for all depths-In Ordinary and hard soils</t>
  </si>
  <si>
    <t>Cum.</t>
  </si>
  <si>
    <t>Excavation upto specified RL for all depths-InSoft and decomposed rock</t>
  </si>
  <si>
    <t>Disposal of excavated materials to dumping ground as arranged by the contractor</t>
  </si>
  <si>
    <t>Backfilling with selected approved earth brought from the site excavation</t>
  </si>
  <si>
    <t>Backfilling with selected approved earth brought from outside.</t>
  </si>
  <si>
    <t>Providing and laying dry stone packing using crushed stone / metal</t>
  </si>
  <si>
    <t>Pre-Constructional Anti-Termite Treatment</t>
  </si>
  <si>
    <t>Plain Cement Concrete-In Foundation Pits, Footings, Rafts Etc.</t>
  </si>
  <si>
    <t xml:space="preserve">Plain Cement Concrete-In Plinth Protection </t>
  </si>
  <si>
    <t>Plain Cement Concrete- Over Plum Concrete Filling In Basement-3 (As A Levelling Base For Tre-Mix Flooring</t>
  </si>
  <si>
    <t>501000000</t>
  </si>
  <si>
    <t xml:space="preserve"> 600 mm dia SHORING PILE FOR EAST SIDE- </t>
  </si>
  <si>
    <t>cum</t>
  </si>
  <si>
    <t>600 mm dia- SHORING PILE FOR WEST SIDE</t>
  </si>
  <si>
    <t>1200 mm dia- SHORING PILE FOR WEST SIDE</t>
  </si>
  <si>
    <t>600 mm dia-STRUCTURAL PILES FOR WEST SIDE</t>
  </si>
  <si>
    <t>502000000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</si>
</sst>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20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/>
    </xf>
    <xf numFmtId="2" fontId="0" fillId="0" borderId="1" xfId="0" applyNumberFormat="1" applyFont="1" applyBorder="1"/>
    <xf numFmtId="0" fontId="17" fillId="0" borderId="1" xfId="0" applyFont="1" applyFill="1" applyBorder="1" applyAlignment="1">
      <alignment horizontal="justify" vertical="top"/>
    </xf>
    <xf numFmtId="2" fontId="18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 vertical="top" wrapText="1"/>
    </xf>
    <xf numFmtId="2" fontId="1" fillId="0" borderId="0" xfId="0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0" fontId="1" fillId="0" borderId="1" xfId="0" applyFont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3" applyFont="1" applyFill="1" applyBorder="1" applyAlignment="1">
      <alignment horizontal="center" vertical="center" wrapText="1"/>
    </xf>
    <xf numFmtId="0" fontId="7" fillId="0" borderId="1" xfId="4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3" applyNumberFormat="1" applyFont="1" applyFill="1" applyBorder="1" applyAlignment="1">
      <alignment horizontal="right" vertical="center" wrapText="1"/>
    </xf>
    <xf numFmtId="0" fontId="1" fillId="4" borderId="1" xfId="0" applyFont="1" applyFill="1" applyBorder="1"/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8" borderId="1" xfId="0" applyNumberFormat="1" applyFont="1" applyFill="1" applyBorder="1"/>
    <xf numFmtId="170" fontId="19" fillId="0" borderId="1" xfId="43" applyNumberFormat="1" applyFont="1" applyFill="1" applyBorder="1" applyAlignment="1">
      <alignment vertical="top" wrapText="1"/>
    </xf>
    <xf numFmtId="0" fontId="19" fillId="0" borderId="1" xfId="43" applyFont="1" applyFill="1" applyBorder="1" applyAlignment="1">
      <alignment horizontal="center" vertical="center" wrapText="1"/>
    </xf>
    <xf numFmtId="165" fontId="0" fillId="0" borderId="1" xfId="0" applyNumberFormat="1" applyFont="1" applyBorder="1"/>
    <xf numFmtId="165" fontId="19" fillId="0" borderId="1" xfId="43" applyNumberFormat="1" applyFont="1" applyFill="1" applyBorder="1" applyAlignment="1">
      <alignment horizontal="center" vertical="top" wrapText="1"/>
    </xf>
    <xf numFmtId="165" fontId="19" fillId="0" borderId="1" xfId="43" applyNumberFormat="1" applyFont="1" applyFill="1" applyBorder="1" applyAlignment="1">
      <alignment horizontal="center" vertical="center" wrapText="1"/>
    </xf>
  </cellXfs>
  <cellStyles count="48">
    <cellStyle name="Comma 2" xfId="2"/>
    <cellStyle name="Comma 2 2" xfId="41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2 4 2" xfId="42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2 2" xfId="44"/>
    <cellStyle name="Normal 2 3" xfId="25"/>
    <cellStyle name="Normal 2 4" xfId="43"/>
    <cellStyle name="Normal 3" xfId="26"/>
    <cellStyle name="Normal 3 2" xfId="27"/>
    <cellStyle name="Normal 3 2 2" xfId="28"/>
    <cellStyle name="Normal 3 2 2 2" xfId="29"/>
    <cellStyle name="Normal 3 3" xfId="30"/>
    <cellStyle name="Normal 3 3 2" xfId="45"/>
    <cellStyle name="Normal 4" xfId="31"/>
    <cellStyle name="Normal 4 2" xfId="32"/>
    <cellStyle name="Normal 4 3" xfId="46"/>
    <cellStyle name="Normal 5" xfId="33"/>
    <cellStyle name="Normal 5 2" xfId="47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21"/>
  <sheetViews>
    <sheetView tabSelected="1" workbookViewId="0">
      <selection activeCell="D4" sqref="D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customWidth="true" style="1" width="7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8.140625" collapsed="true"/>
    <col min="22" max="22" customWidth="true" style="33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18"/>
    </row>
    <row r="5" spans="1:67" s="4" customFormat="1" x14ac:dyDescent="0.25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30"/>
      <c r="P5" s="121"/>
      <c r="Q5" s="122"/>
      <c r="R5" s="122"/>
      <c r="S5" s="122"/>
      <c r="T5" s="122"/>
      <c r="U5" s="122"/>
      <c r="V5" s="12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24"/>
      <c r="AX5" s="124"/>
      <c r="AY5" s="124"/>
      <c r="AZ5" s="124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1" t="s">
        <v>20</v>
      </c>
      <c r="Q6" s="122"/>
      <c r="R6" s="122"/>
      <c r="S6" s="122"/>
      <c r="T6" s="122"/>
      <c r="U6" s="122"/>
      <c r="V6" s="123"/>
      <c r="W6" s="8"/>
      <c r="X6" s="8"/>
      <c r="Y6" s="8"/>
      <c r="Z6" s="8"/>
      <c r="AA6" s="8"/>
      <c r="AB6" s="11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1"/>
      <c r="AP6" s="124"/>
      <c r="AQ6" s="124"/>
      <c r="AR6" s="124"/>
      <c r="AS6" s="124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08">
        <v>1</v>
      </c>
      <c r="B8" s="119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109" t="s">
        <v>104</v>
      </c>
      <c r="N8" s="20">
        <v>9238</v>
      </c>
      <c r="O8" s="32"/>
      <c r="P8" s="110">
        <v>358</v>
      </c>
      <c r="Q8" s="111">
        <v>0</v>
      </c>
      <c r="R8" s="111" t="n">
        <f>(P8*4.944%)</f>
        <v>17.69952</v>
      </c>
      <c r="S8" s="112">
        <v>0</v>
      </c>
      <c r="T8" s="111">
        <v>0</v>
      </c>
      <c r="U8" s="111" t="n">
        <f>P8+Q8+R8+S8+T8</f>
        <v>375.69952</v>
      </c>
      <c r="V8" s="112" t="n">
        <f>ROUND(U8*N8,0)</f>
        <v>3470712.0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108">
        <v>2</v>
      </c>
      <c r="B9" s="119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109" t="s">
        <v>104</v>
      </c>
      <c r="N9" s="20">
        <v>1</v>
      </c>
      <c r="O9" s="32"/>
      <c r="P9" s="110">
        <v>968</v>
      </c>
      <c r="Q9" s="111">
        <v>0</v>
      </c>
      <c r="R9" s="111" t="n">
        <f t="shared" ref="R9:R21" si="0">(P9*4.944%)</f>
        <v>47.85792</v>
      </c>
      <c r="S9" s="112">
        <v>0</v>
      </c>
      <c r="T9" s="111">
        <v>0</v>
      </c>
      <c r="U9" s="111">
        <v>0</v>
      </c>
      <c r="V9" s="112" t="n">
        <f t="shared" ref="V9:V21" si="1">ROUND(U9*N9,0)</f>
        <v>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108">
        <v>3</v>
      </c>
      <c r="B10" s="119" t="s">
        <v>114</v>
      </c>
      <c r="C10" s="113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109" t="s">
        <v>104</v>
      </c>
      <c r="N10" s="20">
        <v>18813</v>
      </c>
      <c r="O10" s="32"/>
      <c r="P10" s="114">
        <v>112</v>
      </c>
      <c r="Q10" s="111">
        <v>0</v>
      </c>
      <c r="R10" s="111" t="n">
        <f t="shared" si="0"/>
        <v>5.53728</v>
      </c>
      <c r="S10" s="112">
        <v>0</v>
      </c>
      <c r="T10" s="111">
        <v>0</v>
      </c>
      <c r="U10" s="111" t="n">
        <f t="shared" ref="U10:U21" si="2">P10+Q10+R10+S10+T10</f>
        <v>117.53728</v>
      </c>
      <c r="V10" s="112" t="n">
        <f>ROUND(U10*N10,0)</f>
        <v>2211229.0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108">
        <v>4</v>
      </c>
      <c r="B11" s="119" t="s">
        <v>114</v>
      </c>
      <c r="C11" s="115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109" t="s">
        <v>104</v>
      </c>
      <c r="N11" s="20">
        <v>1</v>
      </c>
      <c r="O11" s="32"/>
      <c r="P11" s="114">
        <v>153</v>
      </c>
      <c r="Q11" s="111">
        <v>0</v>
      </c>
      <c r="R11" s="111" t="n">
        <f t="shared" si="0"/>
        <v>7.5643199999999995</v>
      </c>
      <c r="S11" s="112">
        <v>0</v>
      </c>
      <c r="T11" s="111">
        <v>0</v>
      </c>
      <c r="U11" s="111">
        <v>0</v>
      </c>
      <c r="V11" s="112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08">
        <v>5</v>
      </c>
      <c r="B12" s="119" t="s">
        <v>114</v>
      </c>
      <c r="C12" s="115" t="s">
        <v>108</v>
      </c>
      <c r="D12" s="19"/>
      <c r="E12" s="5"/>
      <c r="F12" s="5"/>
      <c r="G12" s="16"/>
      <c r="H12" s="24"/>
      <c r="I12" s="17"/>
      <c r="J12" s="18"/>
      <c r="K12" s="18"/>
      <c r="M12" s="109" t="s">
        <v>104</v>
      </c>
      <c r="N12" s="20">
        <v>6111</v>
      </c>
      <c r="P12" s="116">
        <v>389</v>
      </c>
      <c r="Q12" s="111">
        <v>0</v>
      </c>
      <c r="R12" s="111" t="n">
        <f t="shared" si="0"/>
        <v>19.23216</v>
      </c>
      <c r="S12" s="112">
        <v>0</v>
      </c>
      <c r="T12" s="111">
        <v>0</v>
      </c>
      <c r="U12" s="111" t="n">
        <f t="shared" si="2"/>
        <v>408.23216</v>
      </c>
      <c r="V12" s="112" t="n">
        <f t="shared" si="1"/>
        <v>2494707.0</v>
      </c>
    </row>
    <row r="13" spans="1:67" ht="30" x14ac:dyDescent="0.25">
      <c r="A13" s="108">
        <v>6</v>
      </c>
      <c r="B13" s="119" t="s">
        <v>114</v>
      </c>
      <c r="C13" s="115" t="s">
        <v>109</v>
      </c>
      <c r="D13" s="19"/>
      <c r="E13" s="5"/>
      <c r="F13" s="5"/>
      <c r="G13" s="16"/>
      <c r="H13" s="24"/>
      <c r="I13" s="17"/>
      <c r="J13" s="18"/>
      <c r="K13" s="18"/>
      <c r="M13" s="109" t="s">
        <v>104</v>
      </c>
      <c r="N13" s="20">
        <v>1</v>
      </c>
      <c r="P13" s="116">
        <v>2582</v>
      </c>
      <c r="Q13" s="111">
        <v>0</v>
      </c>
      <c r="R13" s="111" t="n">
        <f t="shared" si="0"/>
        <v>127.65408</v>
      </c>
      <c r="S13" s="112">
        <v>0</v>
      </c>
      <c r="T13" s="111">
        <v>0</v>
      </c>
      <c r="U13" s="111">
        <v>0</v>
      </c>
      <c r="V13" s="112" t="n">
        <f t="shared" si="1"/>
        <v>0.0</v>
      </c>
    </row>
    <row r="14" spans="1:67" x14ac:dyDescent="0.25">
      <c r="A14" s="108">
        <v>7</v>
      </c>
      <c r="B14" s="119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117" t="s">
        <v>104</v>
      </c>
      <c r="N14" s="20">
        <v>1185</v>
      </c>
      <c r="P14" s="114">
        <v>215</v>
      </c>
      <c r="Q14" s="111">
        <v>0</v>
      </c>
      <c r="R14" s="111" t="n">
        <f t="shared" si="0"/>
        <v>10.6296</v>
      </c>
      <c r="S14" s="112">
        <v>0</v>
      </c>
      <c r="T14" s="111">
        <v>0</v>
      </c>
      <c r="U14" s="111" t="n">
        <f t="shared" si="2"/>
        <v>225.6296</v>
      </c>
      <c r="V14" s="112" t="n">
        <f t="shared" si="1"/>
        <v>267371.0</v>
      </c>
    </row>
    <row r="15" spans="1:67" ht="30" x14ac:dyDescent="0.25">
      <c r="A15" s="108">
        <v>8</v>
      </c>
      <c r="B15" s="119" t="s">
        <v>114</v>
      </c>
      <c r="C15" s="113" t="s">
        <v>111</v>
      </c>
      <c r="D15" s="19"/>
      <c r="E15" s="5"/>
      <c r="F15" s="5"/>
      <c r="G15" s="16"/>
      <c r="H15" s="24"/>
      <c r="I15" s="17"/>
      <c r="J15" s="18"/>
      <c r="K15" s="18"/>
      <c r="M15" s="109" t="s">
        <v>104</v>
      </c>
      <c r="N15" s="20">
        <v>344</v>
      </c>
      <c r="P15" s="114">
        <v>6515</v>
      </c>
      <c r="Q15" s="111">
        <v>0</v>
      </c>
      <c r="R15" s="111" t="n">
        <f t="shared" si="0"/>
        <v>322.10159999999996</v>
      </c>
      <c r="S15" s="112">
        <v>0</v>
      </c>
      <c r="T15" s="111">
        <v>0</v>
      </c>
      <c r="U15" s="111" t="n">
        <f t="shared" si="2"/>
        <v>6837.1016</v>
      </c>
      <c r="V15" s="112" t="n">
        <f t="shared" si="1"/>
        <v>2351963.0</v>
      </c>
    </row>
    <row r="16" spans="1:67" x14ac:dyDescent="0.25">
      <c r="A16" s="108">
        <v>9</v>
      </c>
      <c r="B16" s="119" t="s">
        <v>114</v>
      </c>
      <c r="C16" s="113" t="s">
        <v>112</v>
      </c>
      <c r="D16" s="19"/>
      <c r="E16" s="5"/>
      <c r="F16" s="5"/>
      <c r="G16" s="16"/>
      <c r="H16" s="24"/>
      <c r="I16" s="17"/>
      <c r="J16" s="18"/>
      <c r="K16" s="18"/>
      <c r="M16" s="117" t="s">
        <v>104</v>
      </c>
      <c r="N16" s="20">
        <v>30</v>
      </c>
      <c r="P16" s="114">
        <v>6580</v>
      </c>
      <c r="Q16" s="111">
        <v>0</v>
      </c>
      <c r="R16" s="111" t="n">
        <f t="shared" si="0"/>
        <v>325.3152</v>
      </c>
      <c r="S16" s="112">
        <v>0</v>
      </c>
      <c r="T16" s="111">
        <v>0</v>
      </c>
      <c r="U16" s="111" t="n">
        <f t="shared" si="2"/>
        <v>6905.3152</v>
      </c>
      <c r="V16" s="112" t="n">
        <f t="shared" si="1"/>
        <v>207159.0</v>
      </c>
    </row>
    <row r="17" spans="1:22" ht="30" x14ac:dyDescent="0.25">
      <c r="A17" s="108">
        <v>10</v>
      </c>
      <c r="B17" s="119" t="s">
        <v>114</v>
      </c>
      <c r="C17" s="113" t="s">
        <v>113</v>
      </c>
      <c r="D17" s="19"/>
      <c r="E17" s="5"/>
      <c r="F17" s="5"/>
      <c r="G17" s="16"/>
      <c r="H17" s="24"/>
      <c r="I17" s="17"/>
      <c r="J17" s="18"/>
      <c r="K17" s="18"/>
      <c r="M17" s="109" t="s">
        <v>104</v>
      </c>
      <c r="N17" s="20">
        <v>255</v>
      </c>
      <c r="P17" s="114">
        <v>6723</v>
      </c>
      <c r="Q17" s="111">
        <v>0</v>
      </c>
      <c r="R17" s="111" t="n">
        <f t="shared" si="0"/>
        <v>332.38512</v>
      </c>
      <c r="S17" s="112">
        <v>0</v>
      </c>
      <c r="T17" s="111">
        <v>0</v>
      </c>
      <c r="U17" s="111" t="n">
        <f t="shared" si="2"/>
        <v>7055.38512</v>
      </c>
      <c r="V17" s="112" t="n">
        <f t="shared" si="1"/>
        <v>1799123.0</v>
      </c>
    </row>
    <row r="18" spans="1:22" ht="15.75" x14ac:dyDescent="0.25">
      <c r="A18" s="108">
        <v>11</v>
      </c>
      <c r="B18" s="119" t="s">
        <v>120</v>
      </c>
      <c r="C18" s="113" t="s">
        <v>115</v>
      </c>
      <c r="D18" s="283"/>
      <c r="E18" s="279"/>
      <c r="F18" s="279"/>
      <c r="G18" s="280"/>
      <c r="H18" s="287"/>
      <c r="I18" s="281"/>
      <c r="J18" s="282"/>
      <c r="K18" s="282"/>
      <c r="L18" s="288"/>
      <c r="M18" s="292" t="s">
        <v>116</v>
      </c>
      <c r="N18" s="295">
        <v>0</v>
      </c>
      <c r="O18" s="289"/>
      <c r="P18" s="291">
        <v>8250</v>
      </c>
      <c r="Q18" s="111">
        <v>0</v>
      </c>
      <c r="R18" s="111" t="n">
        <f t="shared" si="0"/>
        <v>407.88</v>
      </c>
      <c r="S18" s="293">
        <v>0</v>
      </c>
      <c r="T18" s="293">
        <v>0</v>
      </c>
      <c r="U18" s="111" t="n">
        <f t="shared" si="2"/>
        <v>8657.88</v>
      </c>
      <c r="V18" s="112" t="n">
        <f t="shared" si="1"/>
        <v>0.0</v>
      </c>
    </row>
    <row r="19" spans="1:22" ht="15.75" x14ac:dyDescent="0.25">
      <c r="A19" s="108">
        <v>12</v>
      </c>
      <c r="B19" s="119" t="s">
        <v>120</v>
      </c>
      <c r="C19" s="113" t="s">
        <v>117</v>
      </c>
      <c r="D19" s="283"/>
      <c r="E19" s="279"/>
      <c r="F19" s="279"/>
      <c r="G19" s="280"/>
      <c r="H19" s="287"/>
      <c r="I19" s="281"/>
      <c r="J19" s="282"/>
      <c r="K19" s="282"/>
      <c r="L19" s="288"/>
      <c r="M19" s="292" t="s">
        <v>116</v>
      </c>
      <c r="N19" s="294">
        <v>135.71</v>
      </c>
      <c r="O19" s="289"/>
      <c r="P19" s="291">
        <v>8250</v>
      </c>
      <c r="Q19" s="111">
        <v>0</v>
      </c>
      <c r="R19" s="111" t="n">
        <f t="shared" si="0"/>
        <v>407.88</v>
      </c>
      <c r="S19" s="293">
        <v>0</v>
      </c>
      <c r="T19" s="293">
        <v>0</v>
      </c>
      <c r="U19" s="111" t="n">
        <f t="shared" si="2"/>
        <v>8657.88</v>
      </c>
      <c r="V19" s="112" t="n">
        <f t="shared" si="1"/>
        <v>1174961.0</v>
      </c>
    </row>
    <row r="20" spans="1:22" ht="15.75" x14ac:dyDescent="0.25">
      <c r="A20" s="108">
        <v>13</v>
      </c>
      <c r="B20" s="119" t="s">
        <v>120</v>
      </c>
      <c r="C20" s="113" t="s">
        <v>118</v>
      </c>
      <c r="D20" s="283"/>
      <c r="E20" s="279"/>
      <c r="F20" s="279"/>
      <c r="G20" s="280"/>
      <c r="H20" s="287"/>
      <c r="I20" s="281"/>
      <c r="J20" s="282"/>
      <c r="K20" s="282"/>
      <c r="L20" s="288"/>
      <c r="M20" s="292" t="s">
        <v>116</v>
      </c>
      <c r="N20" s="294">
        <v>191.19</v>
      </c>
      <c r="O20" s="289"/>
      <c r="P20" s="291">
        <v>8250</v>
      </c>
      <c r="Q20" s="111">
        <v>0</v>
      </c>
      <c r="R20" s="111" t="n">
        <f t="shared" si="0"/>
        <v>407.88</v>
      </c>
      <c r="S20" s="293">
        <v>0</v>
      </c>
      <c r="T20" s="293">
        <v>0</v>
      </c>
      <c r="U20" s="111" t="n">
        <f t="shared" si="2"/>
        <v>8657.88</v>
      </c>
      <c r="V20" s="112" t="n">
        <f t="shared" si="1"/>
        <v>1655300.0</v>
      </c>
    </row>
    <row r="21" spans="1:22" ht="15.75" x14ac:dyDescent="0.25">
      <c r="A21" s="108">
        <v>14</v>
      </c>
      <c r="B21" s="119" t="s">
        <v>120</v>
      </c>
      <c r="C21" s="113" t="s">
        <v>119</v>
      </c>
      <c r="D21" s="283"/>
      <c r="E21" s="279"/>
      <c r="F21" s="279"/>
      <c r="G21" s="280"/>
      <c r="H21" s="287"/>
      <c r="I21" s="281"/>
      <c r="J21" s="282"/>
      <c r="K21" s="282"/>
      <c r="L21" s="288"/>
      <c r="M21" s="292" t="s">
        <v>116</v>
      </c>
      <c r="N21" s="294">
        <v>78.37</v>
      </c>
      <c r="O21" s="289"/>
      <c r="P21" s="291">
        <v>8250</v>
      </c>
      <c r="Q21" s="111">
        <v>0</v>
      </c>
      <c r="R21" s="111" t="n">
        <f t="shared" si="0"/>
        <v>407.88</v>
      </c>
      <c r="S21" s="293">
        <v>0</v>
      </c>
      <c r="T21" s="293">
        <v>0</v>
      </c>
      <c r="U21" s="111" t="n">
        <f t="shared" si="2"/>
        <v>8657.88</v>
      </c>
      <c r="V21" s="112" t="n">
        <f t="shared" si="1"/>
        <v>678518.0</v>
      </c>
    </row>
  </sheetData>
  <protectedRanges>
    <protectedRange password="CA69" sqref="G8:G17" name="Range1_1_1_1_1"/>
    <protectedRange password="CA69" sqref="I8:I17" name="Range1_12_2_1_1_1"/>
    <protectedRange password="CA69" sqref="J8:K17" name="Range1_2_2_1_1_1_1"/>
    <protectedRange password="CA69" sqref="O8:O11" name="Range1_1_3_1_1"/>
    <protectedRange password="CA69" sqref="D8:D17" name="Range1_1_4_1_1"/>
    <protectedRange password="CA69" sqref="H8:H17" name="Range1_12_2_2_1_1"/>
    <protectedRange password="CA69" sqref="C10" name="Range1_1"/>
    <protectedRange password="CA69" sqref="B8:B17" name="Range1_1_5_1_1"/>
    <protectedRange password="CA69" sqref="N8:N1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21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customWidth="true" style="1" width="8.2851562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4.85546875" collapsed="true"/>
    <col min="22" max="22" customWidth="true" style="33" width="18.140625" collapsed="true"/>
    <col min="23" max="23" customWidth="true" style="102" width="6.0" collapsed="true"/>
    <col min="24" max="30" customWidth="true" style="33" width="18.140625" collapsed="true"/>
    <col min="31" max="31" customWidth="true" style="33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18"/>
      <c r="Z4" s="33">
        <f>SUM(Z8:Z21)</f>
        <v>0</v>
      </c>
      <c r="AA4" s="33">
        <f>SUM(AA8:AA21)</f>
        <v>0</v>
      </c>
      <c r="AB4" s="33">
        <f>SUM(AB8:AB21)</f>
        <v>0</v>
      </c>
      <c r="AC4" s="33">
        <f>SUM(AC8:AC21)</f>
        <v>0</v>
      </c>
      <c r="AD4" s="33">
        <f>SUM(AD8:AD21)</f>
        <v>0</v>
      </c>
      <c r="AE4" s="33">
        <f>SUM(AE8:AE21)</f>
        <v>0</v>
      </c>
    </row>
    <row r="5" spans="1:76" s="4" customFormat="1" ht="30.75" customHeight="1" x14ac:dyDescent="0.25">
      <c r="A5" s="2"/>
      <c r="B5" s="2"/>
      <c r="C5" s="120" t="s">
        <v>5</v>
      </c>
      <c r="D5" s="120"/>
      <c r="E5" s="120"/>
      <c r="F5" s="120"/>
      <c r="G5" s="120"/>
      <c r="H5" s="120"/>
      <c r="I5" s="120"/>
      <c r="J5" s="120"/>
      <c r="K5" s="120"/>
      <c r="L5" s="120"/>
      <c r="M5" s="3" t="s">
        <v>2</v>
      </c>
      <c r="N5" s="3" t="s">
        <v>8</v>
      </c>
      <c r="O5" s="30"/>
      <c r="P5" s="121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24"/>
      <c r="BG5" s="124"/>
      <c r="BH5" s="124"/>
      <c r="BI5" s="124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21" t="s">
        <v>20</v>
      </c>
      <c r="Q6" s="122"/>
      <c r="R6" s="122"/>
      <c r="S6" s="122"/>
      <c r="T6" s="122"/>
      <c r="U6" s="122"/>
      <c r="V6" s="122"/>
      <c r="W6" s="103"/>
      <c r="X6" s="122" t="s">
        <v>92</v>
      </c>
      <c r="Y6" s="122"/>
      <c r="Z6" s="122"/>
      <c r="AA6" s="122"/>
      <c r="AB6" s="122"/>
      <c r="AC6" s="122"/>
      <c r="AD6" s="122"/>
      <c r="AE6" s="123"/>
      <c r="AF6" s="8"/>
      <c r="AG6" s="8"/>
      <c r="AH6" s="8"/>
      <c r="AI6" s="8"/>
      <c r="AJ6" s="8"/>
      <c r="AK6" s="11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1"/>
      <c r="AY6" s="124"/>
      <c r="AZ6" s="124"/>
      <c r="BA6" s="124"/>
      <c r="BB6" s="124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104"/>
      <c r="X7" s="21" t="s">
        <v>93</v>
      </c>
      <c r="Y7" s="21" t="s">
        <v>94</v>
      </c>
      <c r="Z7" s="21" t="s">
        <v>95</v>
      </c>
      <c r="AA7" s="21" t="s">
        <v>96</v>
      </c>
      <c r="AB7" s="21" t="s">
        <v>97</v>
      </c>
      <c r="AC7" s="21" t="s">
        <v>98</v>
      </c>
      <c r="AD7" s="21" t="s">
        <v>99</v>
      </c>
      <c r="AE7" s="23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08">
        <v>1</v>
      </c>
      <c r="B8" s="119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109" t="s">
        <v>104</v>
      </c>
      <c r="N8" s="20">
        <v>9238</v>
      </c>
      <c r="O8" s="32"/>
      <c r="P8" s="110">
        <v>358</v>
      </c>
      <c r="Q8" s="111">
        <v>0</v>
      </c>
      <c r="R8" s="111">
        <f>(P8*4.944%)</f>
        <v>17.69952</v>
      </c>
      <c r="S8" s="112">
        <v>0</v>
      </c>
      <c r="T8" s="111">
        <v>0</v>
      </c>
      <c r="U8" s="111">
        <f>P8+Q8+R8+S8+T8</f>
        <v>375.69952000000001</v>
      </c>
      <c r="V8" s="112">
        <f>ROUND(U8*N8,0)</f>
        <v>3470712</v>
      </c>
      <c r="W8" s="104"/>
      <c r="X8" s="21"/>
      <c r="Y8" s="21"/>
      <c r="Z8" s="21">
        <f>X8*Y8*P8/100</f>
        <v>0</v>
      </c>
      <c r="AA8" s="21">
        <f>X8*Y8*Q8/100</f>
        <v>0</v>
      </c>
      <c r="AB8" s="21">
        <f>X8*Y8*R8/100</f>
        <v>0</v>
      </c>
      <c r="AC8" s="21">
        <f>X8*Y8*S8/100</f>
        <v>0</v>
      </c>
      <c r="AD8" s="21">
        <f>X8*Y8*T8/100</f>
        <v>0</v>
      </c>
      <c r="AE8" s="23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108">
        <v>2</v>
      </c>
      <c r="B9" s="119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109" t="s">
        <v>104</v>
      </c>
      <c r="N9" s="20">
        <v>1</v>
      </c>
      <c r="O9" s="32"/>
      <c r="P9" s="110">
        <v>968</v>
      </c>
      <c r="Q9" s="111">
        <v>0</v>
      </c>
      <c r="R9" s="111">
        <f t="shared" ref="R9:R21" si="0">(P9*4.944%)</f>
        <v>47.85792</v>
      </c>
      <c r="S9" s="112">
        <v>0</v>
      </c>
      <c r="T9" s="111">
        <v>0</v>
      </c>
      <c r="U9" s="111">
        <v>0</v>
      </c>
      <c r="V9" s="112">
        <f t="shared" ref="V9:V21" si="1">ROUND(U9*N9,0)</f>
        <v>0</v>
      </c>
      <c r="W9" s="105"/>
      <c r="X9" s="22"/>
      <c r="Y9" s="22"/>
      <c r="Z9" s="21">
        <f t="shared" ref="Z9:Z11" si="2">X9*Y9*P9/100</f>
        <v>0</v>
      </c>
      <c r="AA9" s="21">
        <f t="shared" ref="AA9:AA11" si="3">X9*Y9*Q9/100</f>
        <v>0</v>
      </c>
      <c r="AB9" s="21">
        <f t="shared" ref="AB9:AB11" si="4">X9*Y9*R9/100</f>
        <v>0</v>
      </c>
      <c r="AC9" s="21">
        <f t="shared" ref="AC9:AC11" si="5">X9*Y9*S9/100</f>
        <v>0</v>
      </c>
      <c r="AD9" s="21">
        <f t="shared" ref="AD9:AD11" si="6">X9*Y9*T9/100</f>
        <v>0</v>
      </c>
      <c r="AE9" s="23">
        <f t="shared" ref="AE9:AE11" si="7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108">
        <v>3</v>
      </c>
      <c r="B10" s="119" t="s">
        <v>114</v>
      </c>
      <c r="C10" s="113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109" t="s">
        <v>104</v>
      </c>
      <c r="N10" s="20">
        <v>18813</v>
      </c>
      <c r="O10" s="32"/>
      <c r="P10" s="114">
        <v>112</v>
      </c>
      <c r="Q10" s="111">
        <v>0</v>
      </c>
      <c r="R10" s="111">
        <f t="shared" si="0"/>
        <v>5.53728</v>
      </c>
      <c r="S10" s="112">
        <v>0</v>
      </c>
      <c r="T10" s="111">
        <v>0</v>
      </c>
      <c r="U10" s="111">
        <f t="shared" ref="U10:U21" si="8">P10+Q10+R10+S10+T10</f>
        <v>117.53728</v>
      </c>
      <c r="V10" s="112">
        <f>ROUND(U10*N10,0)</f>
        <v>2211229</v>
      </c>
      <c r="W10" s="105"/>
      <c r="X10" s="22"/>
      <c r="Y10" s="22"/>
      <c r="Z10" s="21">
        <f t="shared" si="2"/>
        <v>0</v>
      </c>
      <c r="AA10" s="21">
        <f t="shared" si="3"/>
        <v>0</v>
      </c>
      <c r="AB10" s="21">
        <f t="shared" si="4"/>
        <v>0</v>
      </c>
      <c r="AC10" s="21">
        <f t="shared" si="5"/>
        <v>0</v>
      </c>
      <c r="AD10" s="21">
        <f t="shared" si="6"/>
        <v>0</v>
      </c>
      <c r="AE10" s="23">
        <f t="shared" si="7"/>
        <v>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30" x14ac:dyDescent="0.25">
      <c r="A11" s="108">
        <v>4</v>
      </c>
      <c r="B11" s="119" t="s">
        <v>114</v>
      </c>
      <c r="C11" s="115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109" t="s">
        <v>104</v>
      </c>
      <c r="N11" s="20">
        <v>1</v>
      </c>
      <c r="O11" s="32"/>
      <c r="P11" s="114">
        <v>153</v>
      </c>
      <c r="Q11" s="111">
        <v>0</v>
      </c>
      <c r="R11" s="111">
        <f t="shared" si="0"/>
        <v>7.5643199999999995</v>
      </c>
      <c r="S11" s="112">
        <v>0</v>
      </c>
      <c r="T11" s="111">
        <v>0</v>
      </c>
      <c r="U11" s="111">
        <v>0</v>
      </c>
      <c r="V11" s="112">
        <f t="shared" si="1"/>
        <v>0</v>
      </c>
      <c r="W11" s="105"/>
      <c r="X11" s="22"/>
      <c r="Y11" s="22"/>
      <c r="Z11" s="21">
        <f t="shared" si="2"/>
        <v>0</v>
      </c>
      <c r="AA11" s="21">
        <f t="shared" si="3"/>
        <v>0</v>
      </c>
      <c r="AB11" s="21">
        <f t="shared" si="4"/>
        <v>0</v>
      </c>
      <c r="AC11" s="21">
        <f t="shared" si="5"/>
        <v>0</v>
      </c>
      <c r="AD11" s="21">
        <f t="shared" si="6"/>
        <v>0</v>
      </c>
      <c r="AE11" s="23">
        <f t="shared" si="7"/>
        <v>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08">
        <v>5</v>
      </c>
      <c r="B12" s="119" t="s">
        <v>114</v>
      </c>
      <c r="C12" s="115" t="s">
        <v>108</v>
      </c>
      <c r="D12" s="19"/>
      <c r="E12" s="5"/>
      <c r="F12" s="5"/>
      <c r="G12" s="16"/>
      <c r="H12" s="24"/>
      <c r="I12" s="17"/>
      <c r="J12" s="18"/>
      <c r="K12" s="18"/>
      <c r="M12" s="109" t="s">
        <v>104</v>
      </c>
      <c r="N12" s="20">
        <v>6111</v>
      </c>
      <c r="P12" s="116">
        <v>389</v>
      </c>
      <c r="Q12" s="111">
        <v>0</v>
      </c>
      <c r="R12" s="111">
        <f t="shared" si="0"/>
        <v>19.23216</v>
      </c>
      <c r="S12" s="112">
        <v>0</v>
      </c>
      <c r="T12" s="111">
        <v>0</v>
      </c>
      <c r="U12" s="111">
        <f t="shared" si="8"/>
        <v>408.23216000000002</v>
      </c>
      <c r="V12" s="112">
        <f t="shared" si="1"/>
        <v>2494707</v>
      </c>
      <c r="W12" s="105"/>
      <c r="X12" s="22"/>
      <c r="Y12" s="22"/>
      <c r="Z12" s="21">
        <f t="shared" ref="Z12:Z17" si="9">X12*Y12*P12/100</f>
        <v>0</v>
      </c>
      <c r="AA12" s="21">
        <f t="shared" ref="AA12:AA17" si="10">X12*Y12*Q12/100</f>
        <v>0</v>
      </c>
      <c r="AB12" s="21">
        <f t="shared" ref="AB12:AB17" si="11">X12*Y12*R12/100</f>
        <v>0</v>
      </c>
      <c r="AC12" s="21">
        <f t="shared" ref="AC12:AC17" si="12">X12*Y12*S12/100</f>
        <v>0</v>
      </c>
      <c r="AD12" s="21">
        <f t="shared" ref="AD12:AD17" si="13">X12*Y12*T12/100</f>
        <v>0</v>
      </c>
      <c r="AE12" s="23">
        <f t="shared" ref="AE12:AE17" si="14">SUM(Z12:AD12)</f>
        <v>0</v>
      </c>
    </row>
    <row r="13" spans="1:76" ht="30" x14ac:dyDescent="0.25">
      <c r="A13" s="108">
        <v>6</v>
      </c>
      <c r="B13" s="119" t="s">
        <v>114</v>
      </c>
      <c r="C13" s="115" t="s">
        <v>109</v>
      </c>
      <c r="D13" s="19"/>
      <c r="E13" s="5"/>
      <c r="F13" s="5"/>
      <c r="G13" s="16"/>
      <c r="H13" s="24"/>
      <c r="I13" s="17"/>
      <c r="J13" s="18"/>
      <c r="K13" s="18"/>
      <c r="M13" s="109" t="s">
        <v>104</v>
      </c>
      <c r="N13" s="20">
        <v>1</v>
      </c>
      <c r="P13" s="116">
        <v>2582</v>
      </c>
      <c r="Q13" s="111">
        <v>0</v>
      </c>
      <c r="R13" s="111">
        <f t="shared" si="0"/>
        <v>127.65407999999999</v>
      </c>
      <c r="S13" s="112">
        <v>0</v>
      </c>
      <c r="T13" s="111">
        <v>0</v>
      </c>
      <c r="U13" s="111">
        <v>0</v>
      </c>
      <c r="V13" s="112">
        <f t="shared" si="1"/>
        <v>0</v>
      </c>
      <c r="W13" s="105"/>
      <c r="X13" s="22"/>
      <c r="Y13" s="22"/>
      <c r="Z13" s="21">
        <f t="shared" si="9"/>
        <v>0</v>
      </c>
      <c r="AA13" s="21">
        <f t="shared" si="10"/>
        <v>0</v>
      </c>
      <c r="AB13" s="21">
        <f t="shared" si="11"/>
        <v>0</v>
      </c>
      <c r="AC13" s="21">
        <f t="shared" si="12"/>
        <v>0</v>
      </c>
      <c r="AD13" s="21">
        <f t="shared" si="13"/>
        <v>0</v>
      </c>
      <c r="AE13" s="23">
        <f t="shared" si="14"/>
        <v>0</v>
      </c>
    </row>
    <row r="14" spans="1:76" x14ac:dyDescent="0.25">
      <c r="A14" s="108">
        <v>7</v>
      </c>
      <c r="B14" s="119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117" t="s">
        <v>104</v>
      </c>
      <c r="N14" s="20">
        <v>1185</v>
      </c>
      <c r="P14" s="114">
        <v>215</v>
      </c>
      <c r="Q14" s="111">
        <v>0</v>
      </c>
      <c r="R14" s="111">
        <f t="shared" si="0"/>
        <v>10.6296</v>
      </c>
      <c r="S14" s="112">
        <v>0</v>
      </c>
      <c r="T14" s="111">
        <v>0</v>
      </c>
      <c r="U14" s="111">
        <f t="shared" si="8"/>
        <v>225.62960000000001</v>
      </c>
      <c r="V14" s="112">
        <f t="shared" si="1"/>
        <v>267371</v>
      </c>
      <c r="W14" s="105"/>
      <c r="X14" s="22"/>
      <c r="Y14" s="22"/>
      <c r="Z14" s="21">
        <f t="shared" si="9"/>
        <v>0</v>
      </c>
      <c r="AA14" s="21">
        <f t="shared" si="10"/>
        <v>0</v>
      </c>
      <c r="AB14" s="21">
        <f t="shared" si="11"/>
        <v>0</v>
      </c>
      <c r="AC14" s="21">
        <f t="shared" si="12"/>
        <v>0</v>
      </c>
      <c r="AD14" s="21">
        <f t="shared" si="13"/>
        <v>0</v>
      </c>
      <c r="AE14" s="23">
        <f t="shared" si="14"/>
        <v>0</v>
      </c>
    </row>
    <row r="15" spans="1:76" ht="30" x14ac:dyDescent="0.25">
      <c r="A15" s="108">
        <v>8</v>
      </c>
      <c r="B15" s="119" t="s">
        <v>114</v>
      </c>
      <c r="C15" s="113" t="s">
        <v>111</v>
      </c>
      <c r="D15" s="19"/>
      <c r="E15" s="5"/>
      <c r="F15" s="5"/>
      <c r="G15" s="16"/>
      <c r="H15" s="24"/>
      <c r="I15" s="17"/>
      <c r="J15" s="18"/>
      <c r="K15" s="18"/>
      <c r="M15" s="109" t="s">
        <v>104</v>
      </c>
      <c r="N15" s="20">
        <v>344</v>
      </c>
      <c r="P15" s="114">
        <v>6515</v>
      </c>
      <c r="Q15" s="111">
        <v>0</v>
      </c>
      <c r="R15" s="111">
        <f t="shared" si="0"/>
        <v>322.10159999999996</v>
      </c>
      <c r="S15" s="112">
        <v>0</v>
      </c>
      <c r="T15" s="111">
        <v>0</v>
      </c>
      <c r="U15" s="111">
        <f t="shared" si="8"/>
        <v>6837.1016</v>
      </c>
      <c r="V15" s="112">
        <f t="shared" si="1"/>
        <v>2351963</v>
      </c>
      <c r="W15" s="105"/>
      <c r="X15" s="22"/>
      <c r="Y15" s="22"/>
      <c r="Z15" s="21">
        <f t="shared" si="9"/>
        <v>0</v>
      </c>
      <c r="AA15" s="21">
        <f t="shared" si="10"/>
        <v>0</v>
      </c>
      <c r="AB15" s="21">
        <f t="shared" si="11"/>
        <v>0</v>
      </c>
      <c r="AC15" s="21">
        <f t="shared" si="12"/>
        <v>0</v>
      </c>
      <c r="AD15" s="21">
        <f t="shared" si="13"/>
        <v>0</v>
      </c>
      <c r="AE15" s="23">
        <f t="shared" si="14"/>
        <v>0</v>
      </c>
    </row>
    <row r="16" spans="1:76" x14ac:dyDescent="0.25">
      <c r="A16" s="108">
        <v>9</v>
      </c>
      <c r="B16" s="119" t="s">
        <v>114</v>
      </c>
      <c r="C16" s="113" t="s">
        <v>112</v>
      </c>
      <c r="D16" s="19"/>
      <c r="E16" s="5"/>
      <c r="F16" s="5"/>
      <c r="G16" s="16"/>
      <c r="H16" s="24"/>
      <c r="I16" s="17"/>
      <c r="J16" s="18"/>
      <c r="K16" s="18"/>
      <c r="M16" s="117" t="s">
        <v>104</v>
      </c>
      <c r="N16" s="20">
        <v>30</v>
      </c>
      <c r="P16" s="114">
        <v>6580</v>
      </c>
      <c r="Q16" s="111">
        <v>0</v>
      </c>
      <c r="R16" s="111">
        <f t="shared" si="0"/>
        <v>325.3152</v>
      </c>
      <c r="S16" s="112">
        <v>0</v>
      </c>
      <c r="T16" s="111">
        <v>0</v>
      </c>
      <c r="U16" s="111">
        <f t="shared" si="8"/>
        <v>6905.3152</v>
      </c>
      <c r="V16" s="112">
        <f t="shared" si="1"/>
        <v>207159</v>
      </c>
      <c r="W16" s="105"/>
      <c r="X16" s="22"/>
      <c r="Y16" s="22"/>
      <c r="Z16" s="21">
        <f t="shared" si="9"/>
        <v>0</v>
      </c>
      <c r="AA16" s="21">
        <f t="shared" si="10"/>
        <v>0</v>
      </c>
      <c r="AB16" s="21">
        <f t="shared" si="11"/>
        <v>0</v>
      </c>
      <c r="AC16" s="21">
        <f t="shared" si="12"/>
        <v>0</v>
      </c>
      <c r="AD16" s="21">
        <f t="shared" si="13"/>
        <v>0</v>
      </c>
      <c r="AE16" s="23">
        <f t="shared" si="14"/>
        <v>0</v>
      </c>
    </row>
    <row r="17" spans="1:31" ht="30" x14ac:dyDescent="0.25">
      <c r="A17" s="108">
        <v>10</v>
      </c>
      <c r="B17" s="119" t="s">
        <v>114</v>
      </c>
      <c r="C17" s="113" t="s">
        <v>113</v>
      </c>
      <c r="D17" s="19"/>
      <c r="E17" s="5"/>
      <c r="F17" s="5"/>
      <c r="G17" s="16"/>
      <c r="H17" s="24"/>
      <c r="I17" s="17"/>
      <c r="J17" s="18"/>
      <c r="K17" s="18"/>
      <c r="M17" s="109" t="s">
        <v>104</v>
      </c>
      <c r="N17" s="20">
        <v>255</v>
      </c>
      <c r="P17" s="114">
        <v>6723</v>
      </c>
      <c r="Q17" s="111">
        <v>0</v>
      </c>
      <c r="R17" s="111">
        <f t="shared" si="0"/>
        <v>332.38511999999997</v>
      </c>
      <c r="S17" s="112">
        <v>0</v>
      </c>
      <c r="T17" s="111">
        <v>0</v>
      </c>
      <c r="U17" s="111">
        <f t="shared" si="8"/>
        <v>7055.3851199999999</v>
      </c>
      <c r="V17" s="112">
        <f t="shared" si="1"/>
        <v>1799123</v>
      </c>
      <c r="W17" s="105"/>
      <c r="X17" s="22"/>
      <c r="Y17" s="22"/>
      <c r="Z17" s="21">
        <f t="shared" si="9"/>
        <v>0</v>
      </c>
      <c r="AA17" s="21">
        <f t="shared" si="10"/>
        <v>0</v>
      </c>
      <c r="AB17" s="21">
        <f t="shared" si="11"/>
        <v>0</v>
      </c>
      <c r="AC17" s="21">
        <f t="shared" si="12"/>
        <v>0</v>
      </c>
      <c r="AD17" s="21">
        <f t="shared" si="13"/>
        <v>0</v>
      </c>
      <c r="AE17" s="23">
        <f t="shared" si="14"/>
        <v>0</v>
      </c>
    </row>
    <row r="18" spans="1:31" ht="15.75" x14ac:dyDescent="0.25">
      <c r="A18" s="108">
        <v>11</v>
      </c>
      <c r="B18" s="119" t="s">
        <v>120</v>
      </c>
      <c r="C18" s="113" t="s">
        <v>115</v>
      </c>
      <c r="D18" s="283"/>
      <c r="E18" s="279"/>
      <c r="F18" s="279"/>
      <c r="G18" s="280"/>
      <c r="H18" s="287"/>
      <c r="I18" s="281"/>
      <c r="J18" s="282"/>
      <c r="K18" s="282"/>
      <c r="L18" s="288"/>
      <c r="M18" s="292" t="s">
        <v>116</v>
      </c>
      <c r="N18" s="295">
        <v>0</v>
      </c>
      <c r="O18" s="289"/>
      <c r="P18" s="291">
        <v>8250</v>
      </c>
      <c r="Q18" s="111">
        <v>0</v>
      </c>
      <c r="R18" s="111">
        <f t="shared" si="0"/>
        <v>407.88</v>
      </c>
      <c r="S18" s="293">
        <v>0</v>
      </c>
      <c r="T18" s="293">
        <v>0</v>
      </c>
      <c r="U18" s="111">
        <f t="shared" si="8"/>
        <v>8657.8799999999992</v>
      </c>
      <c r="V18" s="112">
        <f t="shared" si="1"/>
        <v>0</v>
      </c>
      <c r="W18" s="290"/>
      <c r="X18" s="285"/>
      <c r="Y18" s="285"/>
      <c r="Z18" s="284">
        <f t="shared" ref="Z18:Z21" si="15">X18*Y18*P18/100</f>
        <v>0</v>
      </c>
      <c r="AA18" s="284">
        <f t="shared" ref="AA18:AA21" si="16">X18*Y18*Q18/100</f>
        <v>0</v>
      </c>
      <c r="AB18" s="284">
        <f t="shared" ref="AB18:AB21" si="17">X18*Y18*R18/100</f>
        <v>0</v>
      </c>
      <c r="AC18" s="284">
        <f t="shared" ref="AC18:AC21" si="18">X18*Y18*S18/100</f>
        <v>0</v>
      </c>
      <c r="AD18" s="284">
        <f t="shared" ref="AD18:AD21" si="19">X18*Y18*T18/100</f>
        <v>0</v>
      </c>
      <c r="AE18" s="286">
        <f t="shared" ref="AE18:AE21" si="20">SUM(Z18:AD18)</f>
        <v>0</v>
      </c>
    </row>
    <row r="19" spans="1:31" ht="15.75" x14ac:dyDescent="0.25">
      <c r="A19" s="108">
        <v>12</v>
      </c>
      <c r="B19" s="119" t="s">
        <v>120</v>
      </c>
      <c r="C19" s="113" t="s">
        <v>117</v>
      </c>
      <c r="D19" s="283"/>
      <c r="E19" s="279"/>
      <c r="F19" s="279"/>
      <c r="G19" s="280"/>
      <c r="H19" s="287"/>
      <c r="I19" s="281"/>
      <c r="J19" s="282"/>
      <c r="K19" s="282"/>
      <c r="L19" s="288"/>
      <c r="M19" s="292" t="s">
        <v>116</v>
      </c>
      <c r="N19" s="294">
        <v>135.71</v>
      </c>
      <c r="O19" s="289"/>
      <c r="P19" s="291">
        <v>8250</v>
      </c>
      <c r="Q19" s="111">
        <v>0</v>
      </c>
      <c r="R19" s="111">
        <f t="shared" si="0"/>
        <v>407.88</v>
      </c>
      <c r="S19" s="293">
        <v>0</v>
      </c>
      <c r="T19" s="293">
        <v>0</v>
      </c>
      <c r="U19" s="111">
        <f t="shared" si="8"/>
        <v>8657.8799999999992</v>
      </c>
      <c r="V19" s="112">
        <f t="shared" si="1"/>
        <v>1174961</v>
      </c>
      <c r="W19" s="290"/>
      <c r="X19" s="285"/>
      <c r="Y19" s="285"/>
      <c r="Z19" s="284">
        <f t="shared" si="15"/>
        <v>0</v>
      </c>
      <c r="AA19" s="284">
        <f t="shared" si="16"/>
        <v>0</v>
      </c>
      <c r="AB19" s="284">
        <f t="shared" si="17"/>
        <v>0</v>
      </c>
      <c r="AC19" s="284">
        <f t="shared" si="18"/>
        <v>0</v>
      </c>
      <c r="AD19" s="284">
        <f t="shared" si="19"/>
        <v>0</v>
      </c>
      <c r="AE19" s="286">
        <f t="shared" si="20"/>
        <v>0</v>
      </c>
    </row>
    <row r="20" spans="1:31" ht="15.75" x14ac:dyDescent="0.25">
      <c r="A20" s="108">
        <v>13</v>
      </c>
      <c r="B20" s="119" t="s">
        <v>120</v>
      </c>
      <c r="C20" s="113" t="s">
        <v>118</v>
      </c>
      <c r="D20" s="283"/>
      <c r="E20" s="279"/>
      <c r="F20" s="279"/>
      <c r="G20" s="280"/>
      <c r="H20" s="287"/>
      <c r="I20" s="281"/>
      <c r="J20" s="282"/>
      <c r="K20" s="282"/>
      <c r="L20" s="288"/>
      <c r="M20" s="292" t="s">
        <v>116</v>
      </c>
      <c r="N20" s="294">
        <v>191.19</v>
      </c>
      <c r="O20" s="289"/>
      <c r="P20" s="291">
        <v>8250</v>
      </c>
      <c r="Q20" s="111">
        <v>0</v>
      </c>
      <c r="R20" s="111">
        <f t="shared" si="0"/>
        <v>407.88</v>
      </c>
      <c r="S20" s="293">
        <v>0</v>
      </c>
      <c r="T20" s="293">
        <v>0</v>
      </c>
      <c r="U20" s="111">
        <f t="shared" si="8"/>
        <v>8657.8799999999992</v>
      </c>
      <c r="V20" s="112">
        <f t="shared" si="1"/>
        <v>1655300</v>
      </c>
      <c r="W20" s="290"/>
      <c r="X20" s="285"/>
      <c r="Y20" s="285"/>
      <c r="Z20" s="284">
        <f t="shared" si="15"/>
        <v>0</v>
      </c>
      <c r="AA20" s="284">
        <f t="shared" si="16"/>
        <v>0</v>
      </c>
      <c r="AB20" s="284">
        <f t="shared" si="17"/>
        <v>0</v>
      </c>
      <c r="AC20" s="284">
        <f t="shared" si="18"/>
        <v>0</v>
      </c>
      <c r="AD20" s="284">
        <f t="shared" si="19"/>
        <v>0</v>
      </c>
      <c r="AE20" s="286">
        <f t="shared" si="20"/>
        <v>0</v>
      </c>
    </row>
    <row r="21" spans="1:31" ht="15.75" x14ac:dyDescent="0.25">
      <c r="A21" s="108">
        <v>14</v>
      </c>
      <c r="B21" s="119" t="s">
        <v>120</v>
      </c>
      <c r="C21" s="113" t="s">
        <v>119</v>
      </c>
      <c r="D21" s="283"/>
      <c r="E21" s="279"/>
      <c r="F21" s="279"/>
      <c r="G21" s="280"/>
      <c r="H21" s="287"/>
      <c r="I21" s="281"/>
      <c r="J21" s="282"/>
      <c r="K21" s="282"/>
      <c r="L21" s="288"/>
      <c r="M21" s="292" t="s">
        <v>116</v>
      </c>
      <c r="N21" s="294">
        <v>78.37</v>
      </c>
      <c r="O21" s="289"/>
      <c r="P21" s="291">
        <v>8250</v>
      </c>
      <c r="Q21" s="111">
        <v>0</v>
      </c>
      <c r="R21" s="111">
        <f t="shared" si="0"/>
        <v>407.88</v>
      </c>
      <c r="S21" s="293">
        <v>0</v>
      </c>
      <c r="T21" s="293">
        <v>0</v>
      </c>
      <c r="U21" s="111">
        <f t="shared" si="8"/>
        <v>8657.8799999999992</v>
      </c>
      <c r="V21" s="112">
        <f t="shared" si="1"/>
        <v>678518</v>
      </c>
      <c r="W21" s="290"/>
      <c r="X21" s="285"/>
      <c r="Y21" s="285"/>
      <c r="Z21" s="284">
        <f t="shared" si="15"/>
        <v>0</v>
      </c>
      <c r="AA21" s="284">
        <f t="shared" si="16"/>
        <v>0</v>
      </c>
      <c r="AB21" s="284">
        <f t="shared" si="17"/>
        <v>0</v>
      </c>
      <c r="AC21" s="284">
        <f t="shared" si="18"/>
        <v>0</v>
      </c>
      <c r="AD21" s="284">
        <f t="shared" si="19"/>
        <v>0</v>
      </c>
      <c r="AE21" s="286">
        <f t="shared" si="20"/>
        <v>0</v>
      </c>
    </row>
  </sheetData>
  <protectedRanges>
    <protectedRange password="CA69" sqref="G8:G17" name="Range1_1_1_1"/>
    <protectedRange password="CA69" sqref="I8:I17" name="Range1_12_2_1_1"/>
    <protectedRange password="CA69" sqref="J8:K17" name="Range1_2_2_1_1_1"/>
    <protectedRange password="CA69" sqref="O8:O11" name="Range1_1_3_1"/>
    <protectedRange password="CA69" sqref="D8:D17" name="Range1_1_4_1"/>
    <protectedRange password="CA69" sqref="H8:H17" name="Range1_12_2_2_1"/>
    <protectedRange password="CA69" sqref="C10" name="Range1_1"/>
    <protectedRange password="CA69" sqref="N8:N11" name="Range1_1_3_2"/>
    <protectedRange password="CA69" sqref="B8:B17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K24" sqref="K24"/>
    </sheetView>
  </sheetViews>
  <sheetFormatPr defaultRowHeight="12.75" x14ac:dyDescent="0.2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9" width="30.28515625" collapsed="true"/>
    <col min="7" max="7" customWidth="true" style="100" width="28.0" collapsed="true"/>
    <col min="8" max="8" style="101" width="9.140625" collapsed="true"/>
    <col min="9" max="9" customWidth="true" style="101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 x14ac:dyDescent="0.2">
      <c r="A1" s="252" t="s">
        <v>24</v>
      </c>
      <c r="B1" s="253"/>
      <c r="C1" s="253"/>
      <c r="D1" s="253"/>
      <c r="E1" s="253"/>
      <c r="F1" s="253"/>
      <c r="G1" s="253"/>
      <c r="H1" s="253"/>
      <c r="I1" s="254"/>
    </row>
    <row r="2" spans="1:10" ht="20.25" x14ac:dyDescent="0.2">
      <c r="A2" s="255" t="s">
        <v>25</v>
      </c>
      <c r="B2" s="256"/>
      <c r="C2" s="256"/>
      <c r="D2" s="256"/>
      <c r="E2" s="256"/>
      <c r="F2" s="256"/>
      <c r="G2" s="256"/>
      <c r="H2" s="256"/>
      <c r="I2" s="257"/>
    </row>
    <row r="3" spans="1:10" ht="15.75" thickBot="1" x14ac:dyDescent="0.25">
      <c r="A3" s="258" t="s">
        <v>26</v>
      </c>
      <c r="B3" s="259"/>
      <c r="C3" s="259"/>
      <c r="D3" s="259"/>
      <c r="E3" s="259"/>
      <c r="F3" s="259"/>
      <c r="G3" s="260" t="s">
        <v>27</v>
      </c>
      <c r="H3" s="261"/>
      <c r="I3" s="262"/>
      <c r="J3" s="37"/>
    </row>
    <row r="4" spans="1:10" s="37" customFormat="1" ht="15" x14ac:dyDescent="0.25">
      <c r="A4" s="263" t="s">
        <v>28</v>
      </c>
      <c r="B4" s="264"/>
      <c r="C4" s="38" t="s">
        <v>29</v>
      </c>
      <c r="D4" s="39"/>
      <c r="E4" s="39"/>
      <c r="F4" s="40"/>
      <c r="G4" s="265" t="s">
        <v>30</v>
      </c>
      <c r="H4" s="266"/>
      <c r="I4" s="267"/>
    </row>
    <row r="5" spans="1:10" s="37" customFormat="1" ht="15.75" thickBot="1" x14ac:dyDescent="0.3">
      <c r="A5" s="271" t="s">
        <v>31</v>
      </c>
      <c r="B5" s="272"/>
      <c r="C5" s="273" t="s">
        <v>32</v>
      </c>
      <c r="D5" s="273"/>
      <c r="E5" s="273"/>
      <c r="F5" s="274"/>
      <c r="G5" s="268"/>
      <c r="H5" s="269"/>
      <c r="I5" s="270"/>
    </row>
    <row r="6" spans="1:10" x14ac:dyDescent="0.2">
      <c r="A6" s="238"/>
      <c r="B6" s="239"/>
      <c r="C6" s="239"/>
      <c r="D6" s="239"/>
      <c r="E6" s="41"/>
      <c r="F6" s="240"/>
      <c r="G6" s="241"/>
      <c r="H6" s="241"/>
      <c r="I6" s="242"/>
    </row>
    <row r="7" spans="1:10" x14ac:dyDescent="0.2">
      <c r="A7" s="42" t="s">
        <v>33</v>
      </c>
      <c r="B7" s="243" t="s">
        <v>34</v>
      </c>
      <c r="C7" s="243"/>
      <c r="D7" s="243"/>
      <c r="E7" s="244"/>
      <c r="F7" s="245" t="s">
        <v>35</v>
      </c>
      <c r="G7" s="246"/>
      <c r="H7" s="246"/>
      <c r="I7" s="247"/>
    </row>
    <row r="8" spans="1:10" x14ac:dyDescent="0.2">
      <c r="A8" s="248" t="s">
        <v>36</v>
      </c>
      <c r="B8" s="249"/>
      <c r="C8" s="43"/>
      <c r="D8" s="43"/>
      <c r="E8" s="41"/>
      <c r="F8" s="235" t="s">
        <v>37</v>
      </c>
      <c r="G8" s="250"/>
      <c r="H8" s="250"/>
      <c r="I8" s="251"/>
    </row>
    <row r="9" spans="1:10" x14ac:dyDescent="0.2">
      <c r="A9" s="231" t="s">
        <v>38</v>
      </c>
      <c r="B9" s="232"/>
      <c r="C9" s="232"/>
      <c r="D9" s="275" t="s">
        <v>39</v>
      </c>
      <c r="E9" s="276"/>
      <c r="F9" s="277" t="s">
        <v>40</v>
      </c>
      <c r="G9" s="277"/>
      <c r="H9" s="277"/>
      <c r="I9" s="278"/>
    </row>
    <row r="10" spans="1:10" x14ac:dyDescent="0.2">
      <c r="A10" s="231" t="s">
        <v>41</v>
      </c>
      <c r="B10" s="232"/>
      <c r="C10" s="232"/>
      <c r="D10" s="233">
        <v>6905433</v>
      </c>
      <c r="E10" s="234"/>
      <c r="F10" s="235" t="s">
        <v>42</v>
      </c>
      <c r="G10" s="236"/>
      <c r="H10" s="236"/>
      <c r="I10" s="237"/>
    </row>
    <row r="11" spans="1:10" x14ac:dyDescent="0.2">
      <c r="A11" s="44" t="s">
        <v>43</v>
      </c>
      <c r="B11" s="43"/>
      <c r="C11" s="45"/>
      <c r="D11" s="216"/>
      <c r="E11" s="217"/>
      <c r="F11" s="218" t="s">
        <v>44</v>
      </c>
      <c r="G11" s="219"/>
      <c r="H11" s="219"/>
      <c r="I11" s="220"/>
    </row>
    <row r="12" spans="1:10" ht="13.5" thickBot="1" x14ac:dyDescent="0.25">
      <c r="A12" s="221" t="s">
        <v>45</v>
      </c>
      <c r="B12" s="222"/>
      <c r="C12" s="222"/>
      <c r="D12" s="223"/>
      <c r="E12" s="224"/>
      <c r="F12" s="46"/>
      <c r="G12" s="225"/>
      <c r="H12" s="226"/>
      <c r="I12" s="227"/>
    </row>
    <row r="13" spans="1:10" ht="26.25" thickBot="1" x14ac:dyDescent="0.25">
      <c r="A13" s="47" t="s">
        <v>0</v>
      </c>
      <c r="B13" s="228" t="s">
        <v>46</v>
      </c>
      <c r="C13" s="228"/>
      <c r="D13" s="228"/>
      <c r="E13" s="228"/>
      <c r="F13" s="48" t="s">
        <v>47</v>
      </c>
      <c r="G13" s="49" t="s">
        <v>48</v>
      </c>
      <c r="H13" s="229" t="s">
        <v>49</v>
      </c>
      <c r="I13" s="230"/>
    </row>
    <row r="14" spans="1:10" x14ac:dyDescent="0.2">
      <c r="A14" s="50"/>
      <c r="B14" s="206" t="s">
        <v>50</v>
      </c>
      <c r="C14" s="207"/>
      <c r="D14" s="207"/>
      <c r="E14" s="208"/>
      <c r="F14" s="51"/>
      <c r="G14" s="52" t="s">
        <v>51</v>
      </c>
      <c r="H14" s="209"/>
      <c r="I14" s="210"/>
    </row>
    <row r="15" spans="1:10" ht="13.5" thickBot="1" x14ac:dyDescent="0.25">
      <c r="A15" s="53"/>
      <c r="B15" s="160" t="s">
        <v>52</v>
      </c>
      <c r="C15" s="161"/>
      <c r="D15" s="161"/>
      <c r="E15" s="211"/>
      <c r="F15" s="54"/>
      <c r="G15" s="55" t="s">
        <v>53</v>
      </c>
      <c r="H15" s="212"/>
      <c r="I15" s="213"/>
    </row>
    <row r="16" spans="1:10" ht="15" x14ac:dyDescent="0.2">
      <c r="A16" s="56" t="s">
        <v>54</v>
      </c>
      <c r="B16" s="188" t="s">
        <v>55</v>
      </c>
      <c r="C16" s="188"/>
      <c r="D16" s="188"/>
      <c r="E16" s="188"/>
      <c r="F16" s="57"/>
      <c r="G16" s="58"/>
      <c r="H16" s="214"/>
      <c r="I16" s="215"/>
    </row>
    <row r="17" spans="1:9" x14ac:dyDescent="0.2">
      <c r="A17" s="50">
        <f>+A15+1</f>
        <v>1</v>
      </c>
      <c r="B17" s="198" t="s">
        <v>101</v>
      </c>
      <c r="C17" s="198"/>
      <c r="D17" s="198"/>
      <c r="E17" s="198"/>
      <c r="F17" s="59"/>
      <c r="G17" s="60">
        <f t="shared" ref="G17:G22" si="0">H17-F17</f>
        <v>0</v>
      </c>
      <c r="H17" s="199">
        <f>Certification!Z4</f>
        <v>0</v>
      </c>
      <c r="I17" s="200"/>
    </row>
    <row r="18" spans="1:9" x14ac:dyDescent="0.2">
      <c r="A18" s="50">
        <f>+A17+1</f>
        <v>2</v>
      </c>
      <c r="B18" s="198" t="s">
        <v>16</v>
      </c>
      <c r="C18" s="198"/>
      <c r="D18" s="198"/>
      <c r="E18" s="198"/>
      <c r="F18" s="59"/>
      <c r="G18" s="60">
        <f t="shared" si="0"/>
        <v>0</v>
      </c>
      <c r="H18" s="199">
        <f>Certification!AA4</f>
        <v>0</v>
      </c>
      <c r="I18" s="200"/>
    </row>
    <row r="19" spans="1:9" ht="12.75" customHeight="1" x14ac:dyDescent="0.2">
      <c r="A19" s="50">
        <v>3</v>
      </c>
      <c r="B19" s="198" t="s">
        <v>56</v>
      </c>
      <c r="C19" s="198"/>
      <c r="D19" s="198"/>
      <c r="E19" s="198"/>
      <c r="F19" s="59"/>
      <c r="G19" s="61">
        <f t="shared" si="0"/>
        <v>0</v>
      </c>
      <c r="H19" s="204">
        <f>Certification!AB4</f>
        <v>0</v>
      </c>
      <c r="I19" s="205"/>
    </row>
    <row r="20" spans="1:9" x14ac:dyDescent="0.2">
      <c r="A20" s="50">
        <v>4</v>
      </c>
      <c r="B20" s="198" t="s">
        <v>18</v>
      </c>
      <c r="C20" s="198"/>
      <c r="D20" s="198"/>
      <c r="E20" s="198"/>
      <c r="F20" s="62"/>
      <c r="G20" s="60">
        <f t="shared" si="0"/>
        <v>0</v>
      </c>
      <c r="H20" s="199">
        <f>Certification!AC4</f>
        <v>0</v>
      </c>
      <c r="I20" s="200"/>
    </row>
    <row r="21" spans="1:9" x14ac:dyDescent="0.2">
      <c r="A21" s="50">
        <v>5</v>
      </c>
      <c r="B21" s="36" t="s">
        <v>102</v>
      </c>
      <c r="F21" s="62"/>
      <c r="G21" s="60">
        <f t="shared" si="0"/>
        <v>0</v>
      </c>
      <c r="H21" s="199">
        <f>Certification!AD4</f>
        <v>0</v>
      </c>
      <c r="I21" s="200"/>
    </row>
    <row r="22" spans="1:9" ht="15.75" thickBot="1" x14ac:dyDescent="0.25">
      <c r="A22" s="63" t="s">
        <v>54</v>
      </c>
      <c r="B22" s="201" t="s">
        <v>57</v>
      </c>
      <c r="C22" s="201"/>
      <c r="D22" s="201"/>
      <c r="E22" s="201"/>
      <c r="F22" s="64">
        <f>SUM(F17:F21)</f>
        <v>0</v>
      </c>
      <c r="G22" s="65">
        <f t="shared" si="0"/>
        <v>0</v>
      </c>
      <c r="H22" s="202">
        <f>SUM(H17:H21)</f>
        <v>0</v>
      </c>
      <c r="I22" s="203"/>
    </row>
    <row r="23" spans="1:9" ht="15" x14ac:dyDescent="0.2">
      <c r="A23" s="66" t="s">
        <v>58</v>
      </c>
      <c r="B23" s="195" t="s">
        <v>59</v>
      </c>
      <c r="C23" s="195"/>
      <c r="D23" s="195"/>
      <c r="E23" s="195"/>
      <c r="F23" s="67"/>
      <c r="G23" s="68"/>
      <c r="H23" s="196"/>
      <c r="I23" s="197"/>
    </row>
    <row r="24" spans="1:9" x14ac:dyDescent="0.2">
      <c r="A24" s="50">
        <v>1</v>
      </c>
      <c r="B24" s="183" t="s">
        <v>60</v>
      </c>
      <c r="C24" s="183"/>
      <c r="D24" s="183"/>
      <c r="E24" s="183"/>
      <c r="F24" s="59"/>
      <c r="G24" s="60"/>
      <c r="H24" s="184"/>
      <c r="I24" s="185"/>
    </row>
    <row r="25" spans="1:9" x14ac:dyDescent="0.2">
      <c r="A25" s="50">
        <v>2</v>
      </c>
      <c r="B25" s="183" t="s">
        <v>61</v>
      </c>
      <c r="C25" s="183"/>
      <c r="D25" s="183"/>
      <c r="E25" s="183"/>
      <c r="F25" s="69"/>
      <c r="G25" s="60"/>
      <c r="H25" s="184"/>
      <c r="I25" s="185"/>
    </row>
    <row r="26" spans="1:9" x14ac:dyDescent="0.2">
      <c r="A26" s="50">
        <v>3</v>
      </c>
      <c r="B26" s="183" t="s">
        <v>62</v>
      </c>
      <c r="C26" s="183"/>
      <c r="D26" s="183"/>
      <c r="E26" s="183"/>
      <c r="F26" s="69"/>
      <c r="G26" s="70"/>
      <c r="H26" s="184"/>
      <c r="I26" s="185"/>
    </row>
    <row r="27" spans="1:9" x14ac:dyDescent="0.2">
      <c r="A27" s="50">
        <v>4</v>
      </c>
      <c r="B27" s="183" t="s">
        <v>63</v>
      </c>
      <c r="C27" s="183"/>
      <c r="D27" s="183"/>
      <c r="E27" s="183"/>
      <c r="F27" s="69"/>
      <c r="G27" s="70"/>
      <c r="H27" s="184"/>
      <c r="I27" s="185"/>
    </row>
    <row r="28" spans="1:9" x14ac:dyDescent="0.2">
      <c r="A28" s="50">
        <v>5</v>
      </c>
      <c r="B28" s="183" t="s">
        <v>64</v>
      </c>
      <c r="C28" s="183"/>
      <c r="D28" s="183"/>
      <c r="E28" s="183"/>
      <c r="F28" s="69"/>
      <c r="G28" s="70"/>
      <c r="H28" s="184"/>
      <c r="I28" s="185"/>
    </row>
    <row r="29" spans="1:9" x14ac:dyDescent="0.2">
      <c r="A29" s="50">
        <v>6</v>
      </c>
      <c r="B29" s="183" t="s">
        <v>65</v>
      </c>
      <c r="C29" s="183"/>
      <c r="D29" s="183"/>
      <c r="E29" s="183"/>
      <c r="F29" s="69"/>
      <c r="G29" s="70"/>
      <c r="H29" s="184"/>
      <c r="I29" s="185"/>
    </row>
    <row r="30" spans="1:9" x14ac:dyDescent="0.2">
      <c r="A30" s="50">
        <v>7</v>
      </c>
      <c r="B30" s="183" t="s">
        <v>66</v>
      </c>
      <c r="C30" s="183"/>
      <c r="D30" s="183"/>
      <c r="E30" s="183"/>
      <c r="F30" s="71"/>
      <c r="G30" s="70"/>
      <c r="H30" s="184"/>
      <c r="I30" s="185"/>
    </row>
    <row r="31" spans="1:9" x14ac:dyDescent="0.2">
      <c r="A31" s="50">
        <v>8</v>
      </c>
      <c r="B31" s="183" t="s">
        <v>67</v>
      </c>
      <c r="C31" s="183"/>
      <c r="D31" s="183"/>
      <c r="E31" s="183"/>
      <c r="F31" s="59"/>
      <c r="G31" s="60"/>
      <c r="H31" s="184"/>
      <c r="I31" s="185"/>
    </row>
    <row r="32" spans="1:9" x14ac:dyDescent="0.2">
      <c r="A32" s="50">
        <v>9</v>
      </c>
      <c r="B32" s="183" t="s">
        <v>68</v>
      </c>
      <c r="C32" s="183"/>
      <c r="D32" s="183"/>
      <c r="E32" s="183"/>
      <c r="F32" s="59"/>
      <c r="G32" s="60">
        <f>H32-F32</f>
        <v>0</v>
      </c>
      <c r="H32" s="191"/>
      <c r="I32" s="192"/>
    </row>
    <row r="33" spans="1:11" x14ac:dyDescent="0.2">
      <c r="A33" s="50">
        <v>10</v>
      </c>
      <c r="B33" s="183" t="s">
        <v>69</v>
      </c>
      <c r="C33" s="183"/>
      <c r="D33" s="183"/>
      <c r="E33" s="183"/>
      <c r="F33" s="59"/>
      <c r="G33" s="72"/>
      <c r="H33" s="191"/>
      <c r="I33" s="192"/>
    </row>
    <row r="34" spans="1:11" ht="15.75" thickBot="1" x14ac:dyDescent="0.25">
      <c r="A34" s="73" t="s">
        <v>70</v>
      </c>
      <c r="B34" s="177" t="s">
        <v>71</v>
      </c>
      <c r="C34" s="177"/>
      <c r="D34" s="177"/>
      <c r="E34" s="177"/>
      <c r="F34" s="74">
        <f>SUM(F24:F33)</f>
        <v>0</v>
      </c>
      <c r="G34" s="74">
        <f>H34-F34</f>
        <v>0</v>
      </c>
      <c r="H34" s="193">
        <f>SUM(H24:H33)</f>
        <v>0</v>
      </c>
      <c r="I34" s="194"/>
    </row>
    <row r="35" spans="1:11" ht="15" x14ac:dyDescent="0.2">
      <c r="A35" s="56" t="s">
        <v>72</v>
      </c>
      <c r="B35" s="188" t="s">
        <v>73</v>
      </c>
      <c r="C35" s="188"/>
      <c r="D35" s="188"/>
      <c r="E35" s="188"/>
      <c r="F35" s="75"/>
      <c r="G35" s="76">
        <f>H35-F35</f>
        <v>0</v>
      </c>
      <c r="H35" s="189"/>
      <c r="I35" s="190"/>
    </row>
    <row r="36" spans="1:11" x14ac:dyDescent="0.2">
      <c r="A36" s="77">
        <v>1</v>
      </c>
      <c r="B36" s="183" t="s">
        <v>74</v>
      </c>
      <c r="C36" s="183"/>
      <c r="D36" s="183"/>
      <c r="E36" s="183"/>
      <c r="F36" s="78"/>
      <c r="G36" s="60">
        <f>H36-F36</f>
        <v>0</v>
      </c>
      <c r="H36" s="184"/>
      <c r="I36" s="185"/>
    </row>
    <row r="37" spans="1:11" x14ac:dyDescent="0.2">
      <c r="A37" s="77">
        <v>2</v>
      </c>
      <c r="B37" s="183" t="s">
        <v>75</v>
      </c>
      <c r="C37" s="183"/>
      <c r="D37" s="183"/>
      <c r="E37" s="183"/>
      <c r="F37" s="78"/>
      <c r="G37" s="60">
        <f>H37-F37</f>
        <v>0</v>
      </c>
      <c r="H37" s="184"/>
      <c r="I37" s="185"/>
    </row>
    <row r="38" spans="1:11" x14ac:dyDescent="0.2">
      <c r="A38" s="77">
        <v>3</v>
      </c>
      <c r="B38" s="183" t="s">
        <v>76</v>
      </c>
      <c r="C38" s="183"/>
      <c r="D38" s="183"/>
      <c r="E38" s="183"/>
      <c r="F38" s="78"/>
      <c r="G38" s="60">
        <f>H38-F38</f>
        <v>0</v>
      </c>
      <c r="H38" s="184"/>
      <c r="I38" s="185"/>
    </row>
    <row r="39" spans="1:11" x14ac:dyDescent="0.2">
      <c r="A39" s="77">
        <v>4</v>
      </c>
      <c r="B39" s="183" t="s">
        <v>77</v>
      </c>
      <c r="C39" s="183"/>
      <c r="D39" s="183"/>
      <c r="E39" s="183"/>
      <c r="F39" s="78"/>
      <c r="G39" s="60"/>
      <c r="H39" s="175"/>
      <c r="I39" s="176"/>
    </row>
    <row r="40" spans="1:11" ht="14.25" x14ac:dyDescent="0.2">
      <c r="A40" s="77"/>
      <c r="B40" s="174" t="s">
        <v>78</v>
      </c>
      <c r="C40" s="174"/>
      <c r="D40" s="174"/>
      <c r="E40" s="174"/>
      <c r="F40" s="79"/>
      <c r="G40" s="80">
        <f>H40-F40</f>
        <v>0</v>
      </c>
      <c r="H40" s="186"/>
      <c r="I40" s="187"/>
      <c r="J40" s="81"/>
    </row>
    <row r="41" spans="1:11" ht="14.25" x14ac:dyDescent="0.2">
      <c r="A41" s="77"/>
      <c r="B41" s="174" t="s">
        <v>79</v>
      </c>
      <c r="C41" s="174"/>
      <c r="D41" s="174"/>
      <c r="E41" s="174"/>
      <c r="F41" s="79"/>
      <c r="G41" s="80">
        <f>H41-F41</f>
        <v>0</v>
      </c>
      <c r="H41" s="175"/>
      <c r="I41" s="176"/>
      <c r="J41" s="81"/>
    </row>
    <row r="42" spans="1:11" s="37" customFormat="1" ht="15.75" thickBot="1" x14ac:dyDescent="0.3">
      <c r="A42" s="73" t="s">
        <v>72</v>
      </c>
      <c r="B42" s="177" t="s">
        <v>80</v>
      </c>
      <c r="C42" s="177"/>
      <c r="D42" s="177"/>
      <c r="E42" s="177"/>
      <c r="F42" s="82">
        <f>SUM(F36:F41)</f>
        <v>0</v>
      </c>
      <c r="G42" s="82">
        <f>H42-F42</f>
        <v>0</v>
      </c>
      <c r="H42" s="178">
        <f>SUM(H36:H41)</f>
        <v>0</v>
      </c>
      <c r="I42" s="179"/>
      <c r="J42" s="83"/>
      <c r="K42" s="84"/>
    </row>
    <row r="43" spans="1:11" s="37" customFormat="1" ht="18.75" thickBot="1" x14ac:dyDescent="0.3">
      <c r="A43" s="85"/>
      <c r="B43" s="180" t="s">
        <v>81</v>
      </c>
      <c r="C43" s="180"/>
      <c r="D43" s="180"/>
      <c r="E43" s="180"/>
      <c r="F43" s="86"/>
      <c r="G43" s="87">
        <f>G42+G34+G22</f>
        <v>0</v>
      </c>
      <c r="H43" s="181">
        <f>H22-H34+H42</f>
        <v>0</v>
      </c>
      <c r="I43" s="182"/>
      <c r="J43" s="83"/>
      <c r="K43" s="84"/>
    </row>
    <row r="44" spans="1:11" s="37" customFormat="1" ht="18" x14ac:dyDescent="0.25">
      <c r="A44" s="88"/>
      <c r="B44" s="152" t="s">
        <v>82</v>
      </c>
      <c r="C44" s="153"/>
      <c r="D44" s="153"/>
      <c r="E44" s="153"/>
      <c r="F44" s="153"/>
      <c r="G44" s="153"/>
      <c r="H44" s="153"/>
      <c r="I44" s="154"/>
    </row>
    <row r="45" spans="1:11" x14ac:dyDescent="0.2">
      <c r="A45" s="50"/>
      <c r="B45" s="155" t="s">
        <v>83</v>
      </c>
      <c r="C45" s="156"/>
      <c r="D45" s="156"/>
      <c r="E45" s="157"/>
      <c r="F45" s="158"/>
      <c r="G45" s="158"/>
      <c r="H45" s="158"/>
      <c r="I45" s="159"/>
    </row>
    <row r="46" spans="1:11" x14ac:dyDescent="0.2">
      <c r="A46" s="53"/>
      <c r="B46" s="160" t="s">
        <v>84</v>
      </c>
      <c r="C46" s="161"/>
      <c r="D46" s="164"/>
      <c r="E46" s="164"/>
      <c r="F46" s="164"/>
      <c r="G46" s="164"/>
      <c r="H46" s="164"/>
      <c r="I46" s="165"/>
    </row>
    <row r="47" spans="1:11" x14ac:dyDescent="0.2">
      <c r="A47" s="89"/>
      <c r="B47" s="162"/>
      <c r="C47" s="163"/>
      <c r="D47" s="166"/>
      <c r="E47" s="166"/>
      <c r="F47" s="166"/>
      <c r="G47" s="166"/>
      <c r="H47" s="166"/>
      <c r="I47" s="167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168" t="s">
        <v>85</v>
      </c>
      <c r="B49" s="169"/>
      <c r="C49" s="168" t="s">
        <v>86</v>
      </c>
      <c r="D49" s="169"/>
      <c r="E49" s="170"/>
      <c r="F49" s="96" t="s">
        <v>87</v>
      </c>
      <c r="G49" s="171" t="s">
        <v>87</v>
      </c>
      <c r="H49" s="172"/>
      <c r="I49" s="173"/>
    </row>
    <row r="50" spans="1:9" x14ac:dyDescent="0.2">
      <c r="A50" s="128"/>
      <c r="B50" s="129"/>
      <c r="C50" s="128"/>
      <c r="D50" s="134"/>
      <c r="E50" s="129"/>
      <c r="F50" s="129"/>
      <c r="G50" s="137"/>
      <c r="H50" s="138"/>
      <c r="I50" s="139"/>
    </row>
    <row r="51" spans="1:9" x14ac:dyDescent="0.2">
      <c r="A51" s="130"/>
      <c r="B51" s="131"/>
      <c r="C51" s="130"/>
      <c r="D51" s="135"/>
      <c r="E51" s="131"/>
      <c r="F51" s="131"/>
      <c r="G51" s="140"/>
      <c r="H51" s="141"/>
      <c r="I51" s="142"/>
    </row>
    <row r="52" spans="1:9" x14ac:dyDescent="0.2">
      <c r="A52" s="130"/>
      <c r="B52" s="131"/>
      <c r="C52" s="130"/>
      <c r="D52" s="135"/>
      <c r="E52" s="131"/>
      <c r="F52" s="131"/>
      <c r="G52" s="140"/>
      <c r="H52" s="141"/>
      <c r="I52" s="142"/>
    </row>
    <row r="53" spans="1:9" x14ac:dyDescent="0.2">
      <c r="A53" s="130"/>
      <c r="B53" s="131"/>
      <c r="C53" s="130"/>
      <c r="D53" s="135"/>
      <c r="E53" s="131"/>
      <c r="F53" s="131"/>
      <c r="G53" s="140"/>
      <c r="H53" s="141"/>
      <c r="I53" s="142"/>
    </row>
    <row r="54" spans="1:9" x14ac:dyDescent="0.2">
      <c r="A54" s="130"/>
      <c r="B54" s="131"/>
      <c r="C54" s="130"/>
      <c r="D54" s="135"/>
      <c r="E54" s="131"/>
      <c r="F54" s="131"/>
      <c r="G54" s="140"/>
      <c r="H54" s="141"/>
      <c r="I54" s="142"/>
    </row>
    <row r="55" spans="1:9" x14ac:dyDescent="0.2">
      <c r="A55" s="130"/>
      <c r="B55" s="131"/>
      <c r="C55" s="130"/>
      <c r="D55" s="135"/>
      <c r="E55" s="131"/>
      <c r="F55" s="131"/>
      <c r="G55" s="140"/>
      <c r="H55" s="141"/>
      <c r="I55" s="142"/>
    </row>
    <row r="56" spans="1:9" x14ac:dyDescent="0.2">
      <c r="A56" s="130"/>
      <c r="B56" s="131"/>
      <c r="C56" s="130"/>
      <c r="D56" s="135"/>
      <c r="E56" s="131"/>
      <c r="F56" s="131"/>
      <c r="G56" s="140"/>
      <c r="H56" s="141"/>
      <c r="I56" s="142"/>
    </row>
    <row r="57" spans="1:9" x14ac:dyDescent="0.2">
      <c r="A57" s="132"/>
      <c r="B57" s="133"/>
      <c r="C57" s="132"/>
      <c r="D57" s="136"/>
      <c r="E57" s="133"/>
      <c r="F57" s="133"/>
      <c r="G57" s="143"/>
      <c r="H57" s="144"/>
      <c r="I57" s="145"/>
    </row>
    <row r="58" spans="1:9" x14ac:dyDescent="0.2">
      <c r="A58" s="146"/>
      <c r="B58" s="147"/>
      <c r="C58" s="148"/>
      <c r="D58" s="149"/>
      <c r="E58" s="150"/>
      <c r="F58" s="97"/>
      <c r="G58" s="146"/>
      <c r="H58" s="151"/>
      <c r="I58" s="147"/>
    </row>
    <row r="59" spans="1:9" ht="15" thickBot="1" x14ac:dyDescent="0.25">
      <c r="A59" s="125" t="s">
        <v>88</v>
      </c>
      <c r="B59" s="126"/>
      <c r="C59" s="125" t="s">
        <v>89</v>
      </c>
      <c r="D59" s="127"/>
      <c r="E59" s="126"/>
      <c r="F59" s="98" t="s">
        <v>90</v>
      </c>
      <c r="G59" s="125" t="s">
        <v>91</v>
      </c>
      <c r="H59" s="127"/>
      <c r="I59" s="126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2014-08-22T05:30:33Z</dcterms:modified>
</coreProperties>
</file>