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BEIBL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2" i="8" l="1"/>
  <c r="Q13" i="8"/>
  <c r="Q14" i="8"/>
  <c r="Q15" i="8"/>
  <c r="Q16" i="8"/>
  <c r="Q17" i="8"/>
  <c r="Q11" i="8"/>
  <c r="Q12" i="9"/>
  <c r="Q13" i="9"/>
  <c r="Q14" i="9"/>
  <c r="Q15" i="9"/>
  <c r="Q16" i="9"/>
  <c r="Q17" i="9"/>
  <c r="Q11" i="9"/>
  <c r="X4" i="9" l="1"/>
  <c r="R9" i="9"/>
  <c r="R10" i="9"/>
  <c r="R11" i="9"/>
  <c r="R12" i="9"/>
  <c r="R13" i="9"/>
  <c r="R14" i="9"/>
  <c r="R15" i="9"/>
  <c r="R16" i="9"/>
  <c r="R17" i="9"/>
  <c r="R8" i="9"/>
  <c r="Q9" i="9"/>
  <c r="Q10" i="9"/>
  <c r="Q8" i="9"/>
  <c r="R9" i="8"/>
  <c r="R10" i="8"/>
  <c r="R11" i="8"/>
  <c r="R12" i="8"/>
  <c r="R13" i="8"/>
  <c r="R14" i="8"/>
  <c r="R15" i="8"/>
  <c r="R16" i="8"/>
  <c r="R17" i="8"/>
  <c r="R8" i="8"/>
  <c r="Q9" i="8"/>
  <c r="Q10" i="8"/>
  <c r="Q8" i="8"/>
  <c r="S17" i="9" l="1"/>
  <c r="T17" i="9" s="1"/>
  <c r="S16" i="9"/>
  <c r="T16" i="9" s="1"/>
  <c r="S15" i="9"/>
  <c r="T15" i="9" s="1"/>
  <c r="S14" i="9"/>
  <c r="T14" i="9" s="1"/>
  <c r="S13" i="9"/>
  <c r="T13" i="9" s="1"/>
  <c r="S12" i="9"/>
  <c r="T12" i="9" s="1"/>
  <c r="S11" i="9"/>
  <c r="T11" i="9" s="1"/>
  <c r="S10" i="9"/>
  <c r="T10" i="9" s="1"/>
  <c r="S9" i="9"/>
  <c r="T9" i="9" s="1"/>
  <c r="S8" i="9"/>
  <c r="T8" i="9" s="1"/>
  <c r="Z9" i="9" l="1"/>
  <c r="Z10" i="9"/>
  <c r="Z11" i="9"/>
  <c r="Z12" i="9"/>
  <c r="Z13" i="9"/>
  <c r="Z14" i="9"/>
  <c r="Z15" i="9"/>
  <c r="Z16" i="9"/>
  <c r="Z17" i="9"/>
  <c r="Z8" i="9"/>
  <c r="Y9" i="9"/>
  <c r="Y10" i="9"/>
  <c r="Y11" i="9"/>
  <c r="Y12" i="9"/>
  <c r="Y13" i="9"/>
  <c r="Y14" i="9"/>
  <c r="Y15" i="9"/>
  <c r="Y16" i="9"/>
  <c r="Y17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14" i="9"/>
  <c r="AA14" i="9" s="1"/>
  <c r="X15" i="9"/>
  <c r="AA15" i="9" s="1"/>
  <c r="X16" i="9"/>
  <c r="AA16" i="9" s="1"/>
  <c r="X17" i="9"/>
  <c r="AA17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4" i="9" l="1"/>
  <c r="Y4" i="9"/>
  <c r="H18" i="10" s="1"/>
  <c r="G18" i="10" s="1"/>
  <c r="Z4" i="9"/>
  <c r="H19" i="10" s="1"/>
  <c r="G19" i="10" s="1"/>
  <c r="H17" i="10"/>
  <c r="G17" i="10" s="1"/>
  <c r="G34" i="10"/>
  <c r="H22" i="10" l="1"/>
  <c r="H43" i="10" s="1"/>
  <c r="G22" i="10" l="1"/>
  <c r="G43" i="10" s="1"/>
  <c r="S17" i="8"/>
  <c r="T17" i="8" s="1"/>
  <c r="S16" i="8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<sst xmlns="http://schemas.openxmlformats.org/spreadsheetml/2006/main" count="190" uniqueCount="116">
  <si>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</si>
  <si>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</si>
  <si>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</si>
  <si>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</si>
  <si>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</si>
  <si>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</si>
  <si>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</si>
  <si>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</si>
  <si>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</si>
  <si>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</si>
  <si>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</si>
  <si>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</si>
  <si>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</si>
  <si>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</si>
  <si>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</si>
  <si>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</si>
  <si>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</si>
  <si>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</si>
  <si>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</si>
  <si>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</si>
  <si>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</si>
  <si>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</si>
  <si>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</si>
  <si>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</si>
  <si>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</si>
  <si>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</si>
  <si>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</si>
  <si>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</si>
  <si>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</si>
  <si>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</si>
  <si>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</si>
  <si>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</si>
  <si>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</si>
  <si>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</si>
  <si>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</si>
  <si>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</si>
  <si>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</si>
  <si>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</si>
  <si>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</si>
  <si>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</si>
  <si>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</si>
  <si>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</si>
  <si>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</si>
  <si>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</si>
  <si>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</si>
  <si>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</si>
  <si>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</si>
  <si>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</si>
  <si>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</si>
  <si>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</si>
  <si>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</si>
  <si>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</si>
  <si>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</si>
  <si>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</si>
  <si>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</si>
  <si>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</si>
  <si>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</si>
  <si>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</si>
  <si>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</si>
  <si>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</si>
  <si>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</si>
  <si>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</si>
  <si>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</si>
  <si>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</si>
  <si>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</si>
  <si>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</si>
  <si>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</si>
  <si>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</si>
  <si>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</si>
  <si>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</si>
  <si>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</si>
  <si>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</si>
  <si>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</si>
  <si>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</si>
  <si>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</si>
  <si>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</si>
  <si>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</si>
  <si>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</si>
  <si>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</si>
  <si>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</si>
  <si>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</si>
  <si>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</si>
  <si>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</si>
  <si>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</si>
  <si>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</si>
  <si>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</si>
  <si>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</si>
  <si>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</si>
  <si>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</si>
  <si>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</si>
  <si>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</si>
  <si>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</si>
  <si>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</si>
  <si>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</si>
  <si>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</si>
  <si>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</si>
  <si>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</si>
  <si>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</si>
  <si>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</si>
  <si>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</si>
  <si>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</si>
  <si>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Environmental Clearance</t>
  </si>
  <si>
    <t>Payment Schedule</t>
  </si>
  <si>
    <t>On start of project</t>
  </si>
  <si>
    <t>After data collection and survey</t>
  </si>
  <si>
    <t>After submission of Consent to establish form</t>
  </si>
  <si>
    <t xml:space="preserve">After submission of form I &amp; IA and conceptual plan for EC </t>
  </si>
  <si>
    <t xml:space="preserve">After obtaining environmental clearance from SEIAA, MoEF, state PCB etc as required </t>
  </si>
  <si>
    <t>After obtaining consent to establish</t>
  </si>
  <si>
    <t>Monitoring and report submission ( Six Monthly Rs 40,000 x 3)</t>
  </si>
  <si>
    <t>After obtaining Consent to operate</t>
  </si>
  <si>
    <t>Nil</t>
  </si>
  <si>
    <t>601000000</t>
  </si>
  <si>
    <t>`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</si>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</sst>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7"/>
  <sheetViews>
    <sheetView tabSelected="1" topLeftCell="J1" workbookViewId="0">
      <selection activeCell="Q21" sqref="Q2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 t="s">
        <v>113</v>
      </c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2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3" t="s">
        <v>19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 t="s">
        <v>61</v>
      </c>
      <c r="B8" s="107" t="s">
        <v>112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111</v>
      </c>
      <c r="N8" s="109">
        <v>0</v>
      </c>
      <c r="O8" s="34"/>
      <c r="P8" s="23">
        <v>0</v>
      </c>
      <c r="Q8" s="23" t="n">
        <f>P8*10%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112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111</v>
      </c>
      <c r="N9" s="109">
        <v>0</v>
      </c>
      <c r="O9" s="34"/>
      <c r="P9" s="24">
        <v>0</v>
      </c>
      <c r="Q9" s="23" t="n">
        <f t="shared" ref="Q9:Q17" si="0">P9*10%</f>
        <v>0.0</v>
      </c>
      <c r="R9" s="23" t="n">
        <f t="shared" ref="R9:R17" si="1">Q9*3%</f>
        <v>0.0</v>
      </c>
      <c r="S9" s="23" t="n">
        <f t="shared" ref="S9:S17" si="2">SUM(P9:R9)</f>
        <v>0.0</v>
      </c>
      <c r="T9" s="25" t="n">
        <f t="shared" ref="T9:T17" si="3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112</v>
      </c>
      <c r="C10" s="16" t="s">
        <v>103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40000</v>
      </c>
      <c r="Q10" s="23" t="n">
        <f t="shared" si="0"/>
        <v>4000.0</v>
      </c>
      <c r="R10" s="23" t="n">
        <f t="shared" si="1"/>
        <v>120.0</v>
      </c>
      <c r="S10" s="23" t="n">
        <f t="shared" si="2"/>
        <v>44120.0</v>
      </c>
      <c r="T10" s="25" t="n">
        <f t="shared" si="3"/>
        <v>44120.0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1.2</v>
      </c>
      <c r="B11" s="107" t="s">
        <v>112</v>
      </c>
      <c r="C11" s="16" t="s">
        <v>104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40000</v>
      </c>
      <c r="Q11" s="23" t="n">
        <f>P11*12%</f>
        <v>4800.0</v>
      </c>
      <c r="R11" s="23" t="n">
        <f t="shared" si="1"/>
        <v>144.0</v>
      </c>
      <c r="S11" s="23" t="n">
        <f t="shared" si="2"/>
        <v>44944.0</v>
      </c>
      <c r="T11" s="25" t="n">
        <f t="shared" si="3"/>
        <v>44944.0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1.3</v>
      </c>
      <c r="B12" s="107" t="s">
        <v>112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60000</v>
      </c>
      <c r="Q12" s="23" t="n">
        <f t="shared" ref="Q12:Q17" si="4">P12*12%</f>
        <v>7200.0</v>
      </c>
      <c r="R12" s="23" t="n">
        <f t="shared" si="1"/>
        <v>216.0</v>
      </c>
      <c r="S12" s="23" t="n">
        <f t="shared" si="2"/>
        <v>67416.0</v>
      </c>
      <c r="T12" s="25" t="n">
        <f t="shared" si="3"/>
        <v>67416.0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2">
        <v>1.4</v>
      </c>
      <c r="B13" s="107" t="s">
        <v>112</v>
      </c>
      <c r="C13" s="16" t="s">
        <v>106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90000</v>
      </c>
      <c r="Q13" s="23" t="n">
        <f t="shared" si="4"/>
        <v>10800.0</v>
      </c>
      <c r="R13" s="23" t="n">
        <f t="shared" si="1"/>
        <v>324.0</v>
      </c>
      <c r="S13" s="23" t="n">
        <f t="shared" si="2"/>
        <v>101124.0</v>
      </c>
      <c r="T13" s="25" t="n">
        <f t="shared" si="3"/>
        <v>101124.0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31.5" customHeight="1" x14ac:dyDescent="0.25">
      <c r="A14" s="2">
        <v>1.5</v>
      </c>
      <c r="B14" s="107" t="s">
        <v>112</v>
      </c>
      <c r="C14" s="16" t="s">
        <v>107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1</v>
      </c>
      <c r="O14" s="34"/>
      <c r="P14" s="23">
        <v>70000</v>
      </c>
      <c r="Q14" s="23" t="n">
        <f t="shared" si="4"/>
        <v>8400.0</v>
      </c>
      <c r="R14" s="23" t="n">
        <f t="shared" si="1"/>
        <v>252.0</v>
      </c>
      <c r="S14" s="23" t="n">
        <f t="shared" si="2"/>
        <v>78652.0</v>
      </c>
      <c r="T14" s="25" t="n">
        <f t="shared" si="3"/>
        <v>78652.0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5">
      <c r="A15" s="2">
        <v>1.6</v>
      </c>
      <c r="B15" s="107" t="s">
        <v>112</v>
      </c>
      <c r="C15" s="16" t="s">
        <v>108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17</v>
      </c>
      <c r="N15" s="109">
        <v>1</v>
      </c>
      <c r="O15" s="34"/>
      <c r="P15" s="24">
        <v>40000</v>
      </c>
      <c r="Q15" s="23" t="n">
        <f t="shared" si="4"/>
        <v>4800.0</v>
      </c>
      <c r="R15" s="23" t="n">
        <f t="shared" si="1"/>
        <v>144.0</v>
      </c>
      <c r="S15" s="23" t="n">
        <f t="shared" si="2"/>
        <v>44944.0</v>
      </c>
      <c r="T15" s="25" t="n">
        <f t="shared" si="3"/>
        <v>44944.0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ht="30" x14ac:dyDescent="0.25">
      <c r="A16" s="2">
        <v>1.7</v>
      </c>
      <c r="B16" s="107" t="s">
        <v>112</v>
      </c>
      <c r="C16" s="16" t="s">
        <v>109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109">
        <v>1</v>
      </c>
      <c r="O16" s="34"/>
      <c r="P16" s="24">
        <v>120000</v>
      </c>
      <c r="Q16" s="23" t="n">
        <f t="shared" si="4"/>
        <v>14400.0</v>
      </c>
      <c r="R16" s="23" t="n">
        <f t="shared" si="1"/>
        <v>432.0</v>
      </c>
      <c r="S16" s="23" t="n">
        <f t="shared" si="2"/>
        <v>134832.0</v>
      </c>
      <c r="T16" s="25" t="n">
        <f t="shared" si="3"/>
        <v>134832.0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25">
      <c r="A17" s="2">
        <v>1.8</v>
      </c>
      <c r="B17" s="107" t="s">
        <v>112</v>
      </c>
      <c r="C17" s="16" t="s">
        <v>110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109">
        <v>1</v>
      </c>
      <c r="O17" s="34"/>
      <c r="P17" s="23">
        <v>40000</v>
      </c>
      <c r="Q17" s="23" t="n">
        <f t="shared" si="4"/>
        <v>4800.0</v>
      </c>
      <c r="R17" s="23" t="n">
        <f t="shared" si="1"/>
        <v>144.0</v>
      </c>
      <c r="S17" s="23" t="n">
        <f t="shared" si="2"/>
        <v>44944.0</v>
      </c>
      <c r="T17" s="25" t="n">
        <f t="shared" si="3"/>
        <v>44944.0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</sheetData>
  <protectedRanges>
    <protectedRange password="CA69" sqref="G8:G9 G11:G12 G14:G15 G17" name="Range1_1_1"/>
    <protectedRange password="CA69" sqref="I8:I17" name="Range1_12_2_1"/>
    <protectedRange password="CA69" sqref="J8:K17" name="Range1_2_2_1_1"/>
    <protectedRange password="CA69" sqref="D8:D17" name="Range1_1_4"/>
    <protectedRange password="CA69" sqref="H8:H9 H11:H12 H14:H15 H17" name="Range1_12_2_2"/>
    <protectedRange password="CA69" sqref="H10 H13 H16" name="Range1_2_2_1"/>
    <protectedRange password="CA69" sqref="B8:B17" name="Range1_1_5_1"/>
    <protectedRange password="CA69" sqref="N8:O9 N11:O12 N14:O15 N17:O17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7"/>
  <sheetViews>
    <sheetView topLeftCell="J1" workbookViewId="0">
      <selection activeCell="Q24" sqref="Q2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115</v>
      </c>
      <c r="G4" s="110"/>
      <c r="X4" s="35" t="n">
        <f>SUM(X8:X17)</f>
        <v>300000.0</v>
      </c>
      <c r="Y4" s="35" t="n">
        <f>SUM(Y8:Y17)</f>
        <v>35200.0</v>
      </c>
      <c r="Z4" s="35" t="n">
        <f>SUM(Z8:Z17)</f>
        <v>1056.0</v>
      </c>
      <c r="AA4" s="35" t="n">
        <f>SUM(AA8:AA17)</f>
        <v>336256.0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2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3" t="s">
        <v>19</v>
      </c>
      <c r="Q6" s="114"/>
      <c r="R6" s="114"/>
      <c r="S6" s="114"/>
      <c r="T6" s="114"/>
      <c r="U6" s="39"/>
      <c r="V6" s="111" t="s">
        <v>23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 t="s">
        <v>61</v>
      </c>
      <c r="B8" s="107" t="s">
        <v>112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111</v>
      </c>
      <c r="N8" s="109">
        <v>0</v>
      </c>
      <c r="O8" s="34"/>
      <c r="P8" s="23">
        <v>0</v>
      </c>
      <c r="Q8" s="23" t="n">
        <f>P8*10%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112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111</v>
      </c>
      <c r="N9" s="109">
        <v>0</v>
      </c>
      <c r="O9" s="34"/>
      <c r="P9" s="24">
        <v>0</v>
      </c>
      <c r="Q9" s="23" t="n">
        <f t="shared" ref="Q9:Q17" si="0">P9*10%</f>
        <v>0.0</v>
      </c>
      <c r="R9" s="23" t="n">
        <f t="shared" ref="R9:R17" si="1">Q9*3%</f>
        <v>0.0</v>
      </c>
      <c r="S9" s="23" t="n">
        <f t="shared" ref="S9:S17" si="2">SUM(P9:R9)</f>
        <v>0.0</v>
      </c>
      <c r="T9" s="25" t="n">
        <f t="shared" ref="T9:T17" si="3">S9*N9</f>
        <v>0.0</v>
      </c>
      <c r="U9" s="41"/>
      <c r="V9" s="24">
        <v>0</v>
      </c>
      <c r="W9" s="24">
        <v>0</v>
      </c>
      <c r="X9" s="23" t="n">
        <f t="shared" ref="X9:X17" si="4">V9*W9*P9/100</f>
        <v>0.0</v>
      </c>
      <c r="Y9" s="23" t="n">
        <f t="shared" ref="Y9:Y17" si="5">V9*W9*Q9/100</f>
        <v>0.0</v>
      </c>
      <c r="Z9" s="23" t="n">
        <f t="shared" ref="Z9:Z17" si="6">V9*W9*R9/100</f>
        <v>0.0</v>
      </c>
      <c r="AA9" s="23" t="n">
        <f t="shared" ref="AA9:AA17" si="7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112</v>
      </c>
      <c r="C10" s="16" t="s">
        <v>103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40000</v>
      </c>
      <c r="Q10" s="23" t="n">
        <f t="shared" si="0"/>
        <v>4000.0</v>
      </c>
      <c r="R10" s="23" t="n">
        <f t="shared" si="1"/>
        <v>120.0</v>
      </c>
      <c r="S10" s="23" t="n">
        <f t="shared" si="2"/>
        <v>44120.0</v>
      </c>
      <c r="T10" s="25" t="n">
        <f t="shared" si="3"/>
        <v>44120.0</v>
      </c>
      <c r="U10" s="41"/>
      <c r="V10" s="24" t="n">
        <v>100.0</v>
      </c>
      <c r="W10" s="24" t="n">
        <v>1.0</v>
      </c>
      <c r="X10" s="23" t="n">
        <f t="shared" si="4"/>
        <v>40000.0</v>
      </c>
      <c r="Y10" s="23" t="n">
        <f t="shared" si="5"/>
        <v>4000.0</v>
      </c>
      <c r="Z10" s="23" t="n">
        <f t="shared" si="6"/>
        <v>120.0</v>
      </c>
      <c r="AA10" s="23" t="n">
        <f t="shared" si="7"/>
        <v>44120.0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112</v>
      </c>
      <c r="C11" s="16" t="s">
        <v>104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40000</v>
      </c>
      <c r="Q11" s="23" t="n">
        <f>P11*12%</f>
        <v>4800.0</v>
      </c>
      <c r="R11" s="23" t="n">
        <f t="shared" si="1"/>
        <v>144.0</v>
      </c>
      <c r="S11" s="23" t="n">
        <f t="shared" si="2"/>
        <v>44944.0</v>
      </c>
      <c r="T11" s="25" t="n">
        <f t="shared" si="3"/>
        <v>44944.0</v>
      </c>
      <c r="U11" s="40"/>
      <c r="V11" s="23" t="n">
        <v>100.0</v>
      </c>
      <c r="W11" s="23" t="n">
        <v>1.0</v>
      </c>
      <c r="X11" s="23" t="n">
        <f t="shared" si="4"/>
        <v>40000.0</v>
      </c>
      <c r="Y11" s="23" t="n">
        <f t="shared" si="5"/>
        <v>4800.0</v>
      </c>
      <c r="Z11" s="23" t="n">
        <f t="shared" si="6"/>
        <v>144.0</v>
      </c>
      <c r="AA11" s="23" t="n">
        <f t="shared" si="7"/>
        <v>44944.0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112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60000</v>
      </c>
      <c r="Q12" s="23" t="n">
        <f t="shared" ref="Q12:Q17" si="8">P12*12%</f>
        <v>7200.0</v>
      </c>
      <c r="R12" s="23" t="n">
        <f t="shared" si="1"/>
        <v>216.0</v>
      </c>
      <c r="S12" s="23" t="n">
        <f t="shared" si="2"/>
        <v>67416.0</v>
      </c>
      <c r="T12" s="25" t="n">
        <f t="shared" si="3"/>
        <v>67416.0</v>
      </c>
      <c r="U12" s="41"/>
      <c r="V12" s="24" t="n">
        <v>100.0</v>
      </c>
      <c r="W12" s="24" t="n">
        <v>1.0</v>
      </c>
      <c r="X12" s="23" t="n">
        <f t="shared" si="4"/>
        <v>60000.0</v>
      </c>
      <c r="Y12" s="23" t="n">
        <f t="shared" si="5"/>
        <v>7200.0</v>
      </c>
      <c r="Z12" s="23" t="n">
        <f t="shared" si="6"/>
        <v>216.0</v>
      </c>
      <c r="AA12" s="23" t="n">
        <f t="shared" si="7"/>
        <v>67416.0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2">
        <v>1.4</v>
      </c>
      <c r="B13" s="107" t="s">
        <v>112</v>
      </c>
      <c r="C13" s="16" t="s">
        <v>106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90000</v>
      </c>
      <c r="Q13" s="23" t="n">
        <f t="shared" si="8"/>
        <v>10800.0</v>
      </c>
      <c r="R13" s="23" t="n">
        <f t="shared" si="1"/>
        <v>324.0</v>
      </c>
      <c r="S13" s="23" t="n">
        <f t="shared" si="2"/>
        <v>101124.0</v>
      </c>
      <c r="T13" s="25" t="n">
        <f t="shared" si="3"/>
        <v>101124.0</v>
      </c>
      <c r="U13" s="41"/>
      <c r="V13" s="24" t="n">
        <v>100.0</v>
      </c>
      <c r="W13" s="24" t="n">
        <v>1.0</v>
      </c>
      <c r="X13" s="23" t="n">
        <f t="shared" si="4"/>
        <v>90000.0</v>
      </c>
      <c r="Y13" s="23" t="n">
        <f t="shared" si="5"/>
        <v>10800.0</v>
      </c>
      <c r="Z13" s="23" t="n">
        <f t="shared" si="6"/>
        <v>324.0</v>
      </c>
      <c r="AA13" s="23" t="n">
        <f t="shared" si="7"/>
        <v>101124.0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1.5</v>
      </c>
      <c r="B14" s="107" t="s">
        <v>112</v>
      </c>
      <c r="C14" s="16" t="s">
        <v>107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1</v>
      </c>
      <c r="O14" s="34"/>
      <c r="P14" s="23">
        <v>70000</v>
      </c>
      <c r="Q14" s="23" t="n">
        <f t="shared" si="8"/>
        <v>8400.0</v>
      </c>
      <c r="R14" s="23" t="n">
        <f t="shared" si="1"/>
        <v>252.0</v>
      </c>
      <c r="S14" s="23" t="n">
        <f t="shared" si="2"/>
        <v>78652.0</v>
      </c>
      <c r="T14" s="25" t="n">
        <f t="shared" si="3"/>
        <v>78652.0</v>
      </c>
      <c r="U14" s="40"/>
      <c r="V14" s="23" t="n">
        <v>100.0</v>
      </c>
      <c r="W14" s="23" t="n">
        <v>1.0</v>
      </c>
      <c r="X14" s="23" t="n">
        <f t="shared" si="4"/>
        <v>70000.0</v>
      </c>
      <c r="Y14" s="23" t="n">
        <f t="shared" si="5"/>
        <v>8400.0</v>
      </c>
      <c r="Z14" s="23" t="n">
        <f t="shared" si="6"/>
        <v>252.0</v>
      </c>
      <c r="AA14" s="23" t="n">
        <f t="shared" si="7"/>
        <v>78652.0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1.6</v>
      </c>
      <c r="B15" s="107" t="s">
        <v>112</v>
      </c>
      <c r="C15" s="16" t="s">
        <v>108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17</v>
      </c>
      <c r="N15" s="109">
        <v>1</v>
      </c>
      <c r="O15" s="34"/>
      <c r="P15" s="24">
        <v>40000</v>
      </c>
      <c r="Q15" s="23" t="n">
        <f t="shared" si="8"/>
        <v>4800.0</v>
      </c>
      <c r="R15" s="23" t="n">
        <f t="shared" si="1"/>
        <v>144.0</v>
      </c>
      <c r="S15" s="23" t="n">
        <f t="shared" si="2"/>
        <v>44944.0</v>
      </c>
      <c r="T15" s="25" t="n">
        <f t="shared" si="3"/>
        <v>44944.0</v>
      </c>
      <c r="U15" s="41"/>
      <c r="V15" s="24">
        <v>0</v>
      </c>
      <c r="W15" s="24">
        <v>0</v>
      </c>
      <c r="X15" s="23" t="n">
        <f t="shared" si="4"/>
        <v>0.0</v>
      </c>
      <c r="Y15" s="23" t="n">
        <f t="shared" si="5"/>
        <v>0.0</v>
      </c>
      <c r="Z15" s="23" t="n">
        <f t="shared" si="6"/>
        <v>0.0</v>
      </c>
      <c r="AA15" s="23" t="n">
        <f t="shared" si="7"/>
        <v>0.0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ht="30" x14ac:dyDescent="0.25">
      <c r="A16" s="2">
        <v>1.7</v>
      </c>
      <c r="B16" s="107" t="s">
        <v>112</v>
      </c>
      <c r="C16" s="16" t="s">
        <v>109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109">
        <v>1</v>
      </c>
      <c r="O16" s="34"/>
      <c r="P16" s="24">
        <v>120000</v>
      </c>
      <c r="Q16" s="23" t="n">
        <f t="shared" si="8"/>
        <v>14400.0</v>
      </c>
      <c r="R16" s="23" t="n">
        <f t="shared" si="1"/>
        <v>432.0</v>
      </c>
      <c r="S16" s="23" t="n">
        <f t="shared" si="2"/>
        <v>134832.0</v>
      </c>
      <c r="T16" s="25" t="n">
        <f t="shared" si="3"/>
        <v>134832.0</v>
      </c>
      <c r="U16" s="41"/>
      <c r="V16" s="24">
        <v>0</v>
      </c>
      <c r="W16" s="24">
        <v>0</v>
      </c>
      <c r="X16" s="23" t="n">
        <f t="shared" si="4"/>
        <v>0.0</v>
      </c>
      <c r="Y16" s="23" t="n">
        <f t="shared" si="5"/>
        <v>0.0</v>
      </c>
      <c r="Z16" s="23" t="n">
        <f t="shared" si="6"/>
        <v>0.0</v>
      </c>
      <c r="AA16" s="23" t="n">
        <f t="shared" si="7"/>
        <v>0.0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25">
      <c r="A17" s="2">
        <v>1.8</v>
      </c>
      <c r="B17" s="107" t="s">
        <v>112</v>
      </c>
      <c r="C17" s="16" t="s">
        <v>110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109">
        <v>1</v>
      </c>
      <c r="O17" s="34"/>
      <c r="P17" s="23">
        <v>40000</v>
      </c>
      <c r="Q17" s="23" t="n">
        <f t="shared" si="8"/>
        <v>4800.0</v>
      </c>
      <c r="R17" s="23" t="n">
        <f t="shared" si="1"/>
        <v>144.0</v>
      </c>
      <c r="S17" s="23" t="n">
        <f t="shared" si="2"/>
        <v>44944.0</v>
      </c>
      <c r="T17" s="25" t="n">
        <f t="shared" si="3"/>
        <v>44944.0</v>
      </c>
      <c r="U17" s="40"/>
      <c r="V17" s="23">
        <v>0</v>
      </c>
      <c r="W17" s="23">
        <v>0</v>
      </c>
      <c r="X17" s="23" t="n">
        <f t="shared" si="4"/>
        <v>0.0</v>
      </c>
      <c r="Y17" s="23" t="n">
        <f t="shared" si="5"/>
        <v>0.0</v>
      </c>
      <c r="Z17" s="23" t="n">
        <f t="shared" si="6"/>
        <v>0.0</v>
      </c>
      <c r="AA17" s="23" t="n">
        <f t="shared" si="7"/>
        <v>0.0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</sheetData>
  <protectedRanges>
    <protectedRange password="CA69" sqref="G8:G9 G11:G12 G14:G15 G17" name="Range1_1_1_1"/>
    <protectedRange password="CA69" sqref="I8:I17" name="Range1_12_2_1_1"/>
    <protectedRange password="CA69" sqref="J8:K17" name="Range1_2_2_1_1_1"/>
    <protectedRange password="CA69" sqref="D8:D17" name="Range1_1_4_1"/>
    <protectedRange password="CA69" sqref="H8:H9 H11:H12 H14:H15 H17" name="Range1_12_2_2_1"/>
    <protectedRange password="CA69" sqref="H10 H13 H16" name="Range1_2_2_1_2"/>
    <protectedRange password="CA69" sqref="B8:B17" name="Range1_1_5_1_1"/>
    <protectedRange password="CA69" sqref="N8:O9 N11:O12 N14:O15 N17:O17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 x14ac:dyDescent="0.2">
      <c r="A1" s="116" t="s">
        <v>31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32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33</v>
      </c>
      <c r="B3" s="123"/>
      <c r="C3" s="123"/>
      <c r="D3" s="123"/>
      <c r="E3" s="123"/>
      <c r="F3" s="123"/>
      <c r="G3" s="124" t="s">
        <v>34</v>
      </c>
      <c r="H3" s="125"/>
      <c r="I3" s="126"/>
      <c r="J3" s="43"/>
    </row>
    <row r="4" spans="1:10" s="43" customFormat="1" ht="15" x14ac:dyDescent="0.25">
      <c r="A4" s="127" t="s">
        <v>35</v>
      </c>
      <c r="B4" s="128"/>
      <c r="C4" s="44" t="s">
        <v>36</v>
      </c>
      <c r="D4" s="45"/>
      <c r="E4" s="45"/>
      <c r="F4" s="46"/>
      <c r="G4" s="129" t="s">
        <v>37</v>
      </c>
      <c r="H4" s="130"/>
      <c r="I4" s="131"/>
    </row>
    <row r="5" spans="1:10" s="43" customFormat="1" ht="15.75" thickBot="1" x14ac:dyDescent="0.3">
      <c r="A5" s="135" t="s">
        <v>38</v>
      </c>
      <c r="B5" s="136"/>
      <c r="C5" s="137" t="s">
        <v>39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7"/>
      <c r="F6" s="152"/>
      <c r="G6" s="153"/>
      <c r="H6" s="153"/>
      <c r="I6" s="154"/>
    </row>
    <row r="7" spans="1:10" x14ac:dyDescent="0.2">
      <c r="A7" s="48" t="s">
        <v>40</v>
      </c>
      <c r="B7" s="155" t="s">
        <v>41</v>
      </c>
      <c r="C7" s="155"/>
      <c r="D7" s="155"/>
      <c r="E7" s="156"/>
      <c r="F7" s="157" t="s">
        <v>42</v>
      </c>
      <c r="G7" s="158"/>
      <c r="H7" s="158"/>
      <c r="I7" s="159"/>
    </row>
    <row r="8" spans="1:10" x14ac:dyDescent="0.2">
      <c r="A8" s="160" t="s">
        <v>43</v>
      </c>
      <c r="B8" s="161"/>
      <c r="C8" s="49"/>
      <c r="D8" s="49"/>
      <c r="E8" s="47"/>
      <c r="F8" s="147" t="s">
        <v>44</v>
      </c>
      <c r="G8" s="162"/>
      <c r="H8" s="162"/>
      <c r="I8" s="163"/>
    </row>
    <row r="9" spans="1:10" x14ac:dyDescent="0.2">
      <c r="A9" s="139" t="s">
        <v>45</v>
      </c>
      <c r="B9" s="140"/>
      <c r="C9" s="140"/>
      <c r="D9" s="141" t="s">
        <v>46</v>
      </c>
      <c r="E9" s="142"/>
      <c r="F9" s="143" t="s">
        <v>47</v>
      </c>
      <c r="G9" s="143"/>
      <c r="H9" s="143"/>
      <c r="I9" s="144"/>
    </row>
    <row r="10" spans="1:10" x14ac:dyDescent="0.2">
      <c r="A10" s="139" t="s">
        <v>48</v>
      </c>
      <c r="B10" s="140"/>
      <c r="C10" s="140"/>
      <c r="D10" s="145">
        <v>6905433</v>
      </c>
      <c r="E10" s="146"/>
      <c r="F10" s="147" t="s">
        <v>49</v>
      </c>
      <c r="G10" s="148"/>
      <c r="H10" s="148"/>
      <c r="I10" s="149"/>
    </row>
    <row r="11" spans="1:10" x14ac:dyDescent="0.2">
      <c r="A11" s="50" t="s">
        <v>50</v>
      </c>
      <c r="B11" s="49"/>
      <c r="C11" s="51"/>
      <c r="D11" s="177"/>
      <c r="E11" s="178"/>
      <c r="F11" s="179" t="s">
        <v>51</v>
      </c>
      <c r="G11" s="180"/>
      <c r="H11" s="180"/>
      <c r="I11" s="181"/>
    </row>
    <row r="12" spans="1:10" ht="13.5" thickBot="1" x14ac:dyDescent="0.25">
      <c r="A12" s="182" t="s">
        <v>52</v>
      </c>
      <c r="B12" s="183"/>
      <c r="C12" s="183"/>
      <c r="D12" s="184"/>
      <c r="E12" s="185"/>
      <c r="F12" s="52"/>
      <c r="G12" s="186"/>
      <c r="H12" s="187"/>
      <c r="I12" s="188"/>
    </row>
    <row r="13" spans="1:10" ht="26.25" thickBot="1" x14ac:dyDescent="0.25">
      <c r="A13" s="53" t="s">
        <v>0</v>
      </c>
      <c r="B13" s="189" t="s">
        <v>53</v>
      </c>
      <c r="C13" s="189"/>
      <c r="D13" s="189"/>
      <c r="E13" s="189"/>
      <c r="F13" s="54" t="s">
        <v>54</v>
      </c>
      <c r="G13" s="55" t="s">
        <v>55</v>
      </c>
      <c r="H13" s="190" t="s">
        <v>56</v>
      </c>
      <c r="I13" s="191"/>
    </row>
    <row r="14" spans="1:10" x14ac:dyDescent="0.2">
      <c r="A14" s="56"/>
      <c r="B14" s="164" t="s">
        <v>57</v>
      </c>
      <c r="C14" s="165"/>
      <c r="D14" s="165"/>
      <c r="E14" s="166"/>
      <c r="F14" s="57"/>
      <c r="G14" s="58" t="s">
        <v>58</v>
      </c>
      <c r="H14" s="167"/>
      <c r="I14" s="168"/>
    </row>
    <row r="15" spans="1:10" ht="13.5" thickBot="1" x14ac:dyDescent="0.25">
      <c r="A15" s="59"/>
      <c r="B15" s="169" t="s">
        <v>59</v>
      </c>
      <c r="C15" s="170"/>
      <c r="D15" s="170"/>
      <c r="E15" s="171"/>
      <c r="F15" s="60"/>
      <c r="G15" s="61" t="s">
        <v>60</v>
      </c>
      <c r="H15" s="172"/>
      <c r="I15" s="173"/>
    </row>
    <row r="16" spans="1:10" ht="15" x14ac:dyDescent="0.2">
      <c r="A16" s="62" t="s">
        <v>61</v>
      </c>
      <c r="B16" s="174" t="s">
        <v>62</v>
      </c>
      <c r="C16" s="174"/>
      <c r="D16" s="174"/>
      <c r="E16" s="174"/>
      <c r="F16" s="63"/>
      <c r="G16" s="64"/>
      <c r="H16" s="175"/>
      <c r="I16" s="176"/>
    </row>
    <row r="17" spans="1:9" x14ac:dyDescent="0.2">
      <c r="A17" s="56" t="n">
        <f>+A15+1</f>
        <v>1.0</v>
      </c>
      <c r="B17" s="192" t="s">
        <v>63</v>
      </c>
      <c r="C17" s="192"/>
      <c r="D17" s="192"/>
      <c r="E17" s="192"/>
      <c r="F17" s="65"/>
      <c r="G17" s="66" t="n">
        <f t="shared" ref="G17:G22" si="0">H17-F17</f>
        <v>300000.0</v>
      </c>
      <c r="H17" s="193" t="n">
        <f>certification!X4</f>
        <v>300000.0</v>
      </c>
      <c r="I17" s="194"/>
    </row>
    <row r="18" spans="1:9" ht="12.75" customHeight="1" x14ac:dyDescent="0.2">
      <c r="A18" s="56" t="n">
        <f>+A17+1</f>
        <v>2.0</v>
      </c>
      <c r="B18" s="192" t="s">
        <v>64</v>
      </c>
      <c r="C18" s="192"/>
      <c r="D18" s="192"/>
      <c r="E18" s="192"/>
      <c r="F18" s="65"/>
      <c r="G18" s="66" t="n">
        <f t="shared" si="0"/>
        <v>35200.0</v>
      </c>
      <c r="H18" s="193" t="n">
        <f>certification!Y4</f>
        <v>35200.0</v>
      </c>
      <c r="I18" s="194"/>
    </row>
    <row r="19" spans="1:9" ht="12.75" customHeight="1" x14ac:dyDescent="0.2">
      <c r="A19" s="56">
        <v>3</v>
      </c>
      <c r="B19" s="192" t="s">
        <v>65</v>
      </c>
      <c r="C19" s="192"/>
      <c r="D19" s="192"/>
      <c r="E19" s="192"/>
      <c r="F19" s="65"/>
      <c r="G19" s="108" t="n">
        <f t="shared" si="0"/>
        <v>1056.0</v>
      </c>
      <c r="H19" s="198" t="n">
        <f>certification!Z4</f>
        <v>1056.0</v>
      </c>
      <c r="I19" s="199"/>
    </row>
    <row r="20" spans="1:9" x14ac:dyDescent="0.2">
      <c r="A20" s="56">
        <v>4</v>
      </c>
      <c r="F20" s="67"/>
      <c r="G20" s="66"/>
      <c r="H20" s="193"/>
      <c r="I20" s="194"/>
    </row>
    <row r="21" spans="1:9" x14ac:dyDescent="0.2">
      <c r="A21" s="56">
        <v>5</v>
      </c>
      <c r="F21" s="67"/>
      <c r="G21" s="66"/>
      <c r="H21" s="193"/>
      <c r="I21" s="194"/>
    </row>
    <row r="22" spans="1:9" ht="15.75" thickBot="1" x14ac:dyDescent="0.25">
      <c r="A22" s="68" t="s">
        <v>61</v>
      </c>
      <c r="B22" s="195" t="s">
        <v>66</v>
      </c>
      <c r="C22" s="195"/>
      <c r="D22" s="195"/>
      <c r="E22" s="195"/>
      <c r="F22" s="69" t="n">
        <f>SUM(F17:F21)</f>
        <v>0.0</v>
      </c>
      <c r="G22" s="70" t="n">
        <f t="shared" si="0"/>
        <v>336256.0</v>
      </c>
      <c r="H22" s="196" t="n">
        <f>SUM(H17:H21)</f>
        <v>336256.0</v>
      </c>
      <c r="I22" s="197"/>
    </row>
    <row r="23" spans="1:9" ht="15" x14ac:dyDescent="0.2">
      <c r="A23" s="71" t="s">
        <v>67</v>
      </c>
      <c r="B23" s="203" t="s">
        <v>68</v>
      </c>
      <c r="C23" s="203"/>
      <c r="D23" s="203"/>
      <c r="E23" s="203"/>
      <c r="F23" s="72"/>
      <c r="G23" s="73"/>
      <c r="H23" s="204"/>
      <c r="I23" s="205"/>
    </row>
    <row r="24" spans="1:9" x14ac:dyDescent="0.2">
      <c r="A24" s="56">
        <v>1</v>
      </c>
      <c r="B24" s="200" t="s">
        <v>69</v>
      </c>
      <c r="C24" s="200"/>
      <c r="D24" s="200"/>
      <c r="E24" s="200"/>
      <c r="F24" s="65"/>
      <c r="G24" s="66"/>
      <c r="H24" s="201"/>
      <c r="I24" s="202"/>
    </row>
    <row r="25" spans="1:9" x14ac:dyDescent="0.2">
      <c r="A25" s="56">
        <v>2</v>
      </c>
      <c r="B25" s="200" t="s">
        <v>70</v>
      </c>
      <c r="C25" s="200"/>
      <c r="D25" s="200"/>
      <c r="E25" s="200"/>
      <c r="F25" s="74"/>
      <c r="G25" s="66"/>
      <c r="H25" s="201"/>
      <c r="I25" s="202"/>
    </row>
    <row r="26" spans="1:9" x14ac:dyDescent="0.2">
      <c r="A26" s="56">
        <v>3</v>
      </c>
      <c r="B26" s="200" t="s">
        <v>71</v>
      </c>
      <c r="C26" s="200"/>
      <c r="D26" s="200"/>
      <c r="E26" s="200"/>
      <c r="F26" s="74"/>
      <c r="G26" s="75"/>
      <c r="H26" s="201"/>
      <c r="I26" s="202"/>
    </row>
    <row r="27" spans="1:9" x14ac:dyDescent="0.2">
      <c r="A27" s="56">
        <v>4</v>
      </c>
      <c r="B27" s="200" t="s">
        <v>72</v>
      </c>
      <c r="C27" s="200"/>
      <c r="D27" s="200"/>
      <c r="E27" s="200"/>
      <c r="F27" s="74"/>
      <c r="G27" s="75"/>
      <c r="H27" s="201"/>
      <c r="I27" s="202"/>
    </row>
    <row r="28" spans="1:9" x14ac:dyDescent="0.2">
      <c r="A28" s="56">
        <v>5</v>
      </c>
      <c r="B28" s="200" t="s">
        <v>73</v>
      </c>
      <c r="C28" s="200"/>
      <c r="D28" s="200"/>
      <c r="E28" s="200"/>
      <c r="F28" s="74"/>
      <c r="G28" s="75"/>
      <c r="H28" s="201"/>
      <c r="I28" s="202"/>
    </row>
    <row r="29" spans="1:9" x14ac:dyDescent="0.2">
      <c r="A29" s="56">
        <v>6</v>
      </c>
      <c r="B29" s="200" t="s">
        <v>74</v>
      </c>
      <c r="C29" s="200"/>
      <c r="D29" s="200"/>
      <c r="E29" s="200"/>
      <c r="F29" s="74"/>
      <c r="G29" s="75"/>
      <c r="H29" s="201"/>
      <c r="I29" s="202"/>
    </row>
    <row r="30" spans="1:9" x14ac:dyDescent="0.2">
      <c r="A30" s="56">
        <v>7</v>
      </c>
      <c r="B30" s="200" t="s">
        <v>75</v>
      </c>
      <c r="C30" s="200"/>
      <c r="D30" s="200"/>
      <c r="E30" s="200"/>
      <c r="F30" s="76"/>
      <c r="G30" s="75"/>
      <c r="H30" s="201"/>
      <c r="I30" s="202"/>
    </row>
    <row r="31" spans="1:9" x14ac:dyDescent="0.2">
      <c r="A31" s="56">
        <v>8</v>
      </c>
      <c r="B31" s="200" t="s">
        <v>76</v>
      </c>
      <c r="C31" s="200"/>
      <c r="D31" s="200"/>
      <c r="E31" s="200"/>
      <c r="F31" s="65"/>
      <c r="G31" s="66"/>
      <c r="H31" s="201"/>
      <c r="I31" s="202"/>
    </row>
    <row r="32" spans="1:9" x14ac:dyDescent="0.2">
      <c r="A32" s="56">
        <v>9</v>
      </c>
      <c r="B32" s="200" t="s">
        <v>77</v>
      </c>
      <c r="C32" s="200"/>
      <c r="D32" s="200"/>
      <c r="E32" s="200"/>
      <c r="F32" s="65"/>
      <c r="G32" s="66" t="n">
        <f>H32-F32</f>
        <v>0.0</v>
      </c>
      <c r="H32" s="206"/>
      <c r="I32" s="207"/>
    </row>
    <row r="33" spans="1:11" x14ac:dyDescent="0.2">
      <c r="A33" s="56">
        <v>10</v>
      </c>
      <c r="B33" s="200" t="s">
        <v>78</v>
      </c>
      <c r="C33" s="200"/>
      <c r="D33" s="200"/>
      <c r="E33" s="200"/>
      <c r="F33" s="65"/>
      <c r="G33" s="77"/>
      <c r="H33" s="206"/>
      <c r="I33" s="207"/>
    </row>
    <row r="34" spans="1:11" ht="15.75" thickBot="1" x14ac:dyDescent="0.25">
      <c r="A34" s="78" t="s">
        <v>79</v>
      </c>
      <c r="B34" s="208" t="s">
        <v>80</v>
      </c>
      <c r="C34" s="208"/>
      <c r="D34" s="208"/>
      <c r="E34" s="208"/>
      <c r="F34" s="79" t="n">
        <f>SUM(F24:F33)</f>
        <v>0.0</v>
      </c>
      <c r="G34" s="79" t="n">
        <f>H34-F34</f>
        <v>0.0</v>
      </c>
      <c r="H34" s="209" t="n">
        <f>SUM(H24:H33)</f>
        <v>0.0</v>
      </c>
      <c r="I34" s="210"/>
    </row>
    <row r="35" spans="1:11" ht="15" x14ac:dyDescent="0.2">
      <c r="A35" s="62" t="s">
        <v>81</v>
      </c>
      <c r="B35" s="174" t="s">
        <v>82</v>
      </c>
      <c r="C35" s="174"/>
      <c r="D35" s="174"/>
      <c r="E35" s="174"/>
      <c r="F35" s="80"/>
      <c r="G35" s="81" t="n">
        <f>H35-F35</f>
        <v>0.0</v>
      </c>
      <c r="H35" s="216"/>
      <c r="I35" s="217"/>
    </row>
    <row r="36" spans="1:11" x14ac:dyDescent="0.2">
      <c r="A36" s="82">
        <v>1</v>
      </c>
      <c r="B36" s="200" t="s">
        <v>83</v>
      </c>
      <c r="C36" s="200"/>
      <c r="D36" s="200"/>
      <c r="E36" s="200"/>
      <c r="F36" s="83"/>
      <c r="G36" s="66" t="n">
        <f>H36-F36</f>
        <v>0.0</v>
      </c>
      <c r="H36" s="201"/>
      <c r="I36" s="202"/>
    </row>
    <row r="37" spans="1:11" x14ac:dyDescent="0.2">
      <c r="A37" s="82">
        <v>2</v>
      </c>
      <c r="B37" s="200" t="s">
        <v>84</v>
      </c>
      <c r="C37" s="200"/>
      <c r="D37" s="200"/>
      <c r="E37" s="200"/>
      <c r="F37" s="83"/>
      <c r="G37" s="66" t="n">
        <f>H37-F37</f>
        <v>0.0</v>
      </c>
      <c r="H37" s="201"/>
      <c r="I37" s="202"/>
    </row>
    <row r="38" spans="1:11" x14ac:dyDescent="0.2">
      <c r="A38" s="82">
        <v>3</v>
      </c>
      <c r="B38" s="200" t="s">
        <v>85</v>
      </c>
      <c r="C38" s="200"/>
      <c r="D38" s="200"/>
      <c r="E38" s="200"/>
      <c r="F38" s="83"/>
      <c r="G38" s="66" t="n">
        <f>H38-F38</f>
        <v>0.0</v>
      </c>
      <c r="H38" s="201"/>
      <c r="I38" s="202"/>
    </row>
    <row r="39" spans="1:11" x14ac:dyDescent="0.2">
      <c r="A39" s="82">
        <v>4</v>
      </c>
      <c r="B39" s="200" t="s">
        <v>86</v>
      </c>
      <c r="C39" s="200"/>
      <c r="D39" s="200"/>
      <c r="E39" s="200"/>
      <c r="F39" s="83"/>
      <c r="G39" s="66"/>
      <c r="H39" s="211"/>
      <c r="I39" s="212"/>
    </row>
    <row r="40" spans="1:11" ht="14.25" x14ac:dyDescent="0.2">
      <c r="A40" s="82"/>
      <c r="B40" s="213" t="s">
        <v>87</v>
      </c>
      <c r="C40" s="213"/>
      <c r="D40" s="213"/>
      <c r="E40" s="213"/>
      <c r="F40" s="84"/>
      <c r="G40" s="85" t="n">
        <f>H40-F40</f>
        <v>0.0</v>
      </c>
      <c r="H40" s="214"/>
      <c r="I40" s="215"/>
      <c r="J40" s="86"/>
    </row>
    <row r="41" spans="1:11" ht="14.25" x14ac:dyDescent="0.2">
      <c r="A41" s="82"/>
      <c r="B41" s="213" t="s">
        <v>88</v>
      </c>
      <c r="C41" s="213"/>
      <c r="D41" s="213"/>
      <c r="E41" s="213"/>
      <c r="F41" s="84"/>
      <c r="G41" s="85" t="n">
        <f>H41-F41</f>
        <v>0.0</v>
      </c>
      <c r="H41" s="211"/>
      <c r="I41" s="212"/>
      <c r="J41" s="86"/>
    </row>
    <row r="42" spans="1:11" s="43" customFormat="1" ht="15.75" thickBot="1" x14ac:dyDescent="0.3">
      <c r="A42" s="78" t="s">
        <v>81</v>
      </c>
      <c r="B42" s="208" t="s">
        <v>89</v>
      </c>
      <c r="C42" s="208"/>
      <c r="D42" s="208"/>
      <c r="E42" s="208"/>
      <c r="F42" s="87" t="n">
        <f>SUM(F36:F41)</f>
        <v>0.0</v>
      </c>
      <c r="G42" s="87" t="n">
        <f>H42-F42</f>
        <v>0.0</v>
      </c>
      <c r="H42" s="238" t="n">
        <f>SUM(H36:H41)</f>
        <v>0.0</v>
      </c>
      <c r="I42" s="239"/>
      <c r="J42" s="88"/>
      <c r="K42" s="89"/>
    </row>
    <row r="43" spans="1:11" s="43" customFormat="1" ht="18.75" thickBot="1" x14ac:dyDescent="0.3">
      <c r="A43" s="90"/>
      <c r="B43" s="240" t="s">
        <v>90</v>
      </c>
      <c r="C43" s="240"/>
      <c r="D43" s="240"/>
      <c r="E43" s="240"/>
      <c r="F43" s="91"/>
      <c r="G43" s="92" t="n">
        <f>G42-G34+G22</f>
        <v>336256.0</v>
      </c>
      <c r="H43" s="241" t="n">
        <f>H22-H34+H42</f>
        <v>336256.0</v>
      </c>
      <c r="I43" s="242"/>
      <c r="J43" s="88"/>
      <c r="K43" s="89"/>
    </row>
    <row r="44" spans="1:11" s="43" customFormat="1" ht="18" x14ac:dyDescent="0.25">
      <c r="A44" s="93"/>
      <c r="B44" s="218" t="s">
        <v>91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6"/>
      <c r="B45" s="221" t="s">
        <v>92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59"/>
      <c r="B46" s="169" t="s">
        <v>93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4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2" t="s">
        <v>94</v>
      </c>
      <c r="B49" s="233"/>
      <c r="C49" s="232" t="s">
        <v>95</v>
      </c>
      <c r="D49" s="233"/>
      <c r="E49" s="234"/>
      <c r="F49" s="101" t="s">
        <v>96</v>
      </c>
      <c r="G49" s="235" t="s">
        <v>96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102"/>
      <c r="G58" s="264"/>
      <c r="H58" s="269"/>
      <c r="I58" s="265"/>
    </row>
    <row r="59" spans="1:9" ht="15" thickBot="1" x14ac:dyDescent="0.25">
      <c r="A59" s="243" t="s">
        <v>97</v>
      </c>
      <c r="B59" s="244"/>
      <c r="C59" s="243" t="s">
        <v>98</v>
      </c>
      <c r="D59" s="245"/>
      <c r="E59" s="244"/>
      <c r="F59" s="103" t="s">
        <v>99</v>
      </c>
      <c r="G59" s="243" t="s">
        <v>100</v>
      </c>
      <c r="H59" s="245"/>
      <c r="I59" s="244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2014-09-08T07:15:35Z</dcterms:modified>
</coreProperties>
</file>