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Canter Sewage work Scenario 3\"/>
    </mc:Choice>
  </mc:AlternateContent>
  <bookViews>
    <workbookView xWindow="0" yWindow="0" windowWidth="20400" windowHeight="77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25" i="8"/>
  <c r="AB25" i="8" s="1"/>
  <c r="AC25" i="8" s="1"/>
  <c r="X25" i="8"/>
  <c r="U25" i="8"/>
  <c r="AA25" i="8" s="1"/>
  <c r="R25" i="8"/>
  <c r="S25" i="8" s="1"/>
  <c r="X24" i="8"/>
  <c r="Z24" i="8" s="1"/>
  <c r="AB24" i="8" s="1"/>
  <c r="S24" i="8"/>
  <c r="R24" i="8"/>
  <c r="Z23" i="8"/>
  <c r="AB23" i="8" s="1"/>
  <c r="AC23" i="8" s="1"/>
  <c r="X23" i="8"/>
  <c r="U23" i="8"/>
  <c r="AA23" i="8" s="1"/>
  <c r="R23" i="8"/>
  <c r="S23" i="8" s="1"/>
  <c r="X22" i="8"/>
  <c r="Z22" i="8" s="1"/>
  <c r="AB22" i="8" s="1"/>
  <c r="S22" i="8"/>
  <c r="R22" i="8"/>
  <c r="Z21" i="8"/>
  <c r="AB21" i="8" s="1"/>
  <c r="AC21" i="8" s="1"/>
  <c r="X21" i="8"/>
  <c r="U21" i="8"/>
  <c r="AA21" i="8" s="1"/>
  <c r="R21" i="8"/>
  <c r="S21" i="8" s="1"/>
  <c r="X20" i="8"/>
  <c r="Z20" i="8" s="1"/>
  <c r="AB20" i="8" s="1"/>
  <c r="S20" i="8"/>
  <c r="R20" i="8"/>
  <c r="Z19" i="8"/>
  <c r="AB19" i="8" s="1"/>
  <c r="AC19" i="8" s="1"/>
  <c r="X19" i="8"/>
  <c r="U19" i="8"/>
  <c r="AA19" i="8" s="1"/>
  <c r="R19" i="8"/>
  <c r="S19" i="8" s="1"/>
  <c r="X18" i="8"/>
  <c r="Z18" i="8" s="1"/>
  <c r="AB18" i="8" s="1"/>
  <c r="S18" i="8"/>
  <c r="R18" i="8"/>
  <c r="Z17" i="8"/>
  <c r="AB17" i="8" s="1"/>
  <c r="AC17" i="8" s="1"/>
  <c r="X17" i="8"/>
  <c r="U17" i="8"/>
  <c r="AA17" i="8" s="1"/>
  <c r="R17" i="8"/>
  <c r="S17" i="8" s="1"/>
  <c r="X16" i="8"/>
  <c r="Z16" i="8" s="1"/>
  <c r="AB16" i="8" s="1"/>
  <c r="S16" i="8"/>
  <c r="R16" i="8"/>
  <c r="Z15" i="8"/>
  <c r="AB15" i="8" s="1"/>
  <c r="AC15" i="8" s="1"/>
  <c r="X15" i="8"/>
  <c r="U15" i="8"/>
  <c r="AA15" i="8" s="1"/>
  <c r="R15" i="8"/>
  <c r="S15" i="8" s="1"/>
  <c r="X14" i="8"/>
  <c r="Z14" i="8" s="1"/>
  <c r="AB14" i="8" s="1"/>
  <c r="S14" i="8"/>
  <c r="R14" i="8"/>
  <c r="Z13" i="8"/>
  <c r="AB13" i="8" s="1"/>
  <c r="AC13" i="8" s="1"/>
  <c r="X13" i="8"/>
  <c r="U13" i="8"/>
  <c r="AA13" i="8" s="1"/>
  <c r="R13" i="8"/>
  <c r="S13" i="8" s="1"/>
  <c r="X12" i="8"/>
  <c r="Z12" i="8" s="1"/>
  <c r="AB12" i="8" s="1"/>
  <c r="S12" i="8"/>
  <c r="R12" i="8"/>
  <c r="X11" i="8"/>
  <c r="Z11" i="8" s="1"/>
  <c r="AB11" i="8" s="1"/>
  <c r="S11" i="8"/>
  <c r="R11" i="8"/>
  <c r="U11" i="8" s="1"/>
  <c r="AA11" i="8" s="1"/>
  <c r="AO10" i="8"/>
  <c r="AM10" i="8"/>
  <c r="AK10" i="8"/>
  <c r="AH10" i="8"/>
  <c r="AG10" i="8"/>
  <c r="AI10" i="8" s="1"/>
  <c r="AL10" i="8" s="1"/>
  <c r="Z10" i="8"/>
  <c r="AB10" i="8" s="1"/>
  <c r="X10" i="8"/>
  <c r="AN10" i="8" s="1"/>
  <c r="R10" i="8"/>
  <c r="S10" i="8" s="1"/>
  <c r="AJ10" i="8" s="1"/>
  <c r="AO9" i="8"/>
  <c r="AM9" i="8"/>
  <c r="AK9" i="8"/>
  <c r="AH9" i="8"/>
  <c r="AG9" i="8"/>
  <c r="AI9" i="8" s="1"/>
  <c r="X9" i="8"/>
  <c r="Z9" i="8" s="1"/>
  <c r="AB9" i="8" s="1"/>
  <c r="S9" i="8"/>
  <c r="AJ9" i="8" s="1"/>
  <c r="R9" i="8"/>
  <c r="U9" i="8" s="1"/>
  <c r="AA9" i="8" s="1"/>
  <c r="AO8" i="8"/>
  <c r="AM8" i="8"/>
  <c r="AK8" i="8"/>
  <c r="AH8" i="8"/>
  <c r="AG8" i="8"/>
  <c r="AI8" i="8" s="1"/>
  <c r="AL8" i="8" s="1"/>
  <c r="Z8" i="8"/>
  <c r="AB8" i="8" s="1"/>
  <c r="X8" i="8"/>
  <c r="AN8" i="8" s="1"/>
  <c r="R8" i="8"/>
  <c r="S8" i="8" s="1"/>
  <c r="AJ8" i="8" s="1"/>
  <c r="AN8" i="9"/>
  <c r="AN9" i="9"/>
  <c r="AO9" i="9"/>
  <c r="AM9" i="9"/>
  <c r="AG9" i="9"/>
  <c r="AH9" i="9"/>
  <c r="AI9" i="9" s="1"/>
  <c r="AJ9" i="9"/>
  <c r="AK9" i="9"/>
  <c r="AB9" i="9"/>
  <c r="Z9" i="9"/>
  <c r="X9" i="9"/>
  <c r="R9" i="9"/>
  <c r="S9" i="9" s="1"/>
  <c r="U9" i="9" s="1"/>
  <c r="AA9" i="9" s="1"/>
  <c r="AL9" i="8" l="1"/>
  <c r="AQ10" i="8"/>
  <c r="AP8" i="8"/>
  <c r="AQ8" i="8" s="1"/>
  <c r="AC9" i="8"/>
  <c r="AP10" i="8"/>
  <c r="AC11" i="8"/>
  <c r="U8" i="8"/>
  <c r="AA8" i="8" s="1"/>
  <c r="AC8" i="8" s="1"/>
  <c r="AN9" i="8"/>
  <c r="AP9" i="8" s="1"/>
  <c r="U10" i="8"/>
  <c r="AA10" i="8" s="1"/>
  <c r="AC10" i="8" s="1"/>
  <c r="U12" i="8"/>
  <c r="AA12" i="8" s="1"/>
  <c r="AC12" i="8" s="1"/>
  <c r="U14" i="8"/>
  <c r="AA14" i="8" s="1"/>
  <c r="AC14" i="8" s="1"/>
  <c r="U16" i="8"/>
  <c r="AA16" i="8" s="1"/>
  <c r="AC16" i="8" s="1"/>
  <c r="U18" i="8"/>
  <c r="AA18" i="8" s="1"/>
  <c r="AC18" i="8" s="1"/>
  <c r="U20" i="8"/>
  <c r="AA20" i="8" s="1"/>
  <c r="AC20" i="8" s="1"/>
  <c r="U22" i="8"/>
  <c r="AA22" i="8" s="1"/>
  <c r="AC22" i="8" s="1"/>
  <c r="U24" i="8"/>
  <c r="AA24" i="8" s="1"/>
  <c r="AC24" i="8" s="1"/>
  <c r="AL9" i="9"/>
  <c r="AP9" i="9"/>
  <c r="AC9" i="9"/>
  <c r="AM8" i="9"/>
  <c r="AQ9" i="8"/>
  <c r="AQ9" i="9"/>
  <c r="AG21" i="9"/>
  <c r="AH21" i="9"/>
  <c r="AI21" i="9" s="1"/>
  <c r="AL21" i="9" s="1"/>
  <c r="AQ21" i="9" s="1"/>
  <c r="AJ21" i="9"/>
  <c r="AK21" i="9"/>
  <c r="AM21" i="9"/>
  <c r="AN21" i="9"/>
  <c r="AO21" i="9"/>
  <c r="AP21" i="9"/>
  <c r="AG22" i="9"/>
  <c r="AH22" i="9"/>
  <c r="AI22" i="9" s="1"/>
  <c r="AJ22" i="9"/>
  <c r="AK22" i="9"/>
  <c r="AM22" i="9"/>
  <c r="AN22" i="9"/>
  <c r="AO22" i="9"/>
  <c r="AG23" i="9"/>
  <c r="AH23" i="9"/>
  <c r="AJ23" i="9"/>
  <c r="AK23" i="9"/>
  <c r="AM23" i="9"/>
  <c r="AN23" i="9"/>
  <c r="AO23" i="9"/>
  <c r="AG24" i="9"/>
  <c r="AH24" i="9"/>
  <c r="AJ24" i="9"/>
  <c r="AK24" i="9"/>
  <c r="AM24" i="9"/>
  <c r="AN24" i="9"/>
  <c r="AO24" i="9"/>
  <c r="AG25" i="9"/>
  <c r="AH25" i="9"/>
  <c r="AJ25" i="9"/>
  <c r="AK25" i="9"/>
  <c r="AM25" i="9"/>
  <c r="AN25" i="9"/>
  <c r="AO25" i="9"/>
  <c r="X25" i="9"/>
  <c r="Z25" i="9" s="1"/>
  <c r="AB25" i="9" s="1"/>
  <c r="S25" i="9"/>
  <c r="R25" i="9"/>
  <c r="U25" i="9" s="1"/>
  <c r="AA25" i="9" s="1"/>
  <c r="X24" i="9"/>
  <c r="Z24" i="9" s="1"/>
  <c r="AB24" i="9" s="1"/>
  <c r="S24" i="9"/>
  <c r="R24" i="9"/>
  <c r="U24" i="9" s="1"/>
  <c r="AA24" i="9" s="1"/>
  <c r="X23" i="9"/>
  <c r="Z23" i="9" s="1"/>
  <c r="AB23" i="9" s="1"/>
  <c r="S23" i="9"/>
  <c r="R23" i="9"/>
  <c r="U23" i="9" s="1"/>
  <c r="AA23" i="9" s="1"/>
  <c r="X22" i="9"/>
  <c r="Z22" i="9" s="1"/>
  <c r="AB22" i="9" s="1"/>
  <c r="S22" i="9"/>
  <c r="R22" i="9"/>
  <c r="U22" i="9" s="1"/>
  <c r="AA22" i="9" s="1"/>
  <c r="X21" i="9"/>
  <c r="Z21" i="9" s="1"/>
  <c r="AB21" i="9" s="1"/>
  <c r="S21" i="9"/>
  <c r="R21" i="9"/>
  <c r="U21" i="9" s="1"/>
  <c r="AA21" i="9" s="1"/>
  <c r="R8" i="9"/>
  <c r="S8" i="9" s="1"/>
  <c r="U8" i="9" s="1"/>
  <c r="AA8" i="9" s="1"/>
  <c r="X8" i="9"/>
  <c r="Z8" i="9"/>
  <c r="AB8" i="9"/>
  <c r="R10" i="9"/>
  <c r="S10" i="9" s="1"/>
  <c r="U10" i="9" s="1"/>
  <c r="AA10" i="9" s="1"/>
  <c r="X10" i="9"/>
  <c r="Z10" i="9"/>
  <c r="AB10" i="9"/>
  <c r="R11" i="9"/>
  <c r="S11" i="9" s="1"/>
  <c r="U11" i="9" s="1"/>
  <c r="AA11" i="9" s="1"/>
  <c r="X11" i="9"/>
  <c r="Z11" i="9"/>
  <c r="AB11" i="9"/>
  <c r="R12" i="9"/>
  <c r="S12" i="9" s="1"/>
  <c r="U12" i="9" s="1"/>
  <c r="AA12" i="9" s="1"/>
  <c r="X12" i="9"/>
  <c r="Z12" i="9"/>
  <c r="AB12" i="9"/>
  <c r="R13" i="9"/>
  <c r="S13" i="9" s="1"/>
  <c r="U13" i="9" s="1"/>
  <c r="AA13" i="9" s="1"/>
  <c r="X13" i="9"/>
  <c r="Z13" i="9"/>
  <c r="AB13" i="9"/>
  <c r="R14" i="9"/>
  <c r="S14" i="9" s="1"/>
  <c r="U14" i="9" s="1"/>
  <c r="AA14" i="9" s="1"/>
  <c r="X14" i="9"/>
  <c r="Z14" i="9"/>
  <c r="AB14" i="9"/>
  <c r="R15" i="9"/>
  <c r="S15" i="9" s="1"/>
  <c r="U15" i="9" s="1"/>
  <c r="AA15" i="9" s="1"/>
  <c r="X15" i="9"/>
  <c r="Z15" i="9"/>
  <c r="AB15" i="9"/>
  <c r="R16" i="9"/>
  <c r="S16" i="9" s="1"/>
  <c r="U16" i="9" s="1"/>
  <c r="AA16" i="9" s="1"/>
  <c r="X16" i="9"/>
  <c r="Z16" i="9"/>
  <c r="AB16" i="9"/>
  <c r="R17" i="9"/>
  <c r="S17" i="9" s="1"/>
  <c r="U17" i="9" s="1"/>
  <c r="AA17" i="9" s="1"/>
  <c r="X17" i="9"/>
  <c r="Z17" i="9"/>
  <c r="AB17" i="9"/>
  <c r="R18" i="9"/>
  <c r="S18" i="9" s="1"/>
  <c r="U18" i="9" s="1"/>
  <c r="AA18" i="9" s="1"/>
  <c r="X18" i="9"/>
  <c r="Z18" i="9"/>
  <c r="AB18" i="9"/>
  <c r="R19" i="9"/>
  <c r="S19" i="9" s="1"/>
  <c r="U19" i="9" s="1"/>
  <c r="AA19" i="9" s="1"/>
  <c r="X19" i="9"/>
  <c r="Z19" i="9"/>
  <c r="AB19" i="9"/>
  <c r="R20" i="9"/>
  <c r="S20" i="9" s="1"/>
  <c r="U20" i="9" s="1"/>
  <c r="AA20" i="9" s="1"/>
  <c r="X20" i="9"/>
  <c r="Z20" i="9"/>
  <c r="AB20" i="9"/>
  <c r="AI24" i="9" l="1"/>
  <c r="AP23" i="9"/>
  <c r="AP25" i="9"/>
  <c r="AI23" i="9"/>
  <c r="AL23" i="9" s="1"/>
  <c r="AQ23" i="9" s="1"/>
  <c r="AL22" i="9"/>
  <c r="AI25" i="9"/>
  <c r="AL25" i="9" s="1"/>
  <c r="AL24" i="9"/>
  <c r="AQ24" i="9" s="1"/>
  <c r="AP24" i="9"/>
  <c r="AP22" i="9"/>
  <c r="AC21" i="9"/>
  <c r="AC23" i="9"/>
  <c r="AC25" i="9"/>
  <c r="AC22" i="9"/>
  <c r="AC24" i="9"/>
  <c r="AC20" i="9"/>
  <c r="AC19" i="9"/>
  <c r="AC18" i="9"/>
  <c r="AC17" i="9"/>
  <c r="AC4" i="9" s="1"/>
  <c r="AC16" i="9"/>
  <c r="AC15" i="9"/>
  <c r="AC14" i="9"/>
  <c r="AC13" i="9"/>
  <c r="AC12" i="9"/>
  <c r="AC11" i="9"/>
  <c r="AC10" i="9"/>
  <c r="AC8" i="9"/>
  <c r="AG12" i="9"/>
  <c r="AH12" i="9"/>
  <c r="AJ12" i="9"/>
  <c r="AK12" i="9"/>
  <c r="AM12" i="9"/>
  <c r="AN12" i="9"/>
  <c r="AO12" i="9"/>
  <c r="AG13" i="9"/>
  <c r="AH13" i="9"/>
  <c r="AJ13" i="9"/>
  <c r="AK13" i="9"/>
  <c r="AM13" i="9"/>
  <c r="AN13" i="9"/>
  <c r="AO13" i="9"/>
  <c r="AG14" i="9"/>
  <c r="AH14" i="9"/>
  <c r="AJ14" i="9"/>
  <c r="AK14" i="9"/>
  <c r="AM14" i="9"/>
  <c r="AN14" i="9"/>
  <c r="AO14" i="9"/>
  <c r="AG15" i="9"/>
  <c r="AH15" i="9"/>
  <c r="AI15" i="9" s="1"/>
  <c r="AJ15" i="9"/>
  <c r="AK15" i="9"/>
  <c r="AM15" i="9"/>
  <c r="AN15" i="9"/>
  <c r="AO15" i="9"/>
  <c r="AG16" i="9"/>
  <c r="AH16" i="9"/>
  <c r="AJ16" i="9"/>
  <c r="AK16" i="9"/>
  <c r="AM16" i="9"/>
  <c r="AN16" i="9"/>
  <c r="AO16" i="9"/>
  <c r="AG17" i="9"/>
  <c r="AH17" i="9"/>
  <c r="AI17" i="9" s="1"/>
  <c r="AJ17" i="9"/>
  <c r="AK17" i="9"/>
  <c r="AM17" i="9"/>
  <c r="AN17" i="9"/>
  <c r="AO17" i="9"/>
  <c r="AG18" i="9"/>
  <c r="AH18" i="9"/>
  <c r="AJ18" i="9"/>
  <c r="AK18" i="9"/>
  <c r="AM18" i="9"/>
  <c r="AN18" i="9"/>
  <c r="AO18" i="9"/>
  <c r="AG19" i="9"/>
  <c r="AH19" i="9"/>
  <c r="AJ19" i="9"/>
  <c r="AK19" i="9"/>
  <c r="AM19" i="9"/>
  <c r="AN19" i="9"/>
  <c r="AO19" i="9"/>
  <c r="AG20" i="9"/>
  <c r="AH20" i="9"/>
  <c r="AJ20" i="9"/>
  <c r="AK20" i="9"/>
  <c r="AM20" i="9"/>
  <c r="AN20" i="9"/>
  <c r="AO20" i="9"/>
  <c r="AI13" i="9" l="1"/>
  <c r="AQ22" i="9"/>
  <c r="AQ25" i="9"/>
  <c r="AI19" i="9"/>
  <c r="AP18" i="9"/>
  <c r="AP14" i="9"/>
  <c r="AP20" i="9"/>
  <c r="AP16" i="9"/>
  <c r="AP12" i="9"/>
  <c r="AL19" i="9"/>
  <c r="AL17" i="9"/>
  <c r="AL15" i="9"/>
  <c r="AL13" i="9"/>
  <c r="AI20" i="9"/>
  <c r="AL20" i="9" s="1"/>
  <c r="AP19" i="9"/>
  <c r="AI18" i="9"/>
  <c r="AL18" i="9" s="1"/>
  <c r="AP17" i="9"/>
  <c r="AI16" i="9"/>
  <c r="AL16" i="9" s="1"/>
  <c r="AQ16" i="9" s="1"/>
  <c r="AP15" i="9"/>
  <c r="AI14" i="9"/>
  <c r="AL14" i="9" s="1"/>
  <c r="AQ14" i="9" s="1"/>
  <c r="AP13" i="9"/>
  <c r="AI12" i="9"/>
  <c r="AL12" i="9" s="1"/>
  <c r="AQ18" i="9" l="1"/>
  <c r="AQ15" i="9"/>
  <c r="AQ19" i="9"/>
  <c r="AQ20" i="9"/>
  <c r="AQ12" i="9"/>
  <c r="AQ13" i="9"/>
  <c r="AQ17" i="9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O10" i="9" l="1"/>
  <c r="AO11" i="9"/>
  <c r="AO8" i="9"/>
  <c r="AN10" i="9"/>
  <c r="AN11" i="9"/>
  <c r="AN4" i="9"/>
  <c r="AM10" i="9"/>
  <c r="AM11" i="9"/>
  <c r="AM4" i="9" s="1"/>
  <c r="AK10" i="9"/>
  <c r="AK11" i="9"/>
  <c r="AK8" i="9"/>
  <c r="AJ10" i="9"/>
  <c r="AJ11" i="9"/>
  <c r="AJ8" i="9"/>
  <c r="AH10" i="9"/>
  <c r="AH11" i="9"/>
  <c r="AH8" i="9"/>
  <c r="AG10" i="9"/>
  <c r="AG11" i="9"/>
  <c r="AG8" i="9"/>
  <c r="AH4" i="9" l="1"/>
  <c r="AK4" i="9"/>
  <c r="AG4" i="9"/>
  <c r="AJ4" i="9"/>
  <c r="H19" i="10" s="1"/>
  <c r="G19" i="10" s="1"/>
  <c r="AO4" i="9"/>
  <c r="H18" i="10"/>
  <c r="G18" i="10" s="1"/>
  <c r="H20" i="10"/>
  <c r="G20" i="10" s="1"/>
  <c r="AI10" i="9"/>
  <c r="AL10" i="9" s="1"/>
  <c r="AP10" i="9"/>
  <c r="D10" i="10"/>
  <c r="AI8" i="9"/>
  <c r="AI4" i="9" s="1"/>
  <c r="AI11" i="9"/>
  <c r="AL11" i="9" s="1"/>
  <c r="AP11" i="9"/>
  <c r="AP8" i="9"/>
  <c r="AP4" i="9" l="1"/>
  <c r="H17" i="10"/>
  <c r="AQ11" i="9"/>
  <c r="AQ10" i="9"/>
  <c r="H21" i="10"/>
  <c r="G21" i="10" s="1"/>
  <c r="AL8" i="9"/>
  <c r="AL4" i="9" s="1"/>
  <c r="AQ8" i="9" l="1"/>
  <c r="AQ4" i="9" s="1"/>
  <c r="G17" i="10"/>
  <c r="H22" i="10"/>
  <c r="G22" i="10" l="1"/>
  <c r="G43" i="10" s="1"/>
  <c r="H43" i="10"/>
</calcChain>
</file>

<file path=xl/sharedStrings.xml><?xml version="1.0" encoding="utf-8"?>
<sst xmlns="http://schemas.openxmlformats.org/spreadsheetml/2006/main" count="264" uniqueCount="146">
  <si>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</si>
  <si>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</si>
  <si>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</si>
  <si>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</si>
  <si>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</si>
  <si>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</si>
  <si>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</si>
  <si>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</si>
  <si>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</si>
  <si>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</si>
  <si>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</si>
  <si>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</si>
  <si>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</si>
  <si>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</si>
  <si>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</si>
  <si>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</si>
  <si>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</si>
  <si>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</si>
  <si>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</si>
  <si>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</si>
  <si>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</si>
  <si>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</si>
  <si>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</si>
  <si>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</si>
  <si>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</si>
  <si>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</si>
  <si>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</si>
  <si>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</si>
  <si>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</si>
  <si>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</si>
  <si>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</si>
  <si>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</si>
  <si>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</si>
  <si>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</si>
  <si>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</si>
  <si>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</si>
  <si>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</si>
  <si>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</si>
  <si>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</si>
  <si>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</si>
  <si>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</si>
  <si>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</si>
  <si>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</si>
  <si>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</si>
  <si>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</si>
  <si>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</si>
  <si>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</si>
  <si>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</si>
  <si>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</si>
  <si>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</si>
  <si>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</si>
  <si>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</si>
  <si>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</si>
  <si>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</si>
  <si>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</si>
  <si>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</si>
  <si>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</si>
  <si>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</si>
  <si>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</si>
  <si>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</si>
  <si>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</si>
  <si>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</si>
  <si>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</si>
  <si>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</si>
  <si>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</si>
  <si>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</si>
  <si>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</si>
  <si>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</si>
  <si>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</si>
  <si>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</si>
  <si>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</si>
  <si>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</si>
  <si>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</si>
  <si>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</si>
  <si>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</si>
  <si>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</si>
  <si>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</si>
  <si>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</si>
  <si>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</si>
  <si>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</si>
  <si>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</si>
  <si>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</si>
  <si>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</si>
  <si>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</si>
  <si>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</si>
  <si>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</si>
  <si>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</si>
  <si>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</si>
  <si>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</si>
  <si>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</si>
  <si>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</si>
  <si>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</si>
  <si>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</si>
  <si>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</si>
  <si>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</si>
  <si>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</si>
  <si>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</si>
  <si>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</si>
  <si>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</si>
  <si>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</si>
  <si>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</si>
  <si>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</si>
  <si>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</si>
  <si>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</si>
  <si>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</si>
  <si>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</si>
  <si>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</si>
  <si>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</si>
  <si>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</si>
  <si>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</si>
  <si>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Supply &amp; Laying Rubble stone Soling 300mm height</t>
  </si>
  <si>
    <t xml:space="preserve">Supply &amp; Laying of 3mm wire mesh </t>
  </si>
  <si>
    <t xml:space="preserve">PCC 1:3:6 for pipe encasing and bedding </t>
  </si>
  <si>
    <t>Constructing  900  x  450  mm  size  valve  chambers upto 2000mm depth in  brick work masonry with Medium duty RCC cover</t>
  </si>
  <si>
    <t>Excavation in soft soil</t>
  </si>
  <si>
    <t>Backfilling</t>
  </si>
  <si>
    <t>Supply of manpower of 8 Hrs. working time</t>
  </si>
  <si>
    <t>Plumber</t>
  </si>
  <si>
    <t>Plumber O.T. ( For 8 Hrs.)</t>
  </si>
  <si>
    <t>Helper</t>
  </si>
  <si>
    <t>Helper O.T. (For 8 Hrs.)</t>
  </si>
  <si>
    <t>Mtrs</t>
  </si>
  <si>
    <t>Sq.mtr</t>
  </si>
  <si>
    <t>Cum</t>
  </si>
  <si>
    <t>Nos</t>
  </si>
  <si>
    <t>Per day</t>
  </si>
  <si>
    <t>105000000</t>
  </si>
  <si>
    <t>Nil</t>
  </si>
  <si>
    <t>Extra Works</t>
  </si>
  <si>
    <t xml:space="preserve"> Providing arrangement to carry out cleaning of choked drainage manhole chamber of sewage line and to repair the damage including civil work and pipe line repair work</t>
  </si>
  <si>
    <t xml:space="preserve"> Supply and installation of 150 mm diastoneware pipes with sand cement jointing</t>
  </si>
  <si>
    <t xml:space="preserve"> Supply and installation of 110 mm dia PVC pipe</t>
  </si>
  <si>
    <t>LS</t>
  </si>
  <si>
    <t>JCB Rental Charges</t>
  </si>
  <si>
    <t>Hrs</t>
  </si>
  <si>
    <t>006</t>
  </si>
  <si>
    <t>Proposed Five Star Hotel at Lucknow</t>
  </si>
  <si>
    <t>Supply, Installation, Testing &amp; Commissioning of Sewage Piping</t>
  </si>
  <si>
    <t>CHPL/006/WO/13-14/Site/018</t>
  </si>
  <si>
    <t>M/s. Canter Engineers Pvt. Ltd</t>
  </si>
  <si>
    <t>201, Carnation Plaza Building No.1, Parijat Gardens, Ghodbunder road, Kasarwadavli Naka, Thane (W)-400607</t>
  </si>
  <si>
    <t>PAN No.:- AACCC4796J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</si>
  <si>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                                   C</t>
    </r>
    <r>
      <rPr>
        <b/>
        <sz val="10"/>
        <rFont val="Tahoma"/>
        <family val="2"/>
      </rPr>
      <t>ST NO</t>
    </r>
    <r>
      <rPr>
        <sz val="10"/>
        <rFont val="Tahoma"/>
        <family val="2"/>
      </rPr>
      <t xml:space="preserve">-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AACCC4796JST001</t>
    </r>
  </si>
  <si>
    <t>Invoice No. CEPL/CHPL/431/13-14/RA03    Dated :- 28th Nov 2013</t>
  </si>
  <si>
    <t>Supply &amp; installation of 300 mm dia RCC NP-2 Class pipes with sand cement jointing (40% Payment)</t>
  </si>
  <si>
    <t>Supply &amp; installation of 300 mm dia RCC NP-2 Class pipes with sand cement jointing(60%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</si>
</sst>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25"/>
  <sheetViews>
    <sheetView tabSelected="1" topLeftCell="H1" workbookViewId="0">
      <selection activeCell="C13" sqref="C13"/>
    </sheetView>
  </sheetViews>
  <sheetFormatPr defaultRowHeight="15" x14ac:dyDescent="0.25"/>
  <cols>
    <col min="44" max="44" customWidth="true" style="1" width="18.85546875" collapsed="true"/>
    <col min="32" max="32" customWidth="true" style="1" width="8.140625" collapsed="true"/>
    <col min="31" max="31" customWidth="true" style="1" width="10.5703125" collapsed="true"/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customWidth="true" style="1" width="7.85546875" collapsed="false"/>
    <col min="14" max="14" customWidth="true" style="1" width="8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11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customWidth="true" style="33" width="18.42578125" collapsed="false"/>
    <col min="22" max="22" customWidth="true" style="34" width="5.28515625" collapsed="false"/>
    <col min="23" max="23" bestFit="true" customWidth="true" style="33" width="9.7109375" collapsed="false"/>
    <col min="24" max="24" customWidth="true" style="39" width="13.0" collapsed="false"/>
    <col min="25" max="29" customWidth="true" style="33" width="13.85546875" collapsed="false"/>
    <col min="30" max="30" customWidth="true" style="1" width="12.85546875" collapsed="false"/>
    <col min="33" max="33" bestFit="true" customWidth="true" style="1" width="25.140625" collapsed="false"/>
    <col min="34" max="34" bestFit="true" customWidth="true" style="1" width="2.7109375" collapsed="false"/>
    <col min="35" max="35" customWidth="true" style="1" width="14.0" collapsed="false"/>
    <col min="36" max="36" bestFit="true" customWidth="true" style="1" width="15.0" collapsed="false"/>
    <col min="37" max="37" bestFit="true" customWidth="true" style="1" width="8.140625" collapsed="false"/>
    <col min="38" max="38" bestFit="true" customWidth="true" style="1" width="27.140625" collapsed="false"/>
    <col min="39" max="39" customWidth="true" style="1" width="2.7109375" collapsed="false"/>
    <col min="40" max="40" customWidth="true" style="1" width="61.7109375" collapsed="false"/>
    <col min="41" max="41" customWidth="true" style="1" width="2.7109375" collapsed="false"/>
    <col min="42" max="42" customWidth="true" style="1" width="13.85546875" collapsed="false"/>
    <col min="43" max="43" customWidth="true" style="1" width="20.140625" collapsed="false"/>
    <col min="45" max="45" customWidth="true" style="1" width="36.85546875" collapsed="false"/>
    <col min="46" max="46" bestFit="true" customWidth="true" style="1" width="2.7109375" collapsed="false"/>
    <col min="47" max="47" customWidth="true" style="1" width="23.5703125" collapsed="false"/>
    <col min="48" max="48" customWidth="true" style="1" width="9.140625" collapsed="false"/>
    <col min="49" max="49" bestFit="true" customWidth="true" style="1" width="9.140625" collapsed="false"/>
    <col min="50" max="50" bestFit="true" customWidth="true" style="1" width="9.140625" collapsed="false"/>
    <col min="51" max="51" bestFit="true" customWidth="true" style="1" width="9.140625" collapsed="false"/>
    <col min="52" max="52" bestFit="true" customWidth="true" style="1" width="9.140625" collapsed="false"/>
    <col min="53" max="53" customWidth="true" style="1" width="9.140625" collapsed="false"/>
    <col min="54" max="54" bestFit="true" customWidth="true" style="1" width="9.140625" collapsed="false"/>
    <col min="55" max="55" customWidth="true" style="1" width="9.140625" collapsed="false"/>
    <col min="56" max="56" bestFit="true" customWidth="true" style="1" width="9.140625" collapsed="false"/>
    <col min="57" max="57" bestFit="true" customWidth="true" style="1" width="9.140625" collapsed="false"/>
    <col min="58" max="58" bestFit="true" customWidth="true" style="1" width="9.140625" collapsed="false"/>
    <col min="59" max="59" bestFit="true" customWidth="true" style="1" width="9.140625" collapsed="false"/>
    <col min="60" max="60" customWidth="true" style="1" width="9.140625" collapsed="false"/>
    <col min="61" max="61" customWidth="true" style="1" width="23.5703125" collapsed="false"/>
    <col min="62" max="16384" style="1" width="9.140625" collapsed="false"/>
  </cols>
  <sheetData>
    <row r="3" spans="1:74" x14ac:dyDescent="0.25">
      <c r="A3" s="1" t="s">
        <v>108</v>
      </c>
    </row>
    <row r="4" spans="1:74" x14ac:dyDescent="0.25">
      <c r="A4" s="1" t="s">
        <v>20</v>
      </c>
      <c r="G4" s="39"/>
    </row>
    <row r="5" spans="1:74" s="4" customFormat="1" ht="30.75" customHeight="1" x14ac:dyDescent="0.25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1"/>
      <c r="AP5" s="128"/>
      <c r="AQ5" s="128"/>
      <c r="AR5" s="128"/>
      <c r="AS5" s="128"/>
      <c r="AT5" s="11"/>
      <c r="AU5" s="44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74" s="4" customFormat="1" ht="45" x14ac:dyDescent="0.25">
      <c r="A6" s="2" t="s">
        <v>0</v>
      </c>
      <c r="B6" s="2" t="s">
        <v>4</v>
      </c>
      <c r="C6" s="2" t="s">
        <v>1</v>
      </c>
      <c r="D6" s="43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5"/>
      <c r="W6" s="127" t="s">
        <v>29</v>
      </c>
      <c r="X6" s="127"/>
      <c r="Y6" s="127"/>
      <c r="Z6" s="127"/>
      <c r="AA6" s="127" t="s">
        <v>30</v>
      </c>
      <c r="AB6" s="127"/>
      <c r="AC6" s="127"/>
      <c r="AD6" s="128"/>
      <c r="AE6" s="128"/>
      <c r="AF6" s="128"/>
      <c r="AG6" s="128"/>
      <c r="AH6" s="11"/>
      <c r="AI6" s="128"/>
      <c r="AJ6" s="128"/>
      <c r="AK6" s="128"/>
      <c r="AL6" s="128"/>
      <c r="AM6" s="11"/>
      <c r="AN6" s="8"/>
      <c r="AO6" s="11"/>
      <c r="AP6" s="12"/>
      <c r="AQ6" s="12"/>
      <c r="AR6" s="12"/>
      <c r="AS6" s="12"/>
      <c r="AT6" s="11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7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5"/>
      <c r="W7" s="21" t="s">
        <v>6</v>
      </c>
      <c r="X7" s="40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8" t="s">
        <v>28</v>
      </c>
      <c r="AD7" s="9"/>
      <c r="AE7" s="9"/>
      <c r="AF7" s="8"/>
      <c r="AG7" s="9"/>
      <c r="AH7" s="13"/>
      <c r="AI7" s="8"/>
      <c r="AJ7" s="8"/>
      <c r="AK7" s="8"/>
      <c r="AL7" s="9"/>
      <c r="AM7" s="13"/>
      <c r="AN7" s="8"/>
      <c r="AO7" s="13"/>
      <c r="AP7" s="8"/>
      <c r="AQ7" s="8"/>
      <c r="AR7" s="8"/>
      <c r="AS7" s="8"/>
      <c r="AT7" s="13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74" s="4" customFormat="1" ht="58.5" customHeight="1" x14ac:dyDescent="0.25">
      <c r="A8" s="2">
        <v>1</v>
      </c>
      <c r="B8" s="120" t="s">
        <v>126</v>
      </c>
      <c r="C8" s="122" t="s">
        <v>145</v>
      </c>
      <c r="D8" s="19"/>
      <c r="E8" s="2"/>
      <c r="F8" s="2"/>
      <c r="G8" s="15"/>
      <c r="H8" s="24"/>
      <c r="I8" s="17"/>
      <c r="J8" s="18"/>
      <c r="K8" s="18"/>
      <c r="L8" s="27"/>
      <c r="M8" s="21" t="s">
        <v>121</v>
      </c>
      <c r="N8" s="21">
        <v>150</v>
      </c>
      <c r="O8" s="32"/>
      <c r="P8" s="21">
        <v>820</v>
      </c>
      <c r="Q8" s="21">
        <v>0</v>
      </c>
      <c r="R8" s="21" t="n">
        <f>P8+Q8</f>
        <v>820.0</v>
      </c>
      <c r="S8" s="21" t="n">
        <f>R8*5%</f>
        <v>41.0</v>
      </c>
      <c r="T8" s="21">
        <v>0</v>
      </c>
      <c r="U8" s="21" t="n">
        <f>SUM(R8:T8)</f>
        <v>861.0</v>
      </c>
      <c r="V8" s="36"/>
      <c r="W8" s="21">
        <v>380</v>
      </c>
      <c r="X8" s="41" t="n">
        <f>W8*12.36%</f>
        <v>46.967999999999996</v>
      </c>
      <c r="Y8" s="21">
        <v>0</v>
      </c>
      <c r="Z8" s="21" t="n">
        <f>SUM(W8:Y8)</f>
        <v>426.968</v>
      </c>
      <c r="AA8" s="21" t="n">
        <f>U8*N8</f>
        <v>129150.0</v>
      </c>
      <c r="AB8" s="21" t="n">
        <f>Z8*N8</f>
        <v>64045.200000000004</v>
      </c>
      <c r="AC8" s="23" t="n">
        <f>AB8+AA8</f>
        <v>193195.2</v>
      </c>
      <c r="AD8" s="9"/>
      <c r="AE8" s="9"/>
      <c r="AF8" s="8"/>
      <c r="AG8" s="9"/>
      <c r="AH8" s="13"/>
      <c r="AI8" s="8"/>
      <c r="AJ8" s="8"/>
      <c r="AK8" s="8"/>
      <c r="AL8" s="9"/>
      <c r="AM8" s="13"/>
      <c r="AN8" s="8"/>
      <c r="AO8" s="13"/>
      <c r="AP8" s="8"/>
      <c r="AQ8" s="8"/>
      <c r="AR8" s="8"/>
      <c r="AS8" s="8"/>
      <c r="AT8" s="13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74" ht="30" x14ac:dyDescent="0.25">
      <c r="A9" s="2">
        <v>1.1000000000000001</v>
      </c>
      <c r="B9" s="120" t="s">
        <v>126</v>
      </c>
      <c r="C9" s="122" t="s">
        <v>144</v>
      </c>
      <c r="D9" s="19"/>
      <c r="E9" s="2"/>
      <c r="F9" s="2"/>
      <c r="G9" s="15"/>
      <c r="H9" s="24"/>
      <c r="I9" s="17"/>
      <c r="J9" s="18"/>
      <c r="K9" s="18"/>
      <c r="L9" s="27"/>
      <c r="M9" s="21" t="s">
        <v>121</v>
      </c>
      <c r="N9" s="21">
        <v>150</v>
      </c>
      <c r="O9" s="32"/>
      <c r="P9" s="21">
        <v>820</v>
      </c>
      <c r="Q9" s="21">
        <v>0</v>
      </c>
      <c r="R9" s="21" t="n">
        <f>P9+Q9</f>
        <v>820.0</v>
      </c>
      <c r="S9" s="21" t="n">
        <f>R9*5%</f>
        <v>41.0</v>
      </c>
      <c r="T9" s="21">
        <v>0</v>
      </c>
      <c r="U9" s="21" t="n">
        <f>SUM(R9:T9)</f>
        <v>861.0</v>
      </c>
      <c r="V9" s="36"/>
      <c r="W9" s="21">
        <v>380</v>
      </c>
      <c r="X9" s="41" t="n">
        <f>W9*12.36%</f>
        <v>46.967999999999996</v>
      </c>
      <c r="Y9" s="21">
        <v>0</v>
      </c>
      <c r="Z9" s="21" t="n">
        <f>SUM(W9:Y9)</f>
        <v>426.968</v>
      </c>
      <c r="AA9" s="21" t="n">
        <f>U9*N9</f>
        <v>129150.0</v>
      </c>
      <c r="AB9" s="21" t="n">
        <f>Z9*N9</f>
        <v>64045.200000000004</v>
      </c>
      <c r="AC9" s="23" t="n">
        <f>AB9+AA9</f>
        <v>193195.2</v>
      </c>
      <c r="AD9" s="10"/>
      <c r="AE9" s="10"/>
      <c r="AF9" s="10"/>
      <c r="AG9" s="10"/>
      <c r="AH9" s="14"/>
      <c r="AI9" s="10"/>
      <c r="AJ9" s="10"/>
      <c r="AK9" s="10"/>
      <c r="AL9" s="10"/>
      <c r="AM9" s="14"/>
      <c r="AN9" s="10"/>
      <c r="AO9" s="14"/>
      <c r="AP9" s="10"/>
      <c r="AQ9" s="10"/>
      <c r="AR9" s="10"/>
      <c r="AS9" s="10"/>
      <c r="AT9" s="14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</row>
    <row r="10" spans="1:74" x14ac:dyDescent="0.25">
      <c r="A10" s="5">
        <v>2</v>
      </c>
      <c r="B10" s="120" t="s">
        <v>126</v>
      </c>
      <c r="C10" s="121" t="s">
        <v>110</v>
      </c>
      <c r="D10" s="19"/>
      <c r="E10" s="5"/>
      <c r="F10" s="5"/>
      <c r="G10" s="15"/>
      <c r="H10" s="24"/>
      <c r="I10" s="17"/>
      <c r="J10" s="18"/>
      <c r="K10" s="18"/>
      <c r="L10" s="28"/>
      <c r="M10" s="21" t="s">
        <v>122</v>
      </c>
      <c r="N10" s="21">
        <v>150</v>
      </c>
      <c r="O10" s="32"/>
      <c r="P10" s="21">
        <v>550</v>
      </c>
      <c r="Q10" s="22">
        <v>0</v>
      </c>
      <c r="R10" s="21" t="n">
        <f t="shared" ref="R10:R25" si="1">P10+Q10</f>
        <v>550.0</v>
      </c>
      <c r="S10" s="21" t="n">
        <f>R10*5%</f>
        <v>27.5</v>
      </c>
      <c r="T10" s="21">
        <v>0</v>
      </c>
      <c r="U10" s="21" t="n">
        <f t="shared" ref="U10:U25" si="2">SUM(R10:T10)</f>
        <v>577.5</v>
      </c>
      <c r="V10" s="37"/>
      <c r="W10" s="21">
        <v>200</v>
      </c>
      <c r="X10" s="41" t="n">
        <f t="shared" ref="X10:X25" si="3">W10*12.36%</f>
        <v>24.72</v>
      </c>
      <c r="Y10" s="21">
        <v>0</v>
      </c>
      <c r="Z10" s="21" t="n">
        <f t="shared" ref="Z10:Z25" si="4">SUM(W10:Y10)</f>
        <v>224.72</v>
      </c>
      <c r="AA10" s="21" t="n">
        <f t="shared" ref="AA10:AA25" si="5">U10*N10</f>
        <v>86625.0</v>
      </c>
      <c r="AB10" s="21" t="n">
        <f t="shared" ref="AB10:AB25" si="6">Z10*N10</f>
        <v>33708.0</v>
      </c>
      <c r="AC10" s="23" t="n">
        <f t="shared" ref="AC10:AC25" si="7">AB10+AA10</f>
        <v>120333.0</v>
      </c>
      <c r="AD10" s="10"/>
      <c r="AE10" s="10"/>
      <c r="AF10" s="10"/>
      <c r="AG10" s="10"/>
      <c r="AH10" s="14"/>
      <c r="AI10" s="10"/>
      <c r="AJ10" s="10"/>
      <c r="AK10" s="10"/>
      <c r="AL10" s="10"/>
      <c r="AM10" s="14"/>
      <c r="AN10" s="10"/>
      <c r="AO10" s="14"/>
      <c r="AP10" s="10"/>
      <c r="AQ10" s="10"/>
      <c r="AR10" s="10"/>
      <c r="AS10" s="10"/>
      <c r="AT10" s="14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74" x14ac:dyDescent="0.25">
      <c r="A11" s="5">
        <v>3</v>
      </c>
      <c r="B11" s="120" t="s">
        <v>126</v>
      </c>
      <c r="C11" s="121" t="s">
        <v>111</v>
      </c>
      <c r="D11" s="20"/>
      <c r="E11" s="5"/>
      <c r="F11" s="5"/>
      <c r="G11" s="16"/>
      <c r="H11" s="24"/>
      <c r="I11" s="17"/>
      <c r="J11" s="18"/>
      <c r="K11" s="18"/>
      <c r="L11" s="28"/>
      <c r="M11" s="21" t="s">
        <v>122</v>
      </c>
      <c r="N11" s="21">
        <v>150</v>
      </c>
      <c r="O11" s="32"/>
      <c r="P11" s="21">
        <v>200</v>
      </c>
      <c r="Q11" s="22">
        <v>0</v>
      </c>
      <c r="R11" s="21" t="n">
        <f t="shared" si="1"/>
        <v>200.0</v>
      </c>
      <c r="S11" s="21" t="n">
        <f>R11*12.5%</f>
        <v>25.0</v>
      </c>
      <c r="T11" s="21">
        <v>0</v>
      </c>
      <c r="U11" s="21" t="n">
        <f t="shared" si="2"/>
        <v>225.0</v>
      </c>
      <c r="V11" s="37"/>
      <c r="W11" s="21">
        <v>60</v>
      </c>
      <c r="X11" s="41" t="n">
        <f t="shared" si="3"/>
        <v>7.4159999999999995</v>
      </c>
      <c r="Y11" s="21">
        <v>0</v>
      </c>
      <c r="Z11" s="21" t="n">
        <f t="shared" si="4"/>
        <v>67.416</v>
      </c>
      <c r="AA11" s="21" t="n">
        <f t="shared" si="5"/>
        <v>33750.0</v>
      </c>
      <c r="AB11" s="21" t="n">
        <f t="shared" si="6"/>
        <v>10112.4</v>
      </c>
      <c r="AC11" s="23" t="n">
        <f t="shared" si="7"/>
        <v>43862.4</v>
      </c>
    </row>
    <row r="12" spans="1:74" x14ac:dyDescent="0.25">
      <c r="A12" s="5">
        <v>4</v>
      </c>
      <c r="B12" s="120" t="s">
        <v>126</v>
      </c>
      <c r="C12" s="121" t="s">
        <v>112</v>
      </c>
      <c r="D12" s="5"/>
      <c r="E12" s="5"/>
      <c r="F12" s="5"/>
      <c r="G12" s="5"/>
      <c r="H12" s="5"/>
      <c r="I12" s="5"/>
      <c r="J12" s="5"/>
      <c r="K12" s="5"/>
      <c r="L12" s="28"/>
      <c r="M12" s="21" t="s">
        <v>123</v>
      </c>
      <c r="N12" s="21">
        <v>50</v>
      </c>
      <c r="O12" s="123"/>
      <c r="P12" s="21">
        <v>4400</v>
      </c>
      <c r="Q12" s="22">
        <v>0</v>
      </c>
      <c r="R12" s="21" t="n">
        <f t="shared" si="1"/>
        <v>4400.0</v>
      </c>
      <c r="S12" s="21" t="n">
        <f t="shared" ref="S12:S25" si="18">R12*5%</f>
        <v>220.0</v>
      </c>
      <c r="T12" s="21">
        <v>0</v>
      </c>
      <c r="U12" s="21" t="n">
        <f t="shared" si="2"/>
        <v>4620.0</v>
      </c>
      <c r="V12" s="37"/>
      <c r="W12" s="21">
        <v>800</v>
      </c>
      <c r="X12" s="41" t="n">
        <f t="shared" si="3"/>
        <v>98.88</v>
      </c>
      <c r="Y12" s="21">
        <v>0</v>
      </c>
      <c r="Z12" s="21" t="n">
        <f t="shared" si="4"/>
        <v>898.88</v>
      </c>
      <c r="AA12" s="21" t="n">
        <f t="shared" si="5"/>
        <v>231000.0</v>
      </c>
      <c r="AB12" s="21" t="n">
        <f t="shared" si="6"/>
        <v>44944.0</v>
      </c>
      <c r="AC12" s="23" t="n">
        <f t="shared" si="7"/>
        <v>275944.0</v>
      </c>
    </row>
    <row r="13" spans="1:74" ht="45" x14ac:dyDescent="0.25">
      <c r="A13" s="5">
        <v>5</v>
      </c>
      <c r="B13" s="120" t="s">
        <v>126</v>
      </c>
      <c r="C13" s="122" t="s">
        <v>113</v>
      </c>
      <c r="D13" s="5"/>
      <c r="E13" s="5"/>
      <c r="F13" s="5"/>
      <c r="G13" s="5"/>
      <c r="H13" s="5"/>
      <c r="I13" s="5"/>
      <c r="J13" s="5"/>
      <c r="K13" s="5"/>
      <c r="L13" s="28"/>
      <c r="M13" s="21" t="s">
        <v>124</v>
      </c>
      <c r="N13" s="21">
        <v>9</v>
      </c>
      <c r="O13" s="123"/>
      <c r="P13" s="21">
        <v>14000</v>
      </c>
      <c r="Q13" s="22">
        <v>0</v>
      </c>
      <c r="R13" s="21" t="n">
        <f t="shared" si="1"/>
        <v>14000.0</v>
      </c>
      <c r="S13" s="21" t="n">
        <f t="shared" si="18"/>
        <v>700.0</v>
      </c>
      <c r="T13" s="21">
        <v>0</v>
      </c>
      <c r="U13" s="21" t="n">
        <f t="shared" si="2"/>
        <v>14700.0</v>
      </c>
      <c r="V13" s="37"/>
      <c r="W13" s="21">
        <v>4000</v>
      </c>
      <c r="X13" s="41" t="n">
        <f t="shared" si="3"/>
        <v>494.4</v>
      </c>
      <c r="Y13" s="21">
        <v>0</v>
      </c>
      <c r="Z13" s="21" t="n">
        <f t="shared" si="4"/>
        <v>4494.4</v>
      </c>
      <c r="AA13" s="21" t="n">
        <f t="shared" si="5"/>
        <v>132300.0</v>
      </c>
      <c r="AB13" s="21" t="n">
        <f t="shared" si="6"/>
        <v>40449.6</v>
      </c>
      <c r="AC13" s="23" t="n">
        <f t="shared" si="7"/>
        <v>172749.6</v>
      </c>
    </row>
    <row r="14" spans="1:74" x14ac:dyDescent="0.25">
      <c r="A14" s="5">
        <v>6</v>
      </c>
      <c r="B14" s="120" t="s">
        <v>126</v>
      </c>
      <c r="C14" s="121" t="s">
        <v>114</v>
      </c>
      <c r="D14" s="5"/>
      <c r="E14" s="5"/>
      <c r="F14" s="5"/>
      <c r="G14" s="5"/>
      <c r="H14" s="5"/>
      <c r="I14" s="5"/>
      <c r="J14" s="5"/>
      <c r="K14" s="5"/>
      <c r="L14" s="28"/>
      <c r="M14" s="21" t="s">
        <v>123</v>
      </c>
      <c r="N14" s="21">
        <v>360</v>
      </c>
      <c r="O14" s="123"/>
      <c r="P14" s="21">
        <v>0</v>
      </c>
      <c r="Q14" s="22">
        <v>0</v>
      </c>
      <c r="R14" s="21" t="n">
        <f t="shared" si="1"/>
        <v>0.0</v>
      </c>
      <c r="S14" s="21" t="n">
        <f t="shared" si="18"/>
        <v>0.0</v>
      </c>
      <c r="T14" s="21">
        <v>0</v>
      </c>
      <c r="U14" s="21" t="n">
        <f t="shared" si="2"/>
        <v>0.0</v>
      </c>
      <c r="V14" s="37"/>
      <c r="W14" s="21">
        <v>200</v>
      </c>
      <c r="X14" s="41" t="n">
        <f t="shared" si="3"/>
        <v>24.72</v>
      </c>
      <c r="Y14" s="21">
        <v>0</v>
      </c>
      <c r="Z14" s="21" t="n">
        <f t="shared" si="4"/>
        <v>224.72</v>
      </c>
      <c r="AA14" s="21" t="n">
        <f t="shared" si="5"/>
        <v>0.0</v>
      </c>
      <c r="AB14" s="21" t="n">
        <f t="shared" si="6"/>
        <v>80899.2</v>
      </c>
      <c r="AC14" s="23" t="n">
        <f t="shared" si="7"/>
        <v>80899.2</v>
      </c>
    </row>
    <row r="15" spans="1:74" x14ac:dyDescent="0.25">
      <c r="A15" s="5">
        <v>7</v>
      </c>
      <c r="B15" s="120" t="s">
        <v>126</v>
      </c>
      <c r="C15" s="121" t="s">
        <v>115</v>
      </c>
      <c r="D15" s="5"/>
      <c r="E15" s="5"/>
      <c r="F15" s="5"/>
      <c r="G15" s="5"/>
      <c r="H15" s="5"/>
      <c r="I15" s="5"/>
      <c r="J15" s="5"/>
      <c r="K15" s="5"/>
      <c r="L15" s="28"/>
      <c r="M15" s="21" t="s">
        <v>123</v>
      </c>
      <c r="N15" s="21">
        <v>300</v>
      </c>
      <c r="O15" s="123"/>
      <c r="P15" s="42">
        <v>0</v>
      </c>
      <c r="Q15" s="22">
        <v>0</v>
      </c>
      <c r="R15" s="21" t="n">
        <f t="shared" si="1"/>
        <v>0.0</v>
      </c>
      <c r="S15" s="21" t="n">
        <f t="shared" si="18"/>
        <v>0.0</v>
      </c>
      <c r="T15" s="21">
        <v>0</v>
      </c>
      <c r="U15" s="21" t="n">
        <f t="shared" si="2"/>
        <v>0.0</v>
      </c>
      <c r="V15" s="37"/>
      <c r="W15" s="21">
        <v>150</v>
      </c>
      <c r="X15" s="41" t="n">
        <f t="shared" si="3"/>
        <v>18.54</v>
      </c>
      <c r="Y15" s="21">
        <v>0</v>
      </c>
      <c r="Z15" s="21" t="n">
        <f t="shared" si="4"/>
        <v>168.54</v>
      </c>
      <c r="AA15" s="21" t="n">
        <f t="shared" si="5"/>
        <v>0.0</v>
      </c>
      <c r="AB15" s="21" t="n">
        <f t="shared" si="6"/>
        <v>50562.0</v>
      </c>
      <c r="AC15" s="23" t="n">
        <f t="shared" si="7"/>
        <v>50562.0</v>
      </c>
    </row>
    <row r="16" spans="1:74" x14ac:dyDescent="0.25">
      <c r="A16" s="5">
        <v>8</v>
      </c>
      <c r="B16" s="120" t="s">
        <v>126</v>
      </c>
      <c r="C16" s="121" t="s">
        <v>116</v>
      </c>
      <c r="D16" s="5"/>
      <c r="E16" s="5"/>
      <c r="F16" s="5"/>
      <c r="G16" s="5"/>
      <c r="H16" s="5"/>
      <c r="I16" s="5"/>
      <c r="J16" s="5"/>
      <c r="K16" s="5"/>
      <c r="L16" s="28"/>
      <c r="M16" s="21" t="s">
        <v>127</v>
      </c>
      <c r="N16" s="21">
        <v>0</v>
      </c>
      <c r="O16" s="123"/>
      <c r="P16" s="42">
        <v>0</v>
      </c>
      <c r="Q16" s="22">
        <v>0</v>
      </c>
      <c r="R16" s="21" t="n">
        <f t="shared" si="1"/>
        <v>0.0</v>
      </c>
      <c r="S16" s="21" t="n">
        <f t="shared" si="18"/>
        <v>0.0</v>
      </c>
      <c r="T16" s="21">
        <v>0</v>
      </c>
      <c r="U16" s="21" t="n">
        <f t="shared" si="2"/>
        <v>0.0</v>
      </c>
      <c r="V16" s="37"/>
      <c r="W16" s="21">
        <v>0</v>
      </c>
      <c r="X16" s="41" t="n">
        <f t="shared" si="3"/>
        <v>0.0</v>
      </c>
      <c r="Y16" s="21">
        <v>0</v>
      </c>
      <c r="Z16" s="21" t="n">
        <f t="shared" si="4"/>
        <v>0.0</v>
      </c>
      <c r="AA16" s="21" t="n">
        <f t="shared" si="5"/>
        <v>0.0</v>
      </c>
      <c r="AB16" s="21" t="n">
        <f t="shared" si="6"/>
        <v>0.0</v>
      </c>
      <c r="AC16" s="23" t="n">
        <f t="shared" si="7"/>
        <v>0.0</v>
      </c>
    </row>
    <row r="17" spans="1:43" x14ac:dyDescent="0.25">
      <c r="A17" s="5">
        <v>8.1</v>
      </c>
      <c r="B17" s="120" t="s">
        <v>126</v>
      </c>
      <c r="C17" s="121" t="s">
        <v>117</v>
      </c>
      <c r="D17" s="5"/>
      <c r="E17" s="5"/>
      <c r="F17" s="5"/>
      <c r="G17" s="5"/>
      <c r="H17" s="5"/>
      <c r="I17" s="5"/>
      <c r="J17" s="5"/>
      <c r="K17" s="5"/>
      <c r="L17" s="28"/>
      <c r="M17" s="21" t="s">
        <v>125</v>
      </c>
      <c r="N17" s="21">
        <v>166</v>
      </c>
      <c r="O17" s="123"/>
      <c r="P17" s="42">
        <v>0</v>
      </c>
      <c r="Q17" s="22">
        <v>0</v>
      </c>
      <c r="R17" s="21" t="n">
        <f t="shared" si="1"/>
        <v>0.0</v>
      </c>
      <c r="S17" s="21" t="n">
        <f t="shared" si="18"/>
        <v>0.0</v>
      </c>
      <c r="T17" s="21">
        <v>0</v>
      </c>
      <c r="U17" s="21" t="n">
        <f t="shared" si="2"/>
        <v>0.0</v>
      </c>
      <c r="V17" s="37"/>
      <c r="W17" s="21">
        <v>878.16</v>
      </c>
      <c r="X17" s="41" t="n">
        <f t="shared" si="3"/>
        <v>108.54057599999999</v>
      </c>
      <c r="Y17" s="21">
        <v>0</v>
      </c>
      <c r="Z17" s="21" t="n">
        <f t="shared" si="4"/>
        <v>986.700576</v>
      </c>
      <c r="AA17" s="21" t="n">
        <f t="shared" si="5"/>
        <v>0.0</v>
      </c>
      <c r="AB17" s="21" t="n">
        <f t="shared" si="6"/>
        <v>163792.295616</v>
      </c>
      <c r="AC17" s="23" t="n">
        <f t="shared" si="7"/>
        <v>163792.295616</v>
      </c>
    </row>
    <row r="18" spans="1:43" x14ac:dyDescent="0.25">
      <c r="A18" s="5">
        <v>8.1999999999999993</v>
      </c>
      <c r="B18" s="120" t="s">
        <v>126</v>
      </c>
      <c r="C18" s="121" t="s">
        <v>118</v>
      </c>
      <c r="D18" s="5"/>
      <c r="E18" s="5"/>
      <c r="F18" s="5"/>
      <c r="G18" s="5"/>
      <c r="H18" s="5"/>
      <c r="I18" s="5"/>
      <c r="J18" s="5"/>
      <c r="K18" s="5"/>
      <c r="L18" s="28"/>
      <c r="M18" s="21" t="s">
        <v>125</v>
      </c>
      <c r="N18" s="21">
        <v>120</v>
      </c>
      <c r="O18" s="123"/>
      <c r="P18" s="42">
        <v>0</v>
      </c>
      <c r="Q18" s="22">
        <v>0</v>
      </c>
      <c r="R18" s="21" t="n">
        <f t="shared" si="1"/>
        <v>0.0</v>
      </c>
      <c r="S18" s="21" t="n">
        <f t="shared" si="18"/>
        <v>0.0</v>
      </c>
      <c r="T18" s="21">
        <v>0</v>
      </c>
      <c r="U18" s="21" t="n">
        <f t="shared" si="2"/>
        <v>0.0</v>
      </c>
      <c r="V18" s="37"/>
      <c r="W18" s="21">
        <v>1030</v>
      </c>
      <c r="X18" s="41" t="n">
        <f t="shared" si="3"/>
        <v>127.30799999999999</v>
      </c>
      <c r="Y18" s="21">
        <v>0</v>
      </c>
      <c r="Z18" s="21" t="n">
        <f t="shared" si="4"/>
        <v>1157.308</v>
      </c>
      <c r="AA18" s="21" t="n">
        <f t="shared" si="5"/>
        <v>0.0</v>
      </c>
      <c r="AB18" s="21" t="n">
        <f t="shared" si="6"/>
        <v>138876.96</v>
      </c>
      <c r="AC18" s="23" t="n">
        <f t="shared" si="7"/>
        <v>138876.96</v>
      </c>
    </row>
    <row r="19" spans="1:43" x14ac:dyDescent="0.25">
      <c r="A19" s="5">
        <v>8.3000000000000007</v>
      </c>
      <c r="B19" s="120" t="s">
        <v>126</v>
      </c>
      <c r="C19" s="121" t="s">
        <v>119</v>
      </c>
      <c r="D19" s="5"/>
      <c r="E19" s="5"/>
      <c r="F19" s="5"/>
      <c r="G19" s="5"/>
      <c r="H19" s="5"/>
      <c r="I19" s="5"/>
      <c r="J19" s="5"/>
      <c r="K19" s="5"/>
      <c r="L19" s="28"/>
      <c r="M19" s="21" t="s">
        <v>125</v>
      </c>
      <c r="N19" s="21">
        <v>130</v>
      </c>
      <c r="O19" s="123"/>
      <c r="P19" s="42">
        <v>0</v>
      </c>
      <c r="Q19" s="22">
        <v>0</v>
      </c>
      <c r="R19" s="21" t="n">
        <f t="shared" si="1"/>
        <v>0.0</v>
      </c>
      <c r="S19" s="21" t="n">
        <f t="shared" si="18"/>
        <v>0.0</v>
      </c>
      <c r="T19" s="21">
        <v>0</v>
      </c>
      <c r="U19" s="21" t="n">
        <f t="shared" si="2"/>
        <v>0.0</v>
      </c>
      <c r="V19" s="37"/>
      <c r="W19" s="21">
        <v>648.16</v>
      </c>
      <c r="X19" s="41" t="n">
        <f t="shared" si="3"/>
        <v>80.11257599999999</v>
      </c>
      <c r="Y19" s="21">
        <v>0</v>
      </c>
      <c r="Z19" s="21" t="n">
        <f t="shared" si="4"/>
        <v>728.272576</v>
      </c>
      <c r="AA19" s="21" t="n">
        <f t="shared" si="5"/>
        <v>0.0</v>
      </c>
      <c r="AB19" s="21" t="n">
        <f t="shared" si="6"/>
        <v>94675.43488</v>
      </c>
      <c r="AC19" s="23" t="n">
        <f t="shared" si="7"/>
        <v>94675.43488</v>
      </c>
    </row>
    <row r="20" spans="1:43" x14ac:dyDescent="0.25">
      <c r="A20" s="5">
        <v>8.4</v>
      </c>
      <c r="B20" s="120" t="s">
        <v>126</v>
      </c>
      <c r="C20" s="121" t="s">
        <v>120</v>
      </c>
      <c r="D20" s="5"/>
      <c r="E20" s="5"/>
      <c r="F20" s="5"/>
      <c r="G20" s="5"/>
      <c r="H20" s="5"/>
      <c r="I20" s="5"/>
      <c r="J20" s="5"/>
      <c r="K20" s="5"/>
      <c r="L20" s="28"/>
      <c r="M20" s="21" t="s">
        <v>125</v>
      </c>
      <c r="N20" s="21">
        <v>120</v>
      </c>
      <c r="O20" s="123"/>
      <c r="P20" s="42">
        <v>0</v>
      </c>
      <c r="Q20" s="22">
        <v>0</v>
      </c>
      <c r="R20" s="21" t="n">
        <f t="shared" si="1"/>
        <v>0.0</v>
      </c>
      <c r="S20" s="21" t="n">
        <f t="shared" si="18"/>
        <v>0.0</v>
      </c>
      <c r="T20" s="21">
        <v>0</v>
      </c>
      <c r="U20" s="21" t="n">
        <f t="shared" si="2"/>
        <v>0.0</v>
      </c>
      <c r="V20" s="37"/>
      <c r="W20" s="21">
        <v>800</v>
      </c>
      <c r="X20" s="41" t="n">
        <f t="shared" si="3"/>
        <v>98.88</v>
      </c>
      <c r="Y20" s="21">
        <v>0</v>
      </c>
      <c r="Z20" s="21" t="n">
        <f t="shared" si="4"/>
        <v>898.88</v>
      </c>
      <c r="AA20" s="21" t="n">
        <f t="shared" si="5"/>
        <v>0.0</v>
      </c>
      <c r="AB20" s="21" t="n">
        <f t="shared" si="6"/>
        <v>107865.6</v>
      </c>
      <c r="AC20" s="23" t="n">
        <f t="shared" si="7"/>
        <v>107865.6</v>
      </c>
    </row>
    <row r="21" spans="1:43" x14ac:dyDescent="0.25">
      <c r="A21" s="5">
        <v>9</v>
      </c>
      <c r="B21" s="120" t="s">
        <v>126</v>
      </c>
      <c r="C21" s="5" t="s">
        <v>128</v>
      </c>
      <c r="D21" s="5"/>
      <c r="E21" s="5"/>
      <c r="F21" s="5"/>
      <c r="G21" s="5"/>
      <c r="H21" s="5"/>
      <c r="I21" s="5"/>
      <c r="J21" s="5"/>
      <c r="K21" s="5"/>
      <c r="L21" s="28"/>
      <c r="M21" s="5" t="s">
        <v>127</v>
      </c>
      <c r="N21" s="5">
        <v>0</v>
      </c>
      <c r="O21" s="123"/>
      <c r="P21" s="5">
        <v>0</v>
      </c>
      <c r="Q21" s="22">
        <v>0</v>
      </c>
      <c r="R21" s="22" t="n">
        <f t="shared" si="1"/>
        <v>0.0</v>
      </c>
      <c r="S21" s="22" t="n">
        <f t="shared" si="18"/>
        <v>0.0</v>
      </c>
      <c r="T21" s="22">
        <v>0</v>
      </c>
      <c r="U21" s="22" t="n">
        <f t="shared" si="2"/>
        <v>0.0</v>
      </c>
      <c r="V21" s="37"/>
      <c r="W21" s="22">
        <v>0</v>
      </c>
      <c r="X21" s="42" t="n">
        <f t="shared" si="3"/>
        <v>0.0</v>
      </c>
      <c r="Y21" s="22">
        <v>0</v>
      </c>
      <c r="Z21" s="22" t="n">
        <f t="shared" si="4"/>
        <v>0.0</v>
      </c>
      <c r="AA21" s="22" t="n">
        <f t="shared" si="5"/>
        <v>0.0</v>
      </c>
      <c r="AB21" s="22" t="n">
        <f t="shared" si="6"/>
        <v>0.0</v>
      </c>
      <c r="AC21" s="22" t="n">
        <f t="shared" si="7"/>
        <v>0.0</v>
      </c>
    </row>
    <row r="22" spans="1:43" ht="45" x14ac:dyDescent="0.25">
      <c r="A22" s="5">
        <v>9.1</v>
      </c>
      <c r="B22" s="120" t="s">
        <v>126</v>
      </c>
      <c r="C22" s="124" t="s">
        <v>129</v>
      </c>
      <c r="D22" s="5"/>
      <c r="E22" s="5"/>
      <c r="F22" s="5"/>
      <c r="G22" s="5"/>
      <c r="H22" s="5"/>
      <c r="I22" s="5"/>
      <c r="J22" s="5"/>
      <c r="K22" s="5"/>
      <c r="L22" s="28"/>
      <c r="M22" s="5" t="s">
        <v>132</v>
      </c>
      <c r="N22" s="5">
        <v>1</v>
      </c>
      <c r="O22" s="123"/>
      <c r="P22" s="5">
        <v>0</v>
      </c>
      <c r="Q22" s="22">
        <v>0</v>
      </c>
      <c r="R22" s="22" t="n">
        <f t="shared" si="1"/>
        <v>0.0</v>
      </c>
      <c r="S22" s="22" t="n">
        <f t="shared" si="18"/>
        <v>0.0</v>
      </c>
      <c r="T22" s="22">
        <v>0</v>
      </c>
      <c r="U22" s="22" t="n">
        <f t="shared" si="2"/>
        <v>0.0</v>
      </c>
      <c r="V22" s="37"/>
      <c r="W22" s="22">
        <v>27500</v>
      </c>
      <c r="X22" s="42" t="n">
        <f t="shared" si="3"/>
        <v>3398.9999999999995</v>
      </c>
      <c r="Y22" s="22">
        <v>0</v>
      </c>
      <c r="Z22" s="22" t="n">
        <f t="shared" si="4"/>
        <v>30899.0</v>
      </c>
      <c r="AA22" s="22" t="n">
        <f t="shared" si="5"/>
        <v>0.0</v>
      </c>
      <c r="AB22" s="22" t="n">
        <f t="shared" si="6"/>
        <v>30899.0</v>
      </c>
      <c r="AC22" s="22" t="n">
        <f t="shared" si="7"/>
        <v>30899.0</v>
      </c>
    </row>
    <row r="23" spans="1:43" ht="30" x14ac:dyDescent="0.25">
      <c r="A23" s="5">
        <v>9.1999999999999993</v>
      </c>
      <c r="B23" s="120" t="s">
        <v>126</v>
      </c>
      <c r="C23" s="124" t="s">
        <v>130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121</v>
      </c>
      <c r="N23" s="5">
        <v>1.2</v>
      </c>
      <c r="O23" s="123"/>
      <c r="P23" s="5">
        <v>0</v>
      </c>
      <c r="Q23" s="22">
        <v>0</v>
      </c>
      <c r="R23" s="22" t="n">
        <f t="shared" si="1"/>
        <v>0.0</v>
      </c>
      <c r="S23" s="22" t="n">
        <f t="shared" si="18"/>
        <v>0.0</v>
      </c>
      <c r="T23" s="22">
        <v>0</v>
      </c>
      <c r="U23" s="22" t="n">
        <f t="shared" si="2"/>
        <v>0.0</v>
      </c>
      <c r="V23" s="37"/>
      <c r="W23" s="22">
        <v>504</v>
      </c>
      <c r="X23" s="42" t="n">
        <f t="shared" si="3"/>
        <v>62.294399999999996</v>
      </c>
      <c r="Y23" s="22">
        <v>0</v>
      </c>
      <c r="Z23" s="22" t="n">
        <f t="shared" si="4"/>
        <v>566.2944</v>
      </c>
      <c r="AA23" s="22" t="n">
        <f t="shared" si="5"/>
        <v>0.0</v>
      </c>
      <c r="AB23" s="22" t="n">
        <f t="shared" si="6"/>
        <v>679.55328</v>
      </c>
      <c r="AC23" s="22" t="n">
        <f t="shared" si="7"/>
        <v>679.55328</v>
      </c>
    </row>
    <row r="24" spans="1:43" x14ac:dyDescent="0.25">
      <c r="A24" s="5">
        <v>9.3000000000000007</v>
      </c>
      <c r="B24" s="120" t="s">
        <v>126</v>
      </c>
      <c r="C24" s="5" t="s">
        <v>131</v>
      </c>
      <c r="D24" s="5"/>
      <c r="E24" s="5"/>
      <c r="F24" s="5"/>
      <c r="G24" s="5"/>
      <c r="H24" s="5"/>
      <c r="I24" s="5"/>
      <c r="J24" s="5"/>
      <c r="K24" s="5"/>
      <c r="L24" s="28"/>
      <c r="M24" s="5" t="s">
        <v>121</v>
      </c>
      <c r="N24" s="5">
        <v>25.15</v>
      </c>
      <c r="O24" s="123"/>
      <c r="P24" s="5">
        <v>0</v>
      </c>
      <c r="Q24" s="22">
        <v>0</v>
      </c>
      <c r="R24" s="22" t="n">
        <f t="shared" si="1"/>
        <v>0.0</v>
      </c>
      <c r="S24" s="22" t="n">
        <f t="shared" si="18"/>
        <v>0.0</v>
      </c>
      <c r="T24" s="22">
        <v>0</v>
      </c>
      <c r="U24" s="22" t="n">
        <f t="shared" si="2"/>
        <v>0.0</v>
      </c>
      <c r="V24" s="37"/>
      <c r="W24" s="22">
        <v>294</v>
      </c>
      <c r="X24" s="42" t="n">
        <f t="shared" si="3"/>
        <v>36.33839999999999</v>
      </c>
      <c r="Y24" s="22">
        <v>0</v>
      </c>
      <c r="Z24" s="22" t="n">
        <f t="shared" si="4"/>
        <v>330.3384</v>
      </c>
      <c r="AA24" s="22" t="n">
        <f t="shared" si="5"/>
        <v>0.0</v>
      </c>
      <c r="AB24" s="22" t="n">
        <f t="shared" si="6"/>
        <v>8308.01076</v>
      </c>
      <c r="AC24" s="22" t="n">
        <f t="shared" si="7"/>
        <v>8308.01076</v>
      </c>
    </row>
    <row r="25" spans="1:43" x14ac:dyDescent="0.25">
      <c r="A25" s="5">
        <v>9.4</v>
      </c>
      <c r="B25" s="120" t="s">
        <v>126</v>
      </c>
      <c r="C25" s="5" t="s">
        <v>133</v>
      </c>
      <c r="D25" s="5"/>
      <c r="E25" s="5"/>
      <c r="F25" s="5"/>
      <c r="G25" s="5"/>
      <c r="H25" s="5"/>
      <c r="I25" s="5"/>
      <c r="J25" s="5"/>
      <c r="K25" s="5"/>
      <c r="L25" s="28"/>
      <c r="M25" s="5" t="s">
        <v>134</v>
      </c>
      <c r="N25" s="5">
        <v>4.0999999999999996</v>
      </c>
      <c r="O25" s="123"/>
      <c r="P25" s="5">
        <v>0</v>
      </c>
      <c r="Q25" s="22">
        <v>0</v>
      </c>
      <c r="R25" s="22" t="n">
        <f t="shared" si="1"/>
        <v>0.0</v>
      </c>
      <c r="S25" s="22" t="n">
        <f t="shared" si="18"/>
        <v>0.0</v>
      </c>
      <c r="T25" s="22">
        <v>0</v>
      </c>
      <c r="U25" s="22" t="n">
        <f t="shared" si="2"/>
        <v>0.0</v>
      </c>
      <c r="V25" s="37"/>
      <c r="W25" s="22">
        <v>840</v>
      </c>
      <c r="X25" s="42" t="n">
        <f t="shared" si="3"/>
        <v>103.82399999999998</v>
      </c>
      <c r="Y25" s="22">
        <v>0</v>
      </c>
      <c r="Z25" s="22" t="n">
        <f t="shared" si="4"/>
        <v>943.824</v>
      </c>
      <c r="AA25" s="22" t="n">
        <f t="shared" si="5"/>
        <v>0.0</v>
      </c>
      <c r="AB25" s="22" t="n">
        <f t="shared" si="6"/>
        <v>3869.6783999999993</v>
      </c>
      <c r="AC25" s="22" t="n">
        <f t="shared" si="7"/>
        <v>3869.6783999999993</v>
      </c>
    </row>
  </sheetData>
  <protectedRanges>
    <protectedRange password="CA69" sqref="G8:G10" name="Range1_1_1_1_1"/>
    <protectedRange password="CA69" sqref="I8:I11" name="Range1_12_2_1_1_1"/>
    <protectedRange password="CA69" sqref="J8:K11" name="Range1_2_2_1_1_1_1"/>
    <protectedRange password="CA69" sqref="N8:O10" name="Range1_1_3_1_1"/>
    <protectedRange password="CA69" sqref="D8:D11" name="Range1_1_4_1_1"/>
    <protectedRange password="CA69" sqref="H8:H10" name="Range1_12_2_2_1_1"/>
    <protectedRange password="CA69" sqref="H11" name="Range1_2_2_1_2_1"/>
    <protectedRange password="CA69" sqref="B8:B20" name="Range1_1_5_7_1"/>
    <protectedRange password="CA69" sqref="B21:B25" name="Range1_1_5_7_3"/>
  </protectedRanges>
  <mergeCells count="8">
    <mergeCell ref="C5:L5"/>
    <mergeCell ref="P5:AC5"/>
    <mergeCell ref="P6:U6"/>
    <mergeCell ref="W6:Z6"/>
    <mergeCell ref="AA6:AC6"/>
    <mergeCell ref="AP5:AS5"/>
    <mergeCell ref="AD6:AG6"/>
    <mergeCell ref="AI6:A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25"/>
  <sheetViews>
    <sheetView topLeftCell="AL7" zoomScaleNormal="100" workbookViewId="0">
      <selection activeCell="A8" sqref="A8:AQ2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11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customWidth="true" style="33" width="18.42578125" collapsed="false"/>
    <col min="22" max="22" customWidth="true" style="34" width="5.28515625" collapsed="false"/>
    <col min="23" max="23" bestFit="true" customWidth="true" style="33" width="9.7109375" collapsed="false"/>
    <col min="24" max="24" customWidth="true" style="39" width="13.0" collapsed="false"/>
    <col min="25" max="29" customWidth="true" style="33" width="13.85546875" collapsed="false"/>
    <col min="30" max="30" customWidth="true" style="49" width="5.42578125" collapsed="false"/>
    <col min="31" max="42" customWidth="true" style="33" width="13.85546875" collapsed="false"/>
    <col min="43" max="43" customWidth="true" style="33" width="23.140625" collapsed="false"/>
    <col min="44" max="46" customWidth="true" style="1" width="13.85546875" collapsed="false"/>
    <col min="47" max="47" bestFit="true" customWidth="true" style="1" width="8.140625" collapsed="false"/>
    <col min="48" max="48" bestFit="true" customWidth="true" style="1" width="11.7109375" collapsed="false"/>
    <col min="49" max="49" customWidth="true" style="1" width="2.7109375" collapsed="false"/>
    <col min="50" max="50" bestFit="true" customWidth="true" style="1" width="14.0" collapsed="false"/>
    <col min="51" max="51" bestFit="true" customWidth="true" style="1" width="9.140625" collapsed="false"/>
    <col min="52" max="52" bestFit="true" customWidth="true" style="1" width="17.140625" collapsed="false"/>
    <col min="53" max="53" customWidth="true" style="1" width="8.85546875" collapsed="false"/>
    <col min="54" max="54" customWidth="true" style="1" width="7.85546875" collapsed="false"/>
    <col min="55" max="55" customWidth="true" style="1" width="9.140625" collapsed="false"/>
    <col min="56" max="56" customWidth="true" style="1" width="10.7109375" collapsed="false"/>
    <col min="57" max="58" customWidth="true" style="1" width="12.85546875" collapsed="false"/>
    <col min="59" max="59" customWidth="true" style="1" width="10.5703125" collapsed="false"/>
    <col min="60" max="60" bestFit="true" customWidth="true" style="1" width="8.140625" collapsed="false"/>
    <col min="61" max="61" customWidth="true" style="1" width="25.140625" collapsed="false"/>
    <col min="62" max="62" customWidth="true" style="1" width="2.710937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40625" collapsed="false"/>
    <col min="66" max="66" bestFit="true" customWidth="true" style="1" width="27.140625" collapsed="false"/>
    <col min="67" max="67" customWidth="true" style="1" width="2.7109375" collapsed="false"/>
    <col min="68" max="68" bestFit="true" customWidth="true" style="1" width="61.7109375" collapsed="false"/>
    <col min="69" max="69" customWidth="true" style="1" width="2.7109375" collapsed="false"/>
    <col min="70" max="70" bestFit="true" customWidth="true" style="1" width="13.85546875" collapsed="false"/>
    <col min="71" max="71" bestFit="true" customWidth="true" style="1" width="20.140625" collapsed="false"/>
    <col min="72" max="72" bestFit="true" customWidth="true" style="1" width="18.85546875" collapsed="false"/>
    <col min="73" max="73" bestFit="true" customWidth="true" style="1" width="36.85546875" collapsed="false"/>
    <col min="74" max="74" customWidth="true" style="1" width="2.7109375" collapsed="false"/>
    <col min="75" max="75" customWidth="true" style="1" width="23.5703125" collapsed="false"/>
    <col min="76" max="16384" style="1" width="9.140625" collapsed="false"/>
  </cols>
  <sheetData>
    <row r="3" spans="1:88" x14ac:dyDescent="0.25">
      <c r="A3" s="1" t="s">
        <v>108</v>
      </c>
    </row>
    <row r="4" spans="1:88" x14ac:dyDescent="0.25">
      <c r="A4" s="1" t="s">
        <v>107</v>
      </c>
      <c r="G4" s="39"/>
      <c r="AC4" s="33">
        <f>SUM(AC8:AC25)</f>
        <v>1679707.1329360004</v>
      </c>
      <c r="AG4" s="33">
        <f t="shared" ref="AG4:AQ4" si="0">SUM(AG8:AG25)</f>
        <v>0</v>
      </c>
      <c r="AH4" s="33">
        <f t="shared" si="0"/>
        <v>0</v>
      </c>
      <c r="AI4" s="33">
        <f t="shared" si="0"/>
        <v>0</v>
      </c>
      <c r="AJ4" s="33">
        <f t="shared" si="0"/>
        <v>0</v>
      </c>
      <c r="AK4" s="33">
        <f t="shared" si="0"/>
        <v>0</v>
      </c>
      <c r="AL4" s="33">
        <f t="shared" si="0"/>
        <v>0</v>
      </c>
      <c r="AM4" s="33">
        <f t="shared" si="0"/>
        <v>0</v>
      </c>
      <c r="AN4" s="33">
        <f t="shared" si="0"/>
        <v>0</v>
      </c>
      <c r="AO4" s="33">
        <f t="shared" si="0"/>
        <v>0</v>
      </c>
      <c r="AP4" s="33">
        <f t="shared" si="0"/>
        <v>0</v>
      </c>
      <c r="AQ4" s="33">
        <f t="shared" si="0"/>
        <v>0</v>
      </c>
    </row>
    <row r="5" spans="1:88" s="4" customFormat="1" ht="30.75" customHeight="1" x14ac:dyDescent="0.25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9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28"/>
      <c r="BS5" s="128"/>
      <c r="BT5" s="128"/>
      <c r="BU5" s="128"/>
      <c r="BV5" s="11"/>
      <c r="BW5" s="44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 x14ac:dyDescent="0.25">
      <c r="A6" s="2" t="s">
        <v>0</v>
      </c>
      <c r="B6" s="2" t="s">
        <v>4</v>
      </c>
      <c r="C6" s="2" t="s">
        <v>1</v>
      </c>
      <c r="D6" s="47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8"/>
      <c r="W6" s="127" t="s">
        <v>29</v>
      </c>
      <c r="X6" s="127"/>
      <c r="Y6" s="127"/>
      <c r="Z6" s="127"/>
      <c r="AA6" s="127" t="s">
        <v>30</v>
      </c>
      <c r="AB6" s="127"/>
      <c r="AC6" s="127"/>
      <c r="AD6" s="50"/>
      <c r="AE6" s="127" t="s">
        <v>38</v>
      </c>
      <c r="AF6" s="127"/>
      <c r="AG6" s="127"/>
      <c r="AH6" s="127"/>
      <c r="AI6" s="127"/>
      <c r="AJ6" s="127"/>
      <c r="AK6" s="127"/>
      <c r="AL6" s="127"/>
      <c r="AM6" s="127" t="s">
        <v>39</v>
      </c>
      <c r="AN6" s="127"/>
      <c r="AO6" s="127"/>
      <c r="AP6" s="127"/>
      <c r="AQ6" s="46" t="s">
        <v>45</v>
      </c>
      <c r="AR6" s="8"/>
      <c r="AS6" s="8"/>
      <c r="AT6" s="8"/>
      <c r="AU6" s="8"/>
      <c r="AV6" s="8"/>
      <c r="AW6" s="11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1"/>
      <c r="BK6" s="128"/>
      <c r="BL6" s="128"/>
      <c r="BM6" s="128"/>
      <c r="BN6" s="128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5"/>
      <c r="W7" s="21" t="s">
        <v>6</v>
      </c>
      <c r="X7" s="40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8" t="s">
        <v>28</v>
      </c>
      <c r="AD7" s="51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8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 x14ac:dyDescent="0.25">
      <c r="A8" s="2">
        <v>1</v>
      </c>
      <c r="B8" s="120" t="s">
        <v>126</v>
      </c>
      <c r="C8" s="122" t="s">
        <v>145</v>
      </c>
      <c r="D8" s="19"/>
      <c r="E8" s="2"/>
      <c r="F8" s="2"/>
      <c r="G8" s="15"/>
      <c r="H8" s="24"/>
      <c r="I8" s="17"/>
      <c r="J8" s="18"/>
      <c r="K8" s="18"/>
      <c r="L8" s="27"/>
      <c r="M8" s="21" t="s">
        <v>121</v>
      </c>
      <c r="N8" s="21">
        <v>150</v>
      </c>
      <c r="O8" s="32"/>
      <c r="P8" s="21">
        <v>820</v>
      </c>
      <c r="Q8" s="21">
        <v>0</v>
      </c>
      <c r="R8" s="21">
        <f>P8+Q8</f>
        <v>820</v>
      </c>
      <c r="S8" s="21">
        <f>R8*5%</f>
        <v>41</v>
      </c>
      <c r="T8" s="21">
        <v>0</v>
      </c>
      <c r="U8" s="21">
        <f>SUM(R8:T8)</f>
        <v>861</v>
      </c>
      <c r="V8" s="36"/>
      <c r="W8" s="21">
        <v>380</v>
      </c>
      <c r="X8" s="41">
        <f>W8*12.36%</f>
        <v>46.967999999999996</v>
      </c>
      <c r="Y8" s="21">
        <v>0</v>
      </c>
      <c r="Z8" s="21">
        <f>SUM(W8:Y8)</f>
        <v>426.96800000000002</v>
      </c>
      <c r="AA8" s="21">
        <f>U8*N8</f>
        <v>129150</v>
      </c>
      <c r="AB8" s="21">
        <f>Z8*N8</f>
        <v>64045.200000000004</v>
      </c>
      <c r="AC8" s="23">
        <f>AB8+AA8</f>
        <v>193195.2</v>
      </c>
      <c r="AD8" s="52"/>
      <c r="AE8" s="21">
        <v>0</v>
      </c>
      <c r="AF8" s="21">
        <v>0</v>
      </c>
      <c r="AG8" s="21">
        <f>AE8*AF8*P8/100</f>
        <v>0</v>
      </c>
      <c r="AH8" s="21">
        <f>AE8*AF8*Q8/100</f>
        <v>0</v>
      </c>
      <c r="AI8" s="21">
        <f>AG8+AH8</f>
        <v>0</v>
      </c>
      <c r="AJ8" s="21">
        <f>AE8*AF8*S8/100</f>
        <v>0</v>
      </c>
      <c r="AK8" s="21">
        <f>AE8*AF8*T8/100</f>
        <v>0</v>
      </c>
      <c r="AL8" s="21">
        <f>SUM(AI8:AK8)</f>
        <v>0</v>
      </c>
      <c r="AM8" s="21">
        <f>AE8*107.3*W8/100</f>
        <v>0</v>
      </c>
      <c r="AN8" s="21">
        <f>AE8*107.3*X8/100</f>
        <v>0</v>
      </c>
      <c r="AO8" s="21">
        <f>AE8*AF8*Y8/100</f>
        <v>0</v>
      </c>
      <c r="AP8" s="21">
        <f>SUM(AM8:AO8)</f>
        <v>0</v>
      </c>
      <c r="AQ8" s="23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s="4" customFormat="1" ht="58.5" customHeight="1" x14ac:dyDescent="0.25">
      <c r="A9" s="2">
        <v>1.1000000000000001</v>
      </c>
      <c r="B9" s="120" t="s">
        <v>126</v>
      </c>
      <c r="C9" s="122" t="s">
        <v>144</v>
      </c>
      <c r="D9" s="19"/>
      <c r="E9" s="2"/>
      <c r="F9" s="2"/>
      <c r="G9" s="15"/>
      <c r="H9" s="24"/>
      <c r="I9" s="17"/>
      <c r="J9" s="18"/>
      <c r="K9" s="18"/>
      <c r="L9" s="27"/>
      <c r="M9" s="21" t="s">
        <v>121</v>
      </c>
      <c r="N9" s="21">
        <v>150</v>
      </c>
      <c r="O9" s="32"/>
      <c r="P9" s="21">
        <v>820</v>
      </c>
      <c r="Q9" s="21">
        <v>0</v>
      </c>
      <c r="R9" s="21">
        <f>P9+Q9</f>
        <v>820</v>
      </c>
      <c r="S9" s="21">
        <f>R9*5%</f>
        <v>41</v>
      </c>
      <c r="T9" s="21">
        <v>0</v>
      </c>
      <c r="U9" s="21">
        <f>SUM(R9:T9)</f>
        <v>861</v>
      </c>
      <c r="V9" s="36"/>
      <c r="W9" s="21">
        <v>380</v>
      </c>
      <c r="X9" s="41">
        <f>W9*12.36%</f>
        <v>46.967999999999996</v>
      </c>
      <c r="Y9" s="21">
        <v>0</v>
      </c>
      <c r="Z9" s="21">
        <f>SUM(W9:Y9)</f>
        <v>426.96800000000002</v>
      </c>
      <c r="AA9" s="21">
        <f>U9*N9</f>
        <v>129150</v>
      </c>
      <c r="AB9" s="21">
        <f>Z9*N9</f>
        <v>64045.200000000004</v>
      </c>
      <c r="AC9" s="23">
        <f>AB9+AA9</f>
        <v>193195.2</v>
      </c>
      <c r="AD9" s="52"/>
      <c r="AE9" s="21">
        <v>0</v>
      </c>
      <c r="AF9" s="21">
        <v>0</v>
      </c>
      <c r="AG9" s="21">
        <f>AE9*AF9*P9/100</f>
        <v>0</v>
      </c>
      <c r="AH9" s="21">
        <f>AE9*AF9*Q9/100</f>
        <v>0</v>
      </c>
      <c r="AI9" s="21">
        <f>AG9+AH9</f>
        <v>0</v>
      </c>
      <c r="AJ9" s="21">
        <f>AE9*AF9*S9/100</f>
        <v>0</v>
      </c>
      <c r="AK9" s="21">
        <f>AE9*AF9*T9/100</f>
        <v>0</v>
      </c>
      <c r="AL9" s="21">
        <f>SUM(AI9:AK9)</f>
        <v>0</v>
      </c>
      <c r="AM9" s="21">
        <f t="shared" ref="AM9:AM11" si="1">AE9*AF9*W9/100</f>
        <v>0</v>
      </c>
      <c r="AN9" s="21">
        <f>AE9*AF9*X9/100</f>
        <v>0</v>
      </c>
      <c r="AO9" s="21">
        <f>AE9*AF9*Y9/100</f>
        <v>0</v>
      </c>
      <c r="AP9" s="21">
        <f>SUM(AM9:AO9)</f>
        <v>0</v>
      </c>
      <c r="AQ9" s="23">
        <f>AL9+AP9</f>
        <v>0</v>
      </c>
      <c r="AR9" s="9"/>
      <c r="AS9" s="9"/>
      <c r="AT9" s="9"/>
      <c r="AU9" s="8"/>
      <c r="AV9" s="9"/>
      <c r="AW9" s="13"/>
      <c r="AX9" s="8"/>
      <c r="AY9" s="8"/>
      <c r="AZ9" s="9"/>
      <c r="BA9" s="9"/>
      <c r="BB9" s="9"/>
      <c r="BC9" s="9"/>
      <c r="BD9" s="9"/>
      <c r="BE9" s="9"/>
      <c r="BF9" s="9"/>
      <c r="BG9" s="9"/>
      <c r="BH9" s="8"/>
      <c r="BI9" s="9"/>
      <c r="BJ9" s="13"/>
      <c r="BK9" s="8"/>
      <c r="BL9" s="8"/>
      <c r="BM9" s="8"/>
      <c r="BN9" s="9"/>
      <c r="BO9" s="13"/>
      <c r="BP9" s="8"/>
      <c r="BQ9" s="13"/>
      <c r="BR9" s="8"/>
      <c r="BS9" s="8"/>
      <c r="BT9" s="8"/>
      <c r="BU9" s="8"/>
      <c r="BV9" s="13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spans="1:88" x14ac:dyDescent="0.25">
      <c r="A10" s="5">
        <v>2</v>
      </c>
      <c r="B10" s="120" t="s">
        <v>126</v>
      </c>
      <c r="C10" s="121" t="s">
        <v>110</v>
      </c>
      <c r="D10" s="19"/>
      <c r="E10" s="5"/>
      <c r="F10" s="5"/>
      <c r="G10" s="15"/>
      <c r="H10" s="24"/>
      <c r="I10" s="17"/>
      <c r="J10" s="18"/>
      <c r="K10" s="18"/>
      <c r="L10" s="28"/>
      <c r="M10" s="21" t="s">
        <v>122</v>
      </c>
      <c r="N10" s="21">
        <v>150</v>
      </c>
      <c r="O10" s="32"/>
      <c r="P10" s="21">
        <v>550</v>
      </c>
      <c r="Q10" s="22">
        <v>0</v>
      </c>
      <c r="R10" s="21">
        <f t="shared" ref="R10:R25" si="2">P10+Q10</f>
        <v>550</v>
      </c>
      <c r="S10" s="21">
        <f>R10*5%</f>
        <v>27.5</v>
      </c>
      <c r="T10" s="21">
        <v>0</v>
      </c>
      <c r="U10" s="21">
        <f t="shared" ref="U10:U25" si="3">SUM(R10:T10)</f>
        <v>577.5</v>
      </c>
      <c r="V10" s="37"/>
      <c r="W10" s="21">
        <v>200</v>
      </c>
      <c r="X10" s="41">
        <f t="shared" ref="X10:X25" si="4">W10*12.36%</f>
        <v>24.72</v>
      </c>
      <c r="Y10" s="21">
        <v>0</v>
      </c>
      <c r="Z10" s="21">
        <f t="shared" ref="Z10:Z25" si="5">SUM(W10:Y10)</f>
        <v>224.72</v>
      </c>
      <c r="AA10" s="21">
        <f t="shared" ref="AA10:AA25" si="6">U10*N10</f>
        <v>86625</v>
      </c>
      <c r="AB10" s="21">
        <f t="shared" ref="AB10:AB25" si="7">Z10*N10</f>
        <v>33708</v>
      </c>
      <c r="AC10" s="23">
        <f t="shared" ref="AC10:AC25" si="8">AB10+AA10</f>
        <v>120333</v>
      </c>
      <c r="AD10" s="53"/>
      <c r="AE10" s="22">
        <v>0</v>
      </c>
      <c r="AF10" s="22">
        <v>0</v>
      </c>
      <c r="AG10" s="21">
        <f t="shared" ref="AG10:AG11" si="9">AE10*AF10*P10/100</f>
        <v>0</v>
      </c>
      <c r="AH10" s="21">
        <f t="shared" ref="AH10:AH11" si="10">AE10*AF10*Q10/100</f>
        <v>0</v>
      </c>
      <c r="AI10" s="21">
        <f t="shared" ref="AI10:AI11" si="11">AG10+AH10</f>
        <v>0</v>
      </c>
      <c r="AJ10" s="21">
        <f t="shared" ref="AJ10:AJ11" si="12">AE10*AF10*S10/100</f>
        <v>0</v>
      </c>
      <c r="AK10" s="21">
        <f t="shared" ref="AK10:AK11" si="13">AE10*AF10*T10/100</f>
        <v>0</v>
      </c>
      <c r="AL10" s="21">
        <f t="shared" ref="AL10:AL11" si="14">SUM(AI10:AK10)</f>
        <v>0</v>
      </c>
      <c r="AM10" s="21">
        <f t="shared" si="1"/>
        <v>0</v>
      </c>
      <c r="AN10" s="21">
        <f t="shared" ref="AN10:AN11" si="15">AE10*AF10*X10/100</f>
        <v>0</v>
      </c>
      <c r="AO10" s="21">
        <f t="shared" ref="AO10:AO11" si="16">AE10*AF10*Y10/100</f>
        <v>0</v>
      </c>
      <c r="AP10" s="21">
        <f t="shared" ref="AP10:AP11" si="17">SUM(AM10:AO10)</f>
        <v>0</v>
      </c>
      <c r="AQ10" s="23">
        <f t="shared" ref="AQ10:AQ11" si="18">AL10+AP10</f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  <row r="11" spans="1:88" x14ac:dyDescent="0.25">
      <c r="A11" s="5">
        <v>3</v>
      </c>
      <c r="B11" s="120" t="s">
        <v>126</v>
      </c>
      <c r="C11" s="121" t="s">
        <v>111</v>
      </c>
      <c r="D11" s="20"/>
      <c r="E11" s="5"/>
      <c r="F11" s="5"/>
      <c r="G11" s="16"/>
      <c r="H11" s="24"/>
      <c r="I11" s="17"/>
      <c r="J11" s="18"/>
      <c r="K11" s="18"/>
      <c r="L11" s="28"/>
      <c r="M11" s="21" t="s">
        <v>122</v>
      </c>
      <c r="N11" s="21">
        <v>150</v>
      </c>
      <c r="O11" s="32"/>
      <c r="P11" s="21">
        <v>200</v>
      </c>
      <c r="Q11" s="22">
        <v>0</v>
      </c>
      <c r="R11" s="21">
        <f t="shared" si="2"/>
        <v>200</v>
      </c>
      <c r="S11" s="21">
        <f>R11*12.5%</f>
        <v>25</v>
      </c>
      <c r="T11" s="21">
        <v>0</v>
      </c>
      <c r="U11" s="21">
        <f t="shared" si="3"/>
        <v>225</v>
      </c>
      <c r="V11" s="37"/>
      <c r="W11" s="21">
        <v>60</v>
      </c>
      <c r="X11" s="41">
        <f t="shared" si="4"/>
        <v>7.4159999999999995</v>
      </c>
      <c r="Y11" s="21">
        <v>0</v>
      </c>
      <c r="Z11" s="21">
        <f t="shared" si="5"/>
        <v>67.415999999999997</v>
      </c>
      <c r="AA11" s="21">
        <f t="shared" si="6"/>
        <v>33750</v>
      </c>
      <c r="AB11" s="21">
        <f t="shared" si="7"/>
        <v>10112.4</v>
      </c>
      <c r="AC11" s="23">
        <f t="shared" si="8"/>
        <v>43862.400000000001</v>
      </c>
      <c r="AD11" s="53"/>
      <c r="AE11" s="22">
        <v>0</v>
      </c>
      <c r="AF11" s="22">
        <v>0</v>
      </c>
      <c r="AG11" s="21">
        <f t="shared" si="9"/>
        <v>0</v>
      </c>
      <c r="AH11" s="21">
        <f t="shared" si="10"/>
        <v>0</v>
      </c>
      <c r="AI11" s="21">
        <f t="shared" si="11"/>
        <v>0</v>
      </c>
      <c r="AJ11" s="21">
        <f t="shared" si="12"/>
        <v>0</v>
      </c>
      <c r="AK11" s="21">
        <f t="shared" si="13"/>
        <v>0</v>
      </c>
      <c r="AL11" s="21">
        <f t="shared" si="14"/>
        <v>0</v>
      </c>
      <c r="AM11" s="21">
        <f t="shared" si="1"/>
        <v>0</v>
      </c>
      <c r="AN11" s="21">
        <f t="shared" si="15"/>
        <v>0</v>
      </c>
      <c r="AO11" s="21">
        <f t="shared" si="16"/>
        <v>0</v>
      </c>
      <c r="AP11" s="21">
        <f t="shared" si="17"/>
        <v>0</v>
      </c>
      <c r="AQ11" s="23">
        <f t="shared" si="18"/>
        <v>0</v>
      </c>
      <c r="AR11" s="10"/>
      <c r="AS11" s="10"/>
      <c r="AT11" s="10"/>
      <c r="AU11" s="10"/>
      <c r="AV11" s="10"/>
      <c r="AW11" s="14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4"/>
      <c r="BK11" s="10"/>
      <c r="BL11" s="10"/>
      <c r="BM11" s="10"/>
      <c r="BN11" s="10"/>
      <c r="BO11" s="14"/>
      <c r="BP11" s="10"/>
      <c r="BQ11" s="14"/>
      <c r="BR11" s="10"/>
      <c r="BS11" s="10"/>
      <c r="BT11" s="10"/>
      <c r="BU11" s="10"/>
      <c r="BV11" s="14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</row>
    <row r="12" spans="1:88" x14ac:dyDescent="0.25">
      <c r="A12" s="5">
        <v>4</v>
      </c>
      <c r="B12" s="120" t="s">
        <v>126</v>
      </c>
      <c r="C12" s="121" t="s">
        <v>112</v>
      </c>
      <c r="D12" s="5"/>
      <c r="E12" s="5"/>
      <c r="F12" s="5"/>
      <c r="G12" s="5"/>
      <c r="H12" s="5"/>
      <c r="I12" s="5"/>
      <c r="J12" s="5"/>
      <c r="K12" s="5"/>
      <c r="L12" s="28"/>
      <c r="M12" s="21" t="s">
        <v>123</v>
      </c>
      <c r="N12" s="21">
        <v>50</v>
      </c>
      <c r="O12" s="123"/>
      <c r="P12" s="21">
        <v>4400</v>
      </c>
      <c r="Q12" s="22">
        <v>0</v>
      </c>
      <c r="R12" s="21">
        <f t="shared" si="2"/>
        <v>4400</v>
      </c>
      <c r="S12" s="21">
        <f t="shared" ref="S12:S25" si="19">R12*5%</f>
        <v>220</v>
      </c>
      <c r="T12" s="21">
        <v>0</v>
      </c>
      <c r="U12" s="21">
        <f t="shared" si="3"/>
        <v>4620</v>
      </c>
      <c r="V12" s="37"/>
      <c r="W12" s="21">
        <v>800</v>
      </c>
      <c r="X12" s="41">
        <f t="shared" si="4"/>
        <v>98.88</v>
      </c>
      <c r="Y12" s="21">
        <v>0</v>
      </c>
      <c r="Z12" s="21">
        <f t="shared" si="5"/>
        <v>898.88</v>
      </c>
      <c r="AA12" s="21">
        <f t="shared" si="6"/>
        <v>231000</v>
      </c>
      <c r="AB12" s="21">
        <f t="shared" si="7"/>
        <v>44944</v>
      </c>
      <c r="AC12" s="23">
        <f t="shared" si="8"/>
        <v>275944</v>
      </c>
      <c r="AD12" s="53"/>
      <c r="AE12" s="22">
        <v>0</v>
      </c>
      <c r="AF12" s="22">
        <v>0</v>
      </c>
      <c r="AG12" s="21">
        <f t="shared" ref="AG12:AG20" si="20">AE12*AF12*P12/100</f>
        <v>0</v>
      </c>
      <c r="AH12" s="21">
        <f t="shared" ref="AH12:AH20" si="21">AE12*AF12*Q12/100</f>
        <v>0</v>
      </c>
      <c r="AI12" s="21">
        <f t="shared" ref="AI12:AI20" si="22">AG12+AH12</f>
        <v>0</v>
      </c>
      <c r="AJ12" s="21">
        <f t="shared" ref="AJ12:AJ20" si="23">AE12*AF12*S12/100</f>
        <v>0</v>
      </c>
      <c r="AK12" s="21">
        <f t="shared" ref="AK12:AK20" si="24">AE12*AF12*T12/100</f>
        <v>0</v>
      </c>
      <c r="AL12" s="21">
        <f t="shared" ref="AL12:AL20" si="25">SUM(AI12:AK12)</f>
        <v>0</v>
      </c>
      <c r="AM12" s="21">
        <f t="shared" ref="AM12:AM20" si="26">AE12*AF12*W12/100</f>
        <v>0</v>
      </c>
      <c r="AN12" s="21">
        <f t="shared" ref="AN12:AN20" si="27">AE12*AF12*X12/100</f>
        <v>0</v>
      </c>
      <c r="AO12" s="21">
        <f t="shared" ref="AO12:AO20" si="28">AE12*AF12*Y12/100</f>
        <v>0</v>
      </c>
      <c r="AP12" s="21">
        <f t="shared" ref="AP12:AP20" si="29">SUM(AM12:AO12)</f>
        <v>0</v>
      </c>
      <c r="AQ12" s="23">
        <f t="shared" ref="AQ12:AQ20" si="30">AL12+AP12</f>
        <v>0</v>
      </c>
    </row>
    <row r="13" spans="1:88" ht="45" x14ac:dyDescent="0.25">
      <c r="A13" s="5">
        <v>5</v>
      </c>
      <c r="B13" s="120" t="s">
        <v>126</v>
      </c>
      <c r="C13" s="122" t="s">
        <v>113</v>
      </c>
      <c r="D13" s="5"/>
      <c r="E13" s="5"/>
      <c r="F13" s="5"/>
      <c r="G13" s="5"/>
      <c r="H13" s="5"/>
      <c r="I13" s="5"/>
      <c r="J13" s="5"/>
      <c r="K13" s="5"/>
      <c r="L13" s="28"/>
      <c r="M13" s="21" t="s">
        <v>124</v>
      </c>
      <c r="N13" s="21">
        <v>9</v>
      </c>
      <c r="O13" s="123"/>
      <c r="P13" s="21">
        <v>14000</v>
      </c>
      <c r="Q13" s="22">
        <v>0</v>
      </c>
      <c r="R13" s="21">
        <f t="shared" si="2"/>
        <v>14000</v>
      </c>
      <c r="S13" s="21">
        <f t="shared" si="19"/>
        <v>700</v>
      </c>
      <c r="T13" s="21">
        <v>0</v>
      </c>
      <c r="U13" s="21">
        <f t="shared" si="3"/>
        <v>14700</v>
      </c>
      <c r="V13" s="37"/>
      <c r="W13" s="21">
        <v>4000</v>
      </c>
      <c r="X13" s="41">
        <f t="shared" si="4"/>
        <v>494.4</v>
      </c>
      <c r="Y13" s="21">
        <v>0</v>
      </c>
      <c r="Z13" s="21">
        <f t="shared" si="5"/>
        <v>4494.3999999999996</v>
      </c>
      <c r="AA13" s="21">
        <f t="shared" si="6"/>
        <v>132300</v>
      </c>
      <c r="AB13" s="21">
        <f t="shared" si="7"/>
        <v>40449.599999999999</v>
      </c>
      <c r="AC13" s="23">
        <f t="shared" si="8"/>
        <v>172749.6</v>
      </c>
      <c r="AD13" s="53"/>
      <c r="AE13" s="22">
        <v>0</v>
      </c>
      <c r="AF13" s="22">
        <v>0</v>
      </c>
      <c r="AG13" s="21">
        <f t="shared" si="20"/>
        <v>0</v>
      </c>
      <c r="AH13" s="21">
        <f t="shared" si="21"/>
        <v>0</v>
      </c>
      <c r="AI13" s="21">
        <f t="shared" si="22"/>
        <v>0</v>
      </c>
      <c r="AJ13" s="21">
        <f t="shared" si="23"/>
        <v>0</v>
      </c>
      <c r="AK13" s="21">
        <f t="shared" si="24"/>
        <v>0</v>
      </c>
      <c r="AL13" s="21">
        <f t="shared" si="25"/>
        <v>0</v>
      </c>
      <c r="AM13" s="21">
        <f t="shared" si="26"/>
        <v>0</v>
      </c>
      <c r="AN13" s="21">
        <f t="shared" si="27"/>
        <v>0</v>
      </c>
      <c r="AO13" s="21">
        <f t="shared" si="28"/>
        <v>0</v>
      </c>
      <c r="AP13" s="21">
        <f t="shared" si="29"/>
        <v>0</v>
      </c>
      <c r="AQ13" s="23">
        <f t="shared" si="30"/>
        <v>0</v>
      </c>
    </row>
    <row r="14" spans="1:88" x14ac:dyDescent="0.25">
      <c r="A14" s="5">
        <v>6</v>
      </c>
      <c r="B14" s="120" t="s">
        <v>126</v>
      </c>
      <c r="C14" s="121" t="s">
        <v>114</v>
      </c>
      <c r="D14" s="5"/>
      <c r="E14" s="5"/>
      <c r="F14" s="5"/>
      <c r="G14" s="5"/>
      <c r="H14" s="5"/>
      <c r="I14" s="5"/>
      <c r="J14" s="5"/>
      <c r="K14" s="5"/>
      <c r="L14" s="28"/>
      <c r="M14" s="21" t="s">
        <v>123</v>
      </c>
      <c r="N14" s="21">
        <v>360</v>
      </c>
      <c r="O14" s="123"/>
      <c r="P14" s="21">
        <v>0</v>
      </c>
      <c r="Q14" s="22">
        <v>0</v>
      </c>
      <c r="R14" s="21">
        <f t="shared" si="2"/>
        <v>0</v>
      </c>
      <c r="S14" s="21">
        <f t="shared" si="19"/>
        <v>0</v>
      </c>
      <c r="T14" s="21">
        <v>0</v>
      </c>
      <c r="U14" s="21">
        <f t="shared" si="3"/>
        <v>0</v>
      </c>
      <c r="V14" s="37"/>
      <c r="W14" s="21">
        <v>200</v>
      </c>
      <c r="X14" s="41">
        <f t="shared" si="4"/>
        <v>24.72</v>
      </c>
      <c r="Y14" s="21">
        <v>0</v>
      </c>
      <c r="Z14" s="21">
        <f t="shared" si="5"/>
        <v>224.72</v>
      </c>
      <c r="AA14" s="21">
        <f t="shared" si="6"/>
        <v>0</v>
      </c>
      <c r="AB14" s="21">
        <f t="shared" si="7"/>
        <v>80899.199999999997</v>
      </c>
      <c r="AC14" s="23">
        <f t="shared" si="8"/>
        <v>80899.199999999997</v>
      </c>
      <c r="AD14" s="53"/>
      <c r="AE14" s="22">
        <v>0</v>
      </c>
      <c r="AF14" s="22">
        <v>0</v>
      </c>
      <c r="AG14" s="21">
        <f t="shared" si="20"/>
        <v>0</v>
      </c>
      <c r="AH14" s="21">
        <f t="shared" si="21"/>
        <v>0</v>
      </c>
      <c r="AI14" s="21">
        <f t="shared" si="22"/>
        <v>0</v>
      </c>
      <c r="AJ14" s="21">
        <f t="shared" si="23"/>
        <v>0</v>
      </c>
      <c r="AK14" s="21">
        <f t="shared" si="24"/>
        <v>0</v>
      </c>
      <c r="AL14" s="21">
        <f t="shared" si="25"/>
        <v>0</v>
      </c>
      <c r="AM14" s="21">
        <f t="shared" si="26"/>
        <v>0</v>
      </c>
      <c r="AN14" s="21">
        <f t="shared" si="27"/>
        <v>0</v>
      </c>
      <c r="AO14" s="21">
        <f t="shared" si="28"/>
        <v>0</v>
      </c>
      <c r="AP14" s="21">
        <f t="shared" si="29"/>
        <v>0</v>
      </c>
      <c r="AQ14" s="23">
        <f t="shared" si="30"/>
        <v>0</v>
      </c>
    </row>
    <row r="15" spans="1:88" x14ac:dyDescent="0.25">
      <c r="A15" s="5">
        <v>7</v>
      </c>
      <c r="B15" s="120" t="s">
        <v>126</v>
      </c>
      <c r="C15" s="121" t="s">
        <v>115</v>
      </c>
      <c r="D15" s="5"/>
      <c r="E15" s="5"/>
      <c r="F15" s="5"/>
      <c r="G15" s="5"/>
      <c r="H15" s="5"/>
      <c r="I15" s="5"/>
      <c r="J15" s="5"/>
      <c r="K15" s="5"/>
      <c r="L15" s="28"/>
      <c r="M15" s="21" t="s">
        <v>123</v>
      </c>
      <c r="N15" s="21">
        <v>300</v>
      </c>
      <c r="O15" s="123"/>
      <c r="P15" s="42">
        <v>0</v>
      </c>
      <c r="Q15" s="22">
        <v>0</v>
      </c>
      <c r="R15" s="21">
        <f t="shared" si="2"/>
        <v>0</v>
      </c>
      <c r="S15" s="21">
        <f t="shared" si="19"/>
        <v>0</v>
      </c>
      <c r="T15" s="21">
        <v>0</v>
      </c>
      <c r="U15" s="21">
        <f t="shared" si="3"/>
        <v>0</v>
      </c>
      <c r="V15" s="37"/>
      <c r="W15" s="21">
        <v>150</v>
      </c>
      <c r="X15" s="41">
        <f t="shared" si="4"/>
        <v>18.54</v>
      </c>
      <c r="Y15" s="21">
        <v>0</v>
      </c>
      <c r="Z15" s="21">
        <f t="shared" si="5"/>
        <v>168.54</v>
      </c>
      <c r="AA15" s="21">
        <f t="shared" si="6"/>
        <v>0</v>
      </c>
      <c r="AB15" s="21">
        <f t="shared" si="7"/>
        <v>50562</v>
      </c>
      <c r="AC15" s="23">
        <f t="shared" si="8"/>
        <v>50562</v>
      </c>
      <c r="AD15" s="53"/>
      <c r="AE15" s="22">
        <v>0</v>
      </c>
      <c r="AF15" s="22">
        <v>0</v>
      </c>
      <c r="AG15" s="21">
        <f t="shared" si="20"/>
        <v>0</v>
      </c>
      <c r="AH15" s="21">
        <f t="shared" si="21"/>
        <v>0</v>
      </c>
      <c r="AI15" s="21">
        <f t="shared" si="22"/>
        <v>0</v>
      </c>
      <c r="AJ15" s="21">
        <f t="shared" si="23"/>
        <v>0</v>
      </c>
      <c r="AK15" s="21">
        <f t="shared" si="24"/>
        <v>0</v>
      </c>
      <c r="AL15" s="21">
        <f t="shared" si="25"/>
        <v>0</v>
      </c>
      <c r="AM15" s="21">
        <f t="shared" si="26"/>
        <v>0</v>
      </c>
      <c r="AN15" s="21">
        <f t="shared" si="27"/>
        <v>0</v>
      </c>
      <c r="AO15" s="21">
        <f t="shared" si="28"/>
        <v>0</v>
      </c>
      <c r="AP15" s="21">
        <f t="shared" si="29"/>
        <v>0</v>
      </c>
      <c r="AQ15" s="23">
        <f t="shared" si="30"/>
        <v>0</v>
      </c>
    </row>
    <row r="16" spans="1:88" x14ac:dyDescent="0.25">
      <c r="A16" s="5">
        <v>8</v>
      </c>
      <c r="B16" s="120" t="s">
        <v>126</v>
      </c>
      <c r="C16" s="121" t="s">
        <v>116</v>
      </c>
      <c r="D16" s="5"/>
      <c r="E16" s="5"/>
      <c r="F16" s="5"/>
      <c r="G16" s="5"/>
      <c r="H16" s="5"/>
      <c r="I16" s="5"/>
      <c r="J16" s="5"/>
      <c r="K16" s="5"/>
      <c r="L16" s="28"/>
      <c r="M16" s="21" t="s">
        <v>127</v>
      </c>
      <c r="N16" s="21">
        <v>0</v>
      </c>
      <c r="O16" s="123"/>
      <c r="P16" s="42">
        <v>0</v>
      </c>
      <c r="Q16" s="22">
        <v>0</v>
      </c>
      <c r="R16" s="21">
        <f t="shared" si="2"/>
        <v>0</v>
      </c>
      <c r="S16" s="21">
        <f t="shared" si="19"/>
        <v>0</v>
      </c>
      <c r="T16" s="21">
        <v>0</v>
      </c>
      <c r="U16" s="21">
        <f t="shared" si="3"/>
        <v>0</v>
      </c>
      <c r="V16" s="37"/>
      <c r="W16" s="21">
        <v>0</v>
      </c>
      <c r="X16" s="41">
        <f t="shared" si="4"/>
        <v>0</v>
      </c>
      <c r="Y16" s="21">
        <v>0</v>
      </c>
      <c r="Z16" s="21">
        <f t="shared" si="5"/>
        <v>0</v>
      </c>
      <c r="AA16" s="21">
        <f t="shared" si="6"/>
        <v>0</v>
      </c>
      <c r="AB16" s="21">
        <f t="shared" si="7"/>
        <v>0</v>
      </c>
      <c r="AC16" s="23">
        <f t="shared" si="8"/>
        <v>0</v>
      </c>
      <c r="AD16" s="53"/>
      <c r="AE16" s="22">
        <v>0</v>
      </c>
      <c r="AF16" s="22">
        <v>0</v>
      </c>
      <c r="AG16" s="21">
        <f t="shared" si="20"/>
        <v>0</v>
      </c>
      <c r="AH16" s="21">
        <f t="shared" si="21"/>
        <v>0</v>
      </c>
      <c r="AI16" s="21">
        <f t="shared" si="22"/>
        <v>0</v>
      </c>
      <c r="AJ16" s="21">
        <f t="shared" si="23"/>
        <v>0</v>
      </c>
      <c r="AK16" s="21">
        <f t="shared" si="24"/>
        <v>0</v>
      </c>
      <c r="AL16" s="21">
        <f t="shared" si="25"/>
        <v>0</v>
      </c>
      <c r="AM16" s="21">
        <f t="shared" si="26"/>
        <v>0</v>
      </c>
      <c r="AN16" s="21">
        <f t="shared" si="27"/>
        <v>0</v>
      </c>
      <c r="AO16" s="21">
        <f t="shared" si="28"/>
        <v>0</v>
      </c>
      <c r="AP16" s="21">
        <f t="shared" si="29"/>
        <v>0</v>
      </c>
      <c r="AQ16" s="23">
        <f t="shared" si="30"/>
        <v>0</v>
      </c>
    </row>
    <row r="17" spans="1:43" x14ac:dyDescent="0.25">
      <c r="A17" s="5">
        <v>8.1</v>
      </c>
      <c r="B17" s="120" t="s">
        <v>126</v>
      </c>
      <c r="C17" s="121" t="s">
        <v>117</v>
      </c>
      <c r="D17" s="5"/>
      <c r="E17" s="5"/>
      <c r="F17" s="5"/>
      <c r="G17" s="5"/>
      <c r="H17" s="5"/>
      <c r="I17" s="5"/>
      <c r="J17" s="5"/>
      <c r="K17" s="5"/>
      <c r="L17" s="28"/>
      <c r="M17" s="21" t="s">
        <v>125</v>
      </c>
      <c r="N17" s="21">
        <v>166</v>
      </c>
      <c r="O17" s="123"/>
      <c r="P17" s="42">
        <v>0</v>
      </c>
      <c r="Q17" s="22">
        <v>0</v>
      </c>
      <c r="R17" s="21">
        <f t="shared" si="2"/>
        <v>0</v>
      </c>
      <c r="S17" s="21">
        <f t="shared" si="19"/>
        <v>0</v>
      </c>
      <c r="T17" s="21">
        <v>0</v>
      </c>
      <c r="U17" s="21">
        <f t="shared" si="3"/>
        <v>0</v>
      </c>
      <c r="V17" s="37"/>
      <c r="W17" s="21">
        <v>878.16</v>
      </c>
      <c r="X17" s="41">
        <f t="shared" si="4"/>
        <v>108.54057599999999</v>
      </c>
      <c r="Y17" s="21">
        <v>0</v>
      </c>
      <c r="Z17" s="21">
        <f t="shared" si="5"/>
        <v>986.70057599999996</v>
      </c>
      <c r="AA17" s="21">
        <f t="shared" si="6"/>
        <v>0</v>
      </c>
      <c r="AB17" s="21">
        <f t="shared" si="7"/>
        <v>163792.29561599999</v>
      </c>
      <c r="AC17" s="23">
        <f t="shared" si="8"/>
        <v>163792.29561599999</v>
      </c>
      <c r="AD17" s="53"/>
      <c r="AE17" s="22">
        <v>0</v>
      </c>
      <c r="AF17" s="22">
        <v>0</v>
      </c>
      <c r="AG17" s="21">
        <f t="shared" si="20"/>
        <v>0</v>
      </c>
      <c r="AH17" s="21">
        <f t="shared" si="21"/>
        <v>0</v>
      </c>
      <c r="AI17" s="21">
        <f t="shared" si="22"/>
        <v>0</v>
      </c>
      <c r="AJ17" s="21">
        <f t="shared" si="23"/>
        <v>0</v>
      </c>
      <c r="AK17" s="21">
        <f t="shared" si="24"/>
        <v>0</v>
      </c>
      <c r="AL17" s="21">
        <f t="shared" si="25"/>
        <v>0</v>
      </c>
      <c r="AM17" s="21">
        <f t="shared" si="26"/>
        <v>0</v>
      </c>
      <c r="AN17" s="21">
        <f t="shared" si="27"/>
        <v>0</v>
      </c>
      <c r="AO17" s="21">
        <f t="shared" si="28"/>
        <v>0</v>
      </c>
      <c r="AP17" s="21">
        <f t="shared" si="29"/>
        <v>0</v>
      </c>
      <c r="AQ17" s="23">
        <f t="shared" si="30"/>
        <v>0</v>
      </c>
    </row>
    <row r="18" spans="1:43" x14ac:dyDescent="0.25">
      <c r="A18" s="5">
        <v>8.1999999999999993</v>
      </c>
      <c r="B18" s="120" t="s">
        <v>126</v>
      </c>
      <c r="C18" s="121" t="s">
        <v>118</v>
      </c>
      <c r="D18" s="5"/>
      <c r="E18" s="5"/>
      <c r="F18" s="5"/>
      <c r="G18" s="5"/>
      <c r="H18" s="5"/>
      <c r="I18" s="5"/>
      <c r="J18" s="5"/>
      <c r="K18" s="5"/>
      <c r="L18" s="28"/>
      <c r="M18" s="21" t="s">
        <v>125</v>
      </c>
      <c r="N18" s="21">
        <v>120</v>
      </c>
      <c r="O18" s="123"/>
      <c r="P18" s="42">
        <v>0</v>
      </c>
      <c r="Q18" s="22">
        <v>0</v>
      </c>
      <c r="R18" s="21">
        <f t="shared" si="2"/>
        <v>0</v>
      </c>
      <c r="S18" s="21">
        <f t="shared" si="19"/>
        <v>0</v>
      </c>
      <c r="T18" s="21">
        <v>0</v>
      </c>
      <c r="U18" s="21">
        <f t="shared" si="3"/>
        <v>0</v>
      </c>
      <c r="V18" s="37"/>
      <c r="W18" s="21">
        <v>1030</v>
      </c>
      <c r="X18" s="41">
        <f t="shared" si="4"/>
        <v>127.30799999999999</v>
      </c>
      <c r="Y18" s="21">
        <v>0</v>
      </c>
      <c r="Z18" s="21">
        <f t="shared" si="5"/>
        <v>1157.308</v>
      </c>
      <c r="AA18" s="21">
        <f t="shared" si="6"/>
        <v>0</v>
      </c>
      <c r="AB18" s="21">
        <f t="shared" si="7"/>
        <v>138876.96</v>
      </c>
      <c r="AC18" s="23">
        <f t="shared" si="8"/>
        <v>138876.96</v>
      </c>
      <c r="AD18" s="53"/>
      <c r="AE18" s="22">
        <v>0</v>
      </c>
      <c r="AF18" s="22">
        <v>0</v>
      </c>
      <c r="AG18" s="21">
        <f t="shared" si="20"/>
        <v>0</v>
      </c>
      <c r="AH18" s="21">
        <f t="shared" si="21"/>
        <v>0</v>
      </c>
      <c r="AI18" s="21">
        <f t="shared" si="22"/>
        <v>0</v>
      </c>
      <c r="AJ18" s="21">
        <f t="shared" si="23"/>
        <v>0</v>
      </c>
      <c r="AK18" s="21">
        <f t="shared" si="24"/>
        <v>0</v>
      </c>
      <c r="AL18" s="21">
        <f t="shared" si="25"/>
        <v>0</v>
      </c>
      <c r="AM18" s="21">
        <f t="shared" si="26"/>
        <v>0</v>
      </c>
      <c r="AN18" s="21">
        <f t="shared" si="27"/>
        <v>0</v>
      </c>
      <c r="AO18" s="21">
        <f t="shared" si="28"/>
        <v>0</v>
      </c>
      <c r="AP18" s="21">
        <f t="shared" si="29"/>
        <v>0</v>
      </c>
      <c r="AQ18" s="23">
        <f t="shared" si="30"/>
        <v>0</v>
      </c>
    </row>
    <row r="19" spans="1:43" x14ac:dyDescent="0.25">
      <c r="A19" s="5">
        <v>8.3000000000000007</v>
      </c>
      <c r="B19" s="120" t="s">
        <v>126</v>
      </c>
      <c r="C19" s="121" t="s">
        <v>119</v>
      </c>
      <c r="D19" s="5"/>
      <c r="E19" s="5"/>
      <c r="F19" s="5"/>
      <c r="G19" s="5"/>
      <c r="H19" s="5"/>
      <c r="I19" s="5"/>
      <c r="J19" s="5"/>
      <c r="K19" s="5"/>
      <c r="L19" s="28"/>
      <c r="M19" s="21" t="s">
        <v>125</v>
      </c>
      <c r="N19" s="21">
        <v>130</v>
      </c>
      <c r="O19" s="123"/>
      <c r="P19" s="42">
        <v>0</v>
      </c>
      <c r="Q19" s="22">
        <v>0</v>
      </c>
      <c r="R19" s="21">
        <f t="shared" si="2"/>
        <v>0</v>
      </c>
      <c r="S19" s="21">
        <f t="shared" si="19"/>
        <v>0</v>
      </c>
      <c r="T19" s="21">
        <v>0</v>
      </c>
      <c r="U19" s="21">
        <f t="shared" si="3"/>
        <v>0</v>
      </c>
      <c r="V19" s="37"/>
      <c r="W19" s="21">
        <v>648.16</v>
      </c>
      <c r="X19" s="41">
        <f t="shared" si="4"/>
        <v>80.11257599999999</v>
      </c>
      <c r="Y19" s="21">
        <v>0</v>
      </c>
      <c r="Z19" s="21">
        <f t="shared" si="5"/>
        <v>728.27257599999996</v>
      </c>
      <c r="AA19" s="21">
        <f t="shared" si="6"/>
        <v>0</v>
      </c>
      <c r="AB19" s="21">
        <f t="shared" si="7"/>
        <v>94675.434880000001</v>
      </c>
      <c r="AC19" s="23">
        <f t="shared" si="8"/>
        <v>94675.434880000001</v>
      </c>
      <c r="AD19" s="53"/>
      <c r="AE19" s="22">
        <v>0</v>
      </c>
      <c r="AF19" s="22">
        <v>0</v>
      </c>
      <c r="AG19" s="21">
        <f t="shared" si="20"/>
        <v>0</v>
      </c>
      <c r="AH19" s="21">
        <f t="shared" si="21"/>
        <v>0</v>
      </c>
      <c r="AI19" s="21">
        <f t="shared" si="22"/>
        <v>0</v>
      </c>
      <c r="AJ19" s="21">
        <f t="shared" si="23"/>
        <v>0</v>
      </c>
      <c r="AK19" s="21">
        <f t="shared" si="24"/>
        <v>0</v>
      </c>
      <c r="AL19" s="21">
        <f t="shared" si="25"/>
        <v>0</v>
      </c>
      <c r="AM19" s="21">
        <f t="shared" si="26"/>
        <v>0</v>
      </c>
      <c r="AN19" s="21">
        <f t="shared" si="27"/>
        <v>0</v>
      </c>
      <c r="AO19" s="21">
        <f t="shared" si="28"/>
        <v>0</v>
      </c>
      <c r="AP19" s="21">
        <f t="shared" si="29"/>
        <v>0</v>
      </c>
      <c r="AQ19" s="23">
        <f t="shared" si="30"/>
        <v>0</v>
      </c>
    </row>
    <row r="20" spans="1:43" x14ac:dyDescent="0.25">
      <c r="A20" s="5">
        <v>8.4</v>
      </c>
      <c r="B20" s="120" t="s">
        <v>126</v>
      </c>
      <c r="C20" s="121" t="s">
        <v>120</v>
      </c>
      <c r="D20" s="5"/>
      <c r="E20" s="5"/>
      <c r="F20" s="5"/>
      <c r="G20" s="5"/>
      <c r="H20" s="5"/>
      <c r="I20" s="5"/>
      <c r="J20" s="5"/>
      <c r="K20" s="5"/>
      <c r="L20" s="28"/>
      <c r="M20" s="21" t="s">
        <v>125</v>
      </c>
      <c r="N20" s="21">
        <v>120</v>
      </c>
      <c r="O20" s="123"/>
      <c r="P20" s="42">
        <v>0</v>
      </c>
      <c r="Q20" s="22">
        <v>0</v>
      </c>
      <c r="R20" s="21">
        <f t="shared" si="2"/>
        <v>0</v>
      </c>
      <c r="S20" s="21">
        <f t="shared" si="19"/>
        <v>0</v>
      </c>
      <c r="T20" s="21">
        <v>0</v>
      </c>
      <c r="U20" s="21">
        <f t="shared" si="3"/>
        <v>0</v>
      </c>
      <c r="V20" s="37"/>
      <c r="W20" s="21">
        <v>800</v>
      </c>
      <c r="X20" s="41">
        <f t="shared" si="4"/>
        <v>98.88</v>
      </c>
      <c r="Y20" s="21">
        <v>0</v>
      </c>
      <c r="Z20" s="21">
        <f t="shared" si="5"/>
        <v>898.88</v>
      </c>
      <c r="AA20" s="21">
        <f t="shared" si="6"/>
        <v>0</v>
      </c>
      <c r="AB20" s="21">
        <f t="shared" si="7"/>
        <v>107865.60000000001</v>
      </c>
      <c r="AC20" s="23">
        <f t="shared" si="8"/>
        <v>107865.60000000001</v>
      </c>
      <c r="AD20" s="53"/>
      <c r="AE20" s="22">
        <v>0</v>
      </c>
      <c r="AF20" s="22">
        <v>0</v>
      </c>
      <c r="AG20" s="21">
        <f t="shared" si="20"/>
        <v>0</v>
      </c>
      <c r="AH20" s="21">
        <f t="shared" si="21"/>
        <v>0</v>
      </c>
      <c r="AI20" s="21">
        <f t="shared" si="22"/>
        <v>0</v>
      </c>
      <c r="AJ20" s="21">
        <f t="shared" si="23"/>
        <v>0</v>
      </c>
      <c r="AK20" s="21">
        <f t="shared" si="24"/>
        <v>0</v>
      </c>
      <c r="AL20" s="21">
        <f t="shared" si="25"/>
        <v>0</v>
      </c>
      <c r="AM20" s="21">
        <f t="shared" si="26"/>
        <v>0</v>
      </c>
      <c r="AN20" s="21">
        <f t="shared" si="27"/>
        <v>0</v>
      </c>
      <c r="AO20" s="21">
        <f t="shared" si="28"/>
        <v>0</v>
      </c>
      <c r="AP20" s="21">
        <f t="shared" si="29"/>
        <v>0</v>
      </c>
      <c r="AQ20" s="23">
        <f t="shared" si="30"/>
        <v>0</v>
      </c>
    </row>
    <row r="21" spans="1:43" x14ac:dyDescent="0.25">
      <c r="A21" s="5">
        <v>9</v>
      </c>
      <c r="B21" s="120" t="s">
        <v>126</v>
      </c>
      <c r="C21" s="5" t="s">
        <v>128</v>
      </c>
      <c r="D21" s="5"/>
      <c r="E21" s="5"/>
      <c r="F21" s="5"/>
      <c r="G21" s="5"/>
      <c r="H21" s="5"/>
      <c r="I21" s="5"/>
      <c r="J21" s="5"/>
      <c r="K21" s="5"/>
      <c r="L21" s="28"/>
      <c r="M21" s="5" t="s">
        <v>127</v>
      </c>
      <c r="N21" s="5">
        <v>0</v>
      </c>
      <c r="O21" s="123"/>
      <c r="P21" s="5">
        <v>0</v>
      </c>
      <c r="Q21" s="22">
        <v>0</v>
      </c>
      <c r="R21" s="22">
        <f t="shared" si="2"/>
        <v>0</v>
      </c>
      <c r="S21" s="22">
        <f t="shared" si="19"/>
        <v>0</v>
      </c>
      <c r="T21" s="22">
        <v>0</v>
      </c>
      <c r="U21" s="22">
        <f t="shared" si="3"/>
        <v>0</v>
      </c>
      <c r="V21" s="37"/>
      <c r="W21" s="22">
        <v>0</v>
      </c>
      <c r="X21" s="42">
        <f t="shared" si="4"/>
        <v>0</v>
      </c>
      <c r="Y21" s="22">
        <v>0</v>
      </c>
      <c r="Z21" s="22">
        <f t="shared" si="5"/>
        <v>0</v>
      </c>
      <c r="AA21" s="22">
        <f t="shared" si="6"/>
        <v>0</v>
      </c>
      <c r="AB21" s="22">
        <f t="shared" si="7"/>
        <v>0</v>
      </c>
      <c r="AC21" s="22">
        <f t="shared" si="8"/>
        <v>0</v>
      </c>
      <c r="AD21" s="53"/>
      <c r="AE21" s="22">
        <v>0</v>
      </c>
      <c r="AF21" s="22">
        <v>0</v>
      </c>
      <c r="AG21" s="21">
        <f t="shared" ref="AG21:AG25" si="31">AE21*AF21*P21/100</f>
        <v>0</v>
      </c>
      <c r="AH21" s="21">
        <f t="shared" ref="AH21:AH25" si="32">AE21*AF21*Q21/100</f>
        <v>0</v>
      </c>
      <c r="AI21" s="21">
        <f t="shared" ref="AI21:AI25" si="33">AG21+AH21</f>
        <v>0</v>
      </c>
      <c r="AJ21" s="21">
        <f t="shared" ref="AJ21:AJ25" si="34">AE21*AF21*S21/100</f>
        <v>0</v>
      </c>
      <c r="AK21" s="21">
        <f t="shared" ref="AK21:AK25" si="35">AE21*AF21*T21/100</f>
        <v>0</v>
      </c>
      <c r="AL21" s="21">
        <f t="shared" ref="AL21:AL25" si="36">SUM(AI21:AK21)</f>
        <v>0</v>
      </c>
      <c r="AM21" s="21">
        <f t="shared" ref="AM21:AM25" si="37">AE21*AF21*W21/100</f>
        <v>0</v>
      </c>
      <c r="AN21" s="21">
        <f t="shared" ref="AN21:AN25" si="38">AE21*AF21*X21/100</f>
        <v>0</v>
      </c>
      <c r="AO21" s="21">
        <f t="shared" ref="AO21:AO25" si="39">AE21*AF21*Y21/100</f>
        <v>0</v>
      </c>
      <c r="AP21" s="21">
        <f t="shared" ref="AP21:AP25" si="40">SUM(AM21:AO21)</f>
        <v>0</v>
      </c>
      <c r="AQ21" s="23">
        <f t="shared" ref="AQ21:AQ25" si="41">AL21+AP21</f>
        <v>0</v>
      </c>
    </row>
    <row r="22" spans="1:43" ht="45" x14ac:dyDescent="0.25">
      <c r="A22" s="5">
        <v>9.1</v>
      </c>
      <c r="B22" s="120" t="s">
        <v>126</v>
      </c>
      <c r="C22" s="124" t="s">
        <v>129</v>
      </c>
      <c r="D22" s="5"/>
      <c r="E22" s="5"/>
      <c r="F22" s="5"/>
      <c r="G22" s="5"/>
      <c r="H22" s="5"/>
      <c r="I22" s="5"/>
      <c r="J22" s="5"/>
      <c r="K22" s="5"/>
      <c r="L22" s="28"/>
      <c r="M22" s="5" t="s">
        <v>132</v>
      </c>
      <c r="N22" s="5">
        <v>1</v>
      </c>
      <c r="O22" s="123"/>
      <c r="P22" s="5">
        <v>0</v>
      </c>
      <c r="Q22" s="22">
        <v>0</v>
      </c>
      <c r="R22" s="22">
        <f t="shared" si="2"/>
        <v>0</v>
      </c>
      <c r="S22" s="22">
        <f t="shared" si="19"/>
        <v>0</v>
      </c>
      <c r="T22" s="22">
        <v>0</v>
      </c>
      <c r="U22" s="22">
        <f t="shared" si="3"/>
        <v>0</v>
      </c>
      <c r="V22" s="37"/>
      <c r="W22" s="22">
        <v>27500</v>
      </c>
      <c r="X22" s="42">
        <f t="shared" si="4"/>
        <v>3398.9999999999995</v>
      </c>
      <c r="Y22" s="22">
        <v>0</v>
      </c>
      <c r="Z22" s="22">
        <f t="shared" si="5"/>
        <v>30899</v>
      </c>
      <c r="AA22" s="22">
        <f t="shared" si="6"/>
        <v>0</v>
      </c>
      <c r="AB22" s="22">
        <f t="shared" si="7"/>
        <v>30899</v>
      </c>
      <c r="AC22" s="22">
        <f t="shared" si="8"/>
        <v>30899</v>
      </c>
      <c r="AD22" s="53"/>
      <c r="AE22" s="22">
        <v>0</v>
      </c>
      <c r="AF22" s="22">
        <v>0</v>
      </c>
      <c r="AG22" s="21">
        <f t="shared" si="31"/>
        <v>0</v>
      </c>
      <c r="AH22" s="21">
        <f t="shared" si="32"/>
        <v>0</v>
      </c>
      <c r="AI22" s="21">
        <f t="shared" si="33"/>
        <v>0</v>
      </c>
      <c r="AJ22" s="21">
        <f t="shared" si="34"/>
        <v>0</v>
      </c>
      <c r="AK22" s="21">
        <f t="shared" si="35"/>
        <v>0</v>
      </c>
      <c r="AL22" s="21">
        <f t="shared" si="36"/>
        <v>0</v>
      </c>
      <c r="AM22" s="21">
        <f t="shared" si="37"/>
        <v>0</v>
      </c>
      <c r="AN22" s="21">
        <f t="shared" si="38"/>
        <v>0</v>
      </c>
      <c r="AO22" s="21">
        <f t="shared" si="39"/>
        <v>0</v>
      </c>
      <c r="AP22" s="21">
        <f t="shared" si="40"/>
        <v>0</v>
      </c>
      <c r="AQ22" s="23">
        <f t="shared" si="41"/>
        <v>0</v>
      </c>
    </row>
    <row r="23" spans="1:43" ht="30" x14ac:dyDescent="0.25">
      <c r="A23" s="5">
        <v>9.1999999999999993</v>
      </c>
      <c r="B23" s="120" t="s">
        <v>126</v>
      </c>
      <c r="C23" s="124" t="s">
        <v>130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121</v>
      </c>
      <c r="N23" s="5">
        <v>1.2</v>
      </c>
      <c r="O23" s="123"/>
      <c r="P23" s="5">
        <v>0</v>
      </c>
      <c r="Q23" s="22">
        <v>0</v>
      </c>
      <c r="R23" s="22">
        <f t="shared" si="2"/>
        <v>0</v>
      </c>
      <c r="S23" s="22">
        <f t="shared" si="19"/>
        <v>0</v>
      </c>
      <c r="T23" s="22">
        <v>0</v>
      </c>
      <c r="U23" s="22">
        <f t="shared" si="3"/>
        <v>0</v>
      </c>
      <c r="V23" s="37"/>
      <c r="W23" s="22">
        <v>504</v>
      </c>
      <c r="X23" s="42">
        <f t="shared" si="4"/>
        <v>62.294399999999996</v>
      </c>
      <c r="Y23" s="22">
        <v>0</v>
      </c>
      <c r="Z23" s="22">
        <f t="shared" si="5"/>
        <v>566.2944</v>
      </c>
      <c r="AA23" s="22">
        <f t="shared" si="6"/>
        <v>0</v>
      </c>
      <c r="AB23" s="22">
        <f t="shared" si="7"/>
        <v>679.55327999999997</v>
      </c>
      <c r="AC23" s="22">
        <f t="shared" si="8"/>
        <v>679.55327999999997</v>
      </c>
      <c r="AD23" s="53"/>
      <c r="AE23" s="22">
        <v>0</v>
      </c>
      <c r="AF23" s="22">
        <v>0</v>
      </c>
      <c r="AG23" s="21">
        <f t="shared" si="31"/>
        <v>0</v>
      </c>
      <c r="AH23" s="21">
        <f t="shared" si="32"/>
        <v>0</v>
      </c>
      <c r="AI23" s="21">
        <f t="shared" si="33"/>
        <v>0</v>
      </c>
      <c r="AJ23" s="21">
        <f t="shared" si="34"/>
        <v>0</v>
      </c>
      <c r="AK23" s="21">
        <f t="shared" si="35"/>
        <v>0</v>
      </c>
      <c r="AL23" s="21">
        <f t="shared" si="36"/>
        <v>0</v>
      </c>
      <c r="AM23" s="21">
        <f t="shared" si="37"/>
        <v>0</v>
      </c>
      <c r="AN23" s="21">
        <f t="shared" si="38"/>
        <v>0</v>
      </c>
      <c r="AO23" s="21">
        <f t="shared" si="39"/>
        <v>0</v>
      </c>
      <c r="AP23" s="21">
        <f t="shared" si="40"/>
        <v>0</v>
      </c>
      <c r="AQ23" s="23">
        <f t="shared" si="41"/>
        <v>0</v>
      </c>
    </row>
    <row r="24" spans="1:43" x14ac:dyDescent="0.25">
      <c r="A24" s="5">
        <v>9.3000000000000007</v>
      </c>
      <c r="B24" s="120" t="s">
        <v>126</v>
      </c>
      <c r="C24" s="5" t="s">
        <v>131</v>
      </c>
      <c r="D24" s="5"/>
      <c r="E24" s="5"/>
      <c r="F24" s="5"/>
      <c r="G24" s="5"/>
      <c r="H24" s="5"/>
      <c r="I24" s="5"/>
      <c r="J24" s="5"/>
      <c r="K24" s="5"/>
      <c r="L24" s="28"/>
      <c r="M24" s="5" t="s">
        <v>121</v>
      </c>
      <c r="N24" s="5">
        <v>25.15</v>
      </c>
      <c r="O24" s="123"/>
      <c r="P24" s="5">
        <v>0</v>
      </c>
      <c r="Q24" s="22">
        <v>0</v>
      </c>
      <c r="R24" s="22">
        <f t="shared" si="2"/>
        <v>0</v>
      </c>
      <c r="S24" s="22">
        <f t="shared" si="19"/>
        <v>0</v>
      </c>
      <c r="T24" s="22">
        <v>0</v>
      </c>
      <c r="U24" s="22">
        <f t="shared" si="3"/>
        <v>0</v>
      </c>
      <c r="V24" s="37"/>
      <c r="W24" s="22">
        <v>294</v>
      </c>
      <c r="X24" s="42">
        <f t="shared" si="4"/>
        <v>36.338399999999993</v>
      </c>
      <c r="Y24" s="22">
        <v>0</v>
      </c>
      <c r="Z24" s="22">
        <f t="shared" si="5"/>
        <v>330.33839999999998</v>
      </c>
      <c r="AA24" s="22">
        <f t="shared" si="6"/>
        <v>0</v>
      </c>
      <c r="AB24" s="22">
        <f t="shared" si="7"/>
        <v>8308.0107599999992</v>
      </c>
      <c r="AC24" s="22">
        <f t="shared" si="8"/>
        <v>8308.0107599999992</v>
      </c>
      <c r="AD24" s="53"/>
      <c r="AE24" s="22">
        <v>0</v>
      </c>
      <c r="AF24" s="22">
        <v>0</v>
      </c>
      <c r="AG24" s="21">
        <f t="shared" si="31"/>
        <v>0</v>
      </c>
      <c r="AH24" s="21">
        <f t="shared" si="32"/>
        <v>0</v>
      </c>
      <c r="AI24" s="21">
        <f t="shared" si="33"/>
        <v>0</v>
      </c>
      <c r="AJ24" s="21">
        <f t="shared" si="34"/>
        <v>0</v>
      </c>
      <c r="AK24" s="21">
        <f t="shared" si="35"/>
        <v>0</v>
      </c>
      <c r="AL24" s="21">
        <f t="shared" si="36"/>
        <v>0</v>
      </c>
      <c r="AM24" s="21">
        <f t="shared" si="37"/>
        <v>0</v>
      </c>
      <c r="AN24" s="21">
        <f t="shared" si="38"/>
        <v>0</v>
      </c>
      <c r="AO24" s="21">
        <f t="shared" si="39"/>
        <v>0</v>
      </c>
      <c r="AP24" s="21">
        <f t="shared" si="40"/>
        <v>0</v>
      </c>
      <c r="AQ24" s="23">
        <f t="shared" si="41"/>
        <v>0</v>
      </c>
    </row>
    <row r="25" spans="1:43" x14ac:dyDescent="0.25">
      <c r="A25" s="5">
        <v>9.4</v>
      </c>
      <c r="B25" s="120" t="s">
        <v>126</v>
      </c>
      <c r="C25" s="5" t="s">
        <v>133</v>
      </c>
      <c r="D25" s="5"/>
      <c r="E25" s="5"/>
      <c r="F25" s="5"/>
      <c r="G25" s="5"/>
      <c r="H25" s="5"/>
      <c r="I25" s="5"/>
      <c r="J25" s="5"/>
      <c r="K25" s="5"/>
      <c r="L25" s="28"/>
      <c r="M25" s="5" t="s">
        <v>134</v>
      </c>
      <c r="N25" s="5">
        <v>4.0999999999999996</v>
      </c>
      <c r="O25" s="123"/>
      <c r="P25" s="5">
        <v>0</v>
      </c>
      <c r="Q25" s="22">
        <v>0</v>
      </c>
      <c r="R25" s="22">
        <f t="shared" si="2"/>
        <v>0</v>
      </c>
      <c r="S25" s="22">
        <f t="shared" si="19"/>
        <v>0</v>
      </c>
      <c r="T25" s="22">
        <v>0</v>
      </c>
      <c r="U25" s="22">
        <f t="shared" si="3"/>
        <v>0</v>
      </c>
      <c r="V25" s="37"/>
      <c r="W25" s="22">
        <v>840</v>
      </c>
      <c r="X25" s="42">
        <f t="shared" si="4"/>
        <v>103.82399999999998</v>
      </c>
      <c r="Y25" s="22">
        <v>0</v>
      </c>
      <c r="Z25" s="22">
        <f t="shared" si="5"/>
        <v>943.82399999999996</v>
      </c>
      <c r="AA25" s="22">
        <f t="shared" si="6"/>
        <v>0</v>
      </c>
      <c r="AB25" s="22">
        <f t="shared" si="7"/>
        <v>3869.6783999999993</v>
      </c>
      <c r="AC25" s="22">
        <f t="shared" si="8"/>
        <v>3869.6783999999993</v>
      </c>
      <c r="AD25" s="53"/>
      <c r="AE25" s="22">
        <v>0</v>
      </c>
      <c r="AF25" s="22">
        <v>0</v>
      </c>
      <c r="AG25" s="21">
        <f t="shared" si="31"/>
        <v>0</v>
      </c>
      <c r="AH25" s="21">
        <f t="shared" si="32"/>
        <v>0</v>
      </c>
      <c r="AI25" s="21">
        <f t="shared" si="33"/>
        <v>0</v>
      </c>
      <c r="AJ25" s="21">
        <f t="shared" si="34"/>
        <v>0</v>
      </c>
      <c r="AK25" s="21">
        <f t="shared" si="35"/>
        <v>0</v>
      </c>
      <c r="AL25" s="21">
        <f t="shared" si="36"/>
        <v>0</v>
      </c>
      <c r="AM25" s="21">
        <f t="shared" si="37"/>
        <v>0</v>
      </c>
      <c r="AN25" s="21">
        <f t="shared" si="38"/>
        <v>0</v>
      </c>
      <c r="AO25" s="21">
        <f t="shared" si="39"/>
        <v>0</v>
      </c>
      <c r="AP25" s="21">
        <f t="shared" si="40"/>
        <v>0</v>
      </c>
      <c r="AQ25" s="23">
        <f t="shared" si="41"/>
        <v>0</v>
      </c>
    </row>
  </sheetData>
  <protectedRanges>
    <protectedRange password="CA69" sqref="G8:G10" name="Range1_1_1_1"/>
    <protectedRange password="CA69" sqref="I8:I11" name="Range1_12_2_1_1"/>
    <protectedRange password="CA69" sqref="J8:K11" name="Range1_2_2_1_1_1"/>
    <protectedRange password="CA69" sqref="N8:O10" name="Range1_1_3_1"/>
    <protectedRange password="CA69" sqref="D8:D11" name="Range1_1_4_1"/>
    <protectedRange password="CA69" sqref="H8:H10" name="Range1_12_2_2_1"/>
    <protectedRange password="CA69" sqref="H11" name="Range1_2_2_1_2"/>
    <protectedRange password="CA69" sqref="B8:B20" name="Range1_1_5_7"/>
    <protectedRange password="CA69" sqref="B21:B25" name="Range1_1_5_7_3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54" width="9.140625" collapsed="false"/>
    <col min="2" max="2" customWidth="true" style="54" width="12.0" collapsed="false"/>
    <col min="3" max="3" customWidth="true" style="54" width="14.5703125" collapsed="false"/>
    <col min="4" max="4" style="54" width="9.140625" collapsed="false"/>
    <col min="5" max="5" customWidth="true" style="54" width="16.0" collapsed="false"/>
    <col min="6" max="6" customWidth="true" style="117" width="30.28515625" collapsed="false"/>
    <col min="7" max="7" customWidth="true" style="118" width="28.0" collapsed="false"/>
    <col min="8" max="8" style="119" width="9.140625" collapsed="false"/>
    <col min="9" max="9" customWidth="true" style="119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 x14ac:dyDescent="0.2">
      <c r="A1" s="257" t="s">
        <v>47</v>
      </c>
      <c r="B1" s="258"/>
      <c r="C1" s="258"/>
      <c r="D1" s="258"/>
      <c r="E1" s="258"/>
      <c r="F1" s="258"/>
      <c r="G1" s="258"/>
      <c r="H1" s="258"/>
      <c r="I1" s="259"/>
    </row>
    <row r="2" spans="1:10" ht="20.25" x14ac:dyDescent="0.2">
      <c r="A2" s="260" t="s">
        <v>48</v>
      </c>
      <c r="B2" s="261"/>
      <c r="C2" s="261"/>
      <c r="D2" s="261"/>
      <c r="E2" s="261"/>
      <c r="F2" s="261"/>
      <c r="G2" s="261"/>
      <c r="H2" s="261"/>
      <c r="I2" s="262"/>
    </row>
    <row r="3" spans="1:10" ht="15.75" thickBot="1" x14ac:dyDescent="0.25">
      <c r="A3" s="263" t="s">
        <v>106</v>
      </c>
      <c r="B3" s="264"/>
      <c r="C3" s="264"/>
      <c r="D3" s="264"/>
      <c r="E3" s="264"/>
      <c r="F3" s="264"/>
      <c r="G3" s="265" t="s">
        <v>49</v>
      </c>
      <c r="H3" s="266"/>
      <c r="I3" s="267"/>
      <c r="J3" s="55"/>
    </row>
    <row r="4" spans="1:10" s="55" customFormat="1" ht="15" x14ac:dyDescent="0.25">
      <c r="A4" s="268" t="s">
        <v>50</v>
      </c>
      <c r="B4" s="269"/>
      <c r="C4" s="56" t="s">
        <v>135</v>
      </c>
      <c r="D4" s="57"/>
      <c r="E4" s="57"/>
      <c r="F4" s="58"/>
      <c r="G4" s="270" t="s">
        <v>51</v>
      </c>
      <c r="H4" s="271"/>
      <c r="I4" s="272"/>
    </row>
    <row r="5" spans="1:10" s="55" customFormat="1" ht="15.75" thickBot="1" x14ac:dyDescent="0.3">
      <c r="A5" s="276" t="s">
        <v>52</v>
      </c>
      <c r="B5" s="277"/>
      <c r="C5" s="278" t="s">
        <v>136</v>
      </c>
      <c r="D5" s="278"/>
      <c r="E5" s="278"/>
      <c r="F5" s="279"/>
      <c r="G5" s="273"/>
      <c r="H5" s="274"/>
      <c r="I5" s="275"/>
    </row>
    <row r="6" spans="1:10" x14ac:dyDescent="0.2">
      <c r="A6" s="243"/>
      <c r="B6" s="244"/>
      <c r="C6" s="244"/>
      <c r="D6" s="244"/>
      <c r="E6" s="59"/>
      <c r="F6" s="245"/>
      <c r="G6" s="246"/>
      <c r="H6" s="246"/>
      <c r="I6" s="247"/>
    </row>
    <row r="7" spans="1:10" x14ac:dyDescent="0.2">
      <c r="A7" s="60" t="s">
        <v>53</v>
      </c>
      <c r="B7" s="248" t="s">
        <v>137</v>
      </c>
      <c r="C7" s="248"/>
      <c r="D7" s="248"/>
      <c r="E7" s="249"/>
      <c r="F7" s="250" t="s">
        <v>139</v>
      </c>
      <c r="G7" s="251"/>
      <c r="H7" s="251"/>
      <c r="I7" s="252"/>
    </row>
    <row r="8" spans="1:10" x14ac:dyDescent="0.2">
      <c r="A8" s="253" t="s">
        <v>54</v>
      </c>
      <c r="B8" s="254"/>
      <c r="C8" s="61"/>
      <c r="D8" s="61"/>
      <c r="E8" s="59"/>
      <c r="F8" s="240" t="s">
        <v>140</v>
      </c>
      <c r="G8" s="255"/>
      <c r="H8" s="255"/>
      <c r="I8" s="256"/>
    </row>
    <row r="9" spans="1:10" x14ac:dyDescent="0.2">
      <c r="A9" s="236" t="s">
        <v>55</v>
      </c>
      <c r="B9" s="237"/>
      <c r="C9" s="237"/>
      <c r="D9" s="280" t="s">
        <v>138</v>
      </c>
      <c r="E9" s="281"/>
      <c r="F9" s="282" t="s">
        <v>141</v>
      </c>
      <c r="G9" s="282"/>
      <c r="H9" s="282"/>
      <c r="I9" s="283"/>
    </row>
    <row r="10" spans="1:10" x14ac:dyDescent="0.2">
      <c r="A10" s="236" t="s">
        <v>56</v>
      </c>
      <c r="B10" s="237"/>
      <c r="C10" s="237"/>
      <c r="D10" s="238">
        <f>Certification!AC4</f>
        <v>1679707.1329360004</v>
      </c>
      <c r="E10" s="239"/>
      <c r="F10" s="240" t="s">
        <v>142</v>
      </c>
      <c r="G10" s="241"/>
      <c r="H10" s="241"/>
      <c r="I10" s="242"/>
    </row>
    <row r="11" spans="1:10" x14ac:dyDescent="0.2">
      <c r="A11" s="62" t="s">
        <v>57</v>
      </c>
      <c r="B11" s="61"/>
      <c r="C11" s="63"/>
      <c r="D11" s="221"/>
      <c r="E11" s="222"/>
      <c r="F11" s="223" t="s">
        <v>143</v>
      </c>
      <c r="G11" s="224"/>
      <c r="H11" s="224"/>
      <c r="I11" s="225"/>
    </row>
    <row r="12" spans="1:10" ht="13.5" thickBot="1" x14ac:dyDescent="0.25">
      <c r="A12" s="226" t="s">
        <v>58</v>
      </c>
      <c r="B12" s="227"/>
      <c r="C12" s="227"/>
      <c r="D12" s="228"/>
      <c r="E12" s="229"/>
      <c r="F12" s="64"/>
      <c r="G12" s="230"/>
      <c r="H12" s="231"/>
      <c r="I12" s="232"/>
    </row>
    <row r="13" spans="1:10" ht="26.25" thickBot="1" x14ac:dyDescent="0.25">
      <c r="A13" s="65" t="s">
        <v>0</v>
      </c>
      <c r="B13" s="233" t="s">
        <v>59</v>
      </c>
      <c r="C13" s="233"/>
      <c r="D13" s="233"/>
      <c r="E13" s="233"/>
      <c r="F13" s="66" t="s">
        <v>60</v>
      </c>
      <c r="G13" s="67" t="s">
        <v>61</v>
      </c>
      <c r="H13" s="234" t="s">
        <v>62</v>
      </c>
      <c r="I13" s="235"/>
    </row>
    <row r="14" spans="1:10" x14ac:dyDescent="0.2">
      <c r="A14" s="68"/>
      <c r="B14" s="211" t="s">
        <v>63</v>
      </c>
      <c r="C14" s="212"/>
      <c r="D14" s="212"/>
      <c r="E14" s="213"/>
      <c r="F14" s="69"/>
      <c r="G14" s="70"/>
      <c r="H14" s="214"/>
      <c r="I14" s="215"/>
    </row>
    <row r="15" spans="1:10" ht="13.5" thickBot="1" x14ac:dyDescent="0.25">
      <c r="A15" s="71"/>
      <c r="B15" s="165" t="s">
        <v>64</v>
      </c>
      <c r="C15" s="166"/>
      <c r="D15" s="166"/>
      <c r="E15" s="216"/>
      <c r="F15" s="72"/>
      <c r="G15" s="73"/>
      <c r="H15" s="217"/>
      <c r="I15" s="218"/>
    </row>
    <row r="16" spans="1:10" ht="15" x14ac:dyDescent="0.2">
      <c r="A16" s="74" t="s">
        <v>65</v>
      </c>
      <c r="B16" s="193" t="s">
        <v>66</v>
      </c>
      <c r="C16" s="193"/>
      <c r="D16" s="193"/>
      <c r="E16" s="193"/>
      <c r="F16" s="75"/>
      <c r="G16" s="76"/>
      <c r="H16" s="219"/>
      <c r="I16" s="220"/>
    </row>
    <row r="17" spans="1:9" x14ac:dyDescent="0.2">
      <c r="A17" s="68">
        <f>+A15+1</f>
        <v>1</v>
      </c>
      <c r="B17" s="203" t="s">
        <v>67</v>
      </c>
      <c r="C17" s="203"/>
      <c r="D17" s="203"/>
      <c r="E17" s="203"/>
      <c r="F17" s="77"/>
      <c r="G17" s="78">
        <f t="shared" ref="G17:G22" si="0">H17-F17</f>
        <v>0</v>
      </c>
      <c r="H17" s="204">
        <f>Certification!AI4</f>
        <v>0</v>
      </c>
      <c r="I17" s="205"/>
    </row>
    <row r="18" spans="1:9" x14ac:dyDescent="0.2">
      <c r="A18" s="68">
        <f>+A17+1</f>
        <v>2</v>
      </c>
      <c r="B18" s="203" t="s">
        <v>68</v>
      </c>
      <c r="C18" s="203"/>
      <c r="D18" s="203"/>
      <c r="E18" s="203"/>
      <c r="F18" s="77"/>
      <c r="G18" s="78">
        <f t="shared" si="0"/>
        <v>0</v>
      </c>
      <c r="H18" s="204">
        <f>Certification!AM4</f>
        <v>0</v>
      </c>
      <c r="I18" s="205"/>
    </row>
    <row r="19" spans="1:9" ht="12.75" customHeight="1" x14ac:dyDescent="0.2">
      <c r="A19" s="68">
        <v>3</v>
      </c>
      <c r="B19" s="203" t="s">
        <v>69</v>
      </c>
      <c r="C19" s="203"/>
      <c r="D19" s="203"/>
      <c r="E19" s="203"/>
      <c r="F19" s="77"/>
      <c r="G19" s="79">
        <f t="shared" si="0"/>
        <v>0</v>
      </c>
      <c r="H19" s="209">
        <f>Certification!AJ4</f>
        <v>0</v>
      </c>
      <c r="I19" s="210"/>
    </row>
    <row r="20" spans="1:9" x14ac:dyDescent="0.2">
      <c r="A20" s="68">
        <v>4</v>
      </c>
      <c r="B20" s="203" t="s">
        <v>70</v>
      </c>
      <c r="C20" s="203"/>
      <c r="D20" s="203"/>
      <c r="E20" s="203"/>
      <c r="F20" s="80"/>
      <c r="G20" s="78">
        <f t="shared" si="0"/>
        <v>0</v>
      </c>
      <c r="H20" s="204">
        <f>Certification!AN4</f>
        <v>0</v>
      </c>
      <c r="I20" s="205"/>
    </row>
    <row r="21" spans="1:9" x14ac:dyDescent="0.2">
      <c r="A21" s="68">
        <v>5</v>
      </c>
      <c r="B21" s="203" t="s">
        <v>109</v>
      </c>
      <c r="C21" s="203"/>
      <c r="D21" s="203"/>
      <c r="E21" s="203"/>
      <c r="F21" s="80"/>
      <c r="G21" s="78">
        <f t="shared" si="0"/>
        <v>0</v>
      </c>
      <c r="H21" s="204">
        <f>Certification!AK4+Certification!AO4</f>
        <v>0</v>
      </c>
      <c r="I21" s="205"/>
    </row>
    <row r="22" spans="1:9" ht="15.75" thickBot="1" x14ac:dyDescent="0.25">
      <c r="A22" s="81" t="s">
        <v>65</v>
      </c>
      <c r="B22" s="206" t="s">
        <v>71</v>
      </c>
      <c r="C22" s="206"/>
      <c r="D22" s="206"/>
      <c r="E22" s="206"/>
      <c r="F22" s="82">
        <f>SUM(F17:F21)</f>
        <v>0</v>
      </c>
      <c r="G22" s="83">
        <f t="shared" si="0"/>
        <v>0</v>
      </c>
      <c r="H22" s="207">
        <f>SUM(H17:H21)</f>
        <v>0</v>
      </c>
      <c r="I22" s="208"/>
    </row>
    <row r="23" spans="1:9" ht="15" x14ac:dyDescent="0.2">
      <c r="A23" s="84" t="s">
        <v>72</v>
      </c>
      <c r="B23" s="200" t="s">
        <v>73</v>
      </c>
      <c r="C23" s="200"/>
      <c r="D23" s="200"/>
      <c r="E23" s="200"/>
      <c r="F23" s="85"/>
      <c r="G23" s="86"/>
      <c r="H23" s="201"/>
      <c r="I23" s="202"/>
    </row>
    <row r="24" spans="1:9" x14ac:dyDescent="0.2">
      <c r="A24" s="68">
        <v>1</v>
      </c>
      <c r="B24" s="188" t="s">
        <v>74</v>
      </c>
      <c r="C24" s="188"/>
      <c r="D24" s="188"/>
      <c r="E24" s="188"/>
      <c r="F24" s="77"/>
      <c r="G24" s="78"/>
      <c r="H24" s="189"/>
      <c r="I24" s="190"/>
    </row>
    <row r="25" spans="1:9" x14ac:dyDescent="0.2">
      <c r="A25" s="68">
        <v>2</v>
      </c>
      <c r="B25" s="188" t="s">
        <v>75</v>
      </c>
      <c r="C25" s="188"/>
      <c r="D25" s="188"/>
      <c r="E25" s="188"/>
      <c r="F25" s="87"/>
      <c r="G25" s="78"/>
      <c r="H25" s="189"/>
      <c r="I25" s="190"/>
    </row>
    <row r="26" spans="1:9" x14ac:dyDescent="0.2">
      <c r="A26" s="68">
        <v>3</v>
      </c>
      <c r="B26" s="188" t="s">
        <v>76</v>
      </c>
      <c r="C26" s="188"/>
      <c r="D26" s="188"/>
      <c r="E26" s="188"/>
      <c r="F26" s="87"/>
      <c r="G26" s="88"/>
      <c r="H26" s="189"/>
      <c r="I26" s="190"/>
    </row>
    <row r="27" spans="1:9" x14ac:dyDescent="0.2">
      <c r="A27" s="68">
        <v>4</v>
      </c>
      <c r="B27" s="188" t="s">
        <v>77</v>
      </c>
      <c r="C27" s="188"/>
      <c r="D27" s="188"/>
      <c r="E27" s="188"/>
      <c r="F27" s="87"/>
      <c r="G27" s="88"/>
      <c r="H27" s="189"/>
      <c r="I27" s="190"/>
    </row>
    <row r="28" spans="1:9" x14ac:dyDescent="0.2">
      <c r="A28" s="68">
        <v>5</v>
      </c>
      <c r="B28" s="188" t="s">
        <v>78</v>
      </c>
      <c r="C28" s="188"/>
      <c r="D28" s="188"/>
      <c r="E28" s="188"/>
      <c r="F28" s="87"/>
      <c r="G28" s="88"/>
      <c r="H28" s="189"/>
      <c r="I28" s="190"/>
    </row>
    <row r="29" spans="1:9" x14ac:dyDescent="0.2">
      <c r="A29" s="68">
        <v>6</v>
      </c>
      <c r="B29" s="188" t="s">
        <v>79</v>
      </c>
      <c r="C29" s="188"/>
      <c r="D29" s="188"/>
      <c r="E29" s="188"/>
      <c r="F29" s="87"/>
      <c r="G29" s="88"/>
      <c r="H29" s="189"/>
      <c r="I29" s="190"/>
    </row>
    <row r="30" spans="1:9" x14ac:dyDescent="0.2">
      <c r="A30" s="68">
        <v>7</v>
      </c>
      <c r="B30" s="188" t="s">
        <v>80</v>
      </c>
      <c r="C30" s="188"/>
      <c r="D30" s="188"/>
      <c r="E30" s="188"/>
      <c r="F30" s="89"/>
      <c r="G30" s="88"/>
      <c r="H30" s="189"/>
      <c r="I30" s="190"/>
    </row>
    <row r="31" spans="1:9" x14ac:dyDescent="0.2">
      <c r="A31" s="68">
        <v>8</v>
      </c>
      <c r="B31" s="188" t="s">
        <v>81</v>
      </c>
      <c r="C31" s="188"/>
      <c r="D31" s="188"/>
      <c r="E31" s="188"/>
      <c r="F31" s="77"/>
      <c r="G31" s="78"/>
      <c r="H31" s="189"/>
      <c r="I31" s="190"/>
    </row>
    <row r="32" spans="1:9" x14ac:dyDescent="0.2">
      <c r="A32" s="68">
        <v>9</v>
      </c>
      <c r="B32" s="188" t="s">
        <v>82</v>
      </c>
      <c r="C32" s="188"/>
      <c r="D32" s="188"/>
      <c r="E32" s="188"/>
      <c r="F32" s="77"/>
      <c r="G32" s="78">
        <f>H32-F32</f>
        <v>0</v>
      </c>
      <c r="H32" s="196"/>
      <c r="I32" s="197"/>
    </row>
    <row r="33" spans="1:11" x14ac:dyDescent="0.2">
      <c r="A33" s="68">
        <v>10</v>
      </c>
      <c r="B33" s="188" t="s">
        <v>83</v>
      </c>
      <c r="C33" s="188"/>
      <c r="D33" s="188"/>
      <c r="E33" s="188"/>
      <c r="F33" s="77"/>
      <c r="G33" s="90"/>
      <c r="H33" s="196"/>
      <c r="I33" s="197"/>
    </row>
    <row r="34" spans="1:11" ht="15.75" thickBot="1" x14ac:dyDescent="0.25">
      <c r="A34" s="91" t="s">
        <v>84</v>
      </c>
      <c r="B34" s="182" t="s">
        <v>85</v>
      </c>
      <c r="C34" s="182"/>
      <c r="D34" s="182"/>
      <c r="E34" s="182"/>
      <c r="F34" s="92">
        <f>SUM(F24:F33)</f>
        <v>0</v>
      </c>
      <c r="G34" s="92">
        <f>H34-F34</f>
        <v>0</v>
      </c>
      <c r="H34" s="198">
        <f>SUM(H24:H33)</f>
        <v>0</v>
      </c>
      <c r="I34" s="199"/>
    </row>
    <row r="35" spans="1:11" ht="15" x14ac:dyDescent="0.2">
      <c r="A35" s="74" t="s">
        <v>86</v>
      </c>
      <c r="B35" s="193" t="s">
        <v>87</v>
      </c>
      <c r="C35" s="193"/>
      <c r="D35" s="193"/>
      <c r="E35" s="193"/>
      <c r="F35" s="93"/>
      <c r="G35" s="94">
        <f>H35-F35</f>
        <v>0</v>
      </c>
      <c r="H35" s="194"/>
      <c r="I35" s="195"/>
    </row>
    <row r="36" spans="1:11" x14ac:dyDescent="0.2">
      <c r="A36" s="95">
        <v>1</v>
      </c>
      <c r="B36" s="188" t="s">
        <v>88</v>
      </c>
      <c r="C36" s="188"/>
      <c r="D36" s="188"/>
      <c r="E36" s="188"/>
      <c r="F36" s="96"/>
      <c r="G36" s="78">
        <f>H36-F36</f>
        <v>0</v>
      </c>
      <c r="H36" s="189"/>
      <c r="I36" s="190"/>
    </row>
    <row r="37" spans="1:11" x14ac:dyDescent="0.2">
      <c r="A37" s="95">
        <v>2</v>
      </c>
      <c r="B37" s="188" t="s">
        <v>89</v>
      </c>
      <c r="C37" s="188"/>
      <c r="D37" s="188"/>
      <c r="E37" s="188"/>
      <c r="F37" s="96"/>
      <c r="G37" s="78">
        <f>H37-F37</f>
        <v>0</v>
      </c>
      <c r="H37" s="189"/>
      <c r="I37" s="190"/>
    </row>
    <row r="38" spans="1:11" x14ac:dyDescent="0.2">
      <c r="A38" s="95">
        <v>3</v>
      </c>
      <c r="B38" s="188" t="s">
        <v>90</v>
      </c>
      <c r="C38" s="188"/>
      <c r="D38" s="188"/>
      <c r="E38" s="188"/>
      <c r="F38" s="96"/>
      <c r="G38" s="78">
        <f>H38-F38</f>
        <v>0</v>
      </c>
      <c r="H38" s="189"/>
      <c r="I38" s="190"/>
    </row>
    <row r="39" spans="1:11" x14ac:dyDescent="0.2">
      <c r="A39" s="95">
        <v>4</v>
      </c>
      <c r="B39" s="188" t="s">
        <v>91</v>
      </c>
      <c r="C39" s="188"/>
      <c r="D39" s="188"/>
      <c r="E39" s="188"/>
      <c r="F39" s="96"/>
      <c r="G39" s="78"/>
      <c r="H39" s="180"/>
      <c r="I39" s="181"/>
    </row>
    <row r="40" spans="1:11" ht="14.25" x14ac:dyDescent="0.2">
      <c r="A40" s="95"/>
      <c r="B40" s="179" t="s">
        <v>92</v>
      </c>
      <c r="C40" s="179"/>
      <c r="D40" s="179"/>
      <c r="E40" s="179"/>
      <c r="F40" s="97"/>
      <c r="G40" s="98">
        <f>H40-F40</f>
        <v>0</v>
      </c>
      <c r="H40" s="191"/>
      <c r="I40" s="192"/>
      <c r="J40" s="99"/>
    </row>
    <row r="41" spans="1:11" ht="14.25" x14ac:dyDescent="0.2">
      <c r="A41" s="95"/>
      <c r="B41" s="179" t="s">
        <v>93</v>
      </c>
      <c r="C41" s="179"/>
      <c r="D41" s="179"/>
      <c r="E41" s="179"/>
      <c r="F41" s="97"/>
      <c r="G41" s="98">
        <f>H41-F41</f>
        <v>0</v>
      </c>
      <c r="H41" s="180"/>
      <c r="I41" s="181"/>
      <c r="J41" s="99"/>
    </row>
    <row r="42" spans="1:11" s="55" customFormat="1" ht="15.75" thickBot="1" x14ac:dyDescent="0.3">
      <c r="A42" s="91" t="s">
        <v>86</v>
      </c>
      <c r="B42" s="182" t="s">
        <v>94</v>
      </c>
      <c r="C42" s="182"/>
      <c r="D42" s="182"/>
      <c r="E42" s="182"/>
      <c r="F42" s="100">
        <f>SUM(F36:F41)</f>
        <v>0</v>
      </c>
      <c r="G42" s="100">
        <f>H42-F42</f>
        <v>0</v>
      </c>
      <c r="H42" s="183">
        <f>SUM(H36:H41)</f>
        <v>0</v>
      </c>
      <c r="I42" s="184"/>
      <c r="J42" s="101"/>
      <c r="K42" s="102"/>
    </row>
    <row r="43" spans="1:11" s="55" customFormat="1" ht="18.75" thickBot="1" x14ac:dyDescent="0.3">
      <c r="A43" s="103"/>
      <c r="B43" s="185" t="s">
        <v>95</v>
      </c>
      <c r="C43" s="185"/>
      <c r="D43" s="185"/>
      <c r="E43" s="185"/>
      <c r="F43" s="104"/>
      <c r="G43" s="105">
        <f>G42-G34+G22</f>
        <v>0</v>
      </c>
      <c r="H43" s="186">
        <f>H22-H34+H42</f>
        <v>0</v>
      </c>
      <c r="I43" s="187"/>
      <c r="J43" s="101"/>
      <c r="K43" s="102"/>
    </row>
    <row r="44" spans="1:11" s="55" customFormat="1" ht="18" x14ac:dyDescent="0.25">
      <c r="A44" s="106"/>
      <c r="B44" s="157" t="s">
        <v>96</v>
      </c>
      <c r="C44" s="158"/>
      <c r="D44" s="158"/>
      <c r="E44" s="158"/>
      <c r="F44" s="158"/>
      <c r="G44" s="158"/>
      <c r="H44" s="158"/>
      <c r="I44" s="159"/>
    </row>
    <row r="45" spans="1:11" x14ac:dyDescent="0.2">
      <c r="A45" s="68"/>
      <c r="B45" s="160" t="s">
        <v>97</v>
      </c>
      <c r="C45" s="161"/>
      <c r="D45" s="161"/>
      <c r="E45" s="162"/>
      <c r="F45" s="163"/>
      <c r="G45" s="163"/>
      <c r="H45" s="163"/>
      <c r="I45" s="164"/>
    </row>
    <row r="46" spans="1:11" x14ac:dyDescent="0.2">
      <c r="A46" s="71"/>
      <c r="B46" s="165" t="s">
        <v>98</v>
      </c>
      <c r="C46" s="166"/>
      <c r="D46" s="169"/>
      <c r="E46" s="169"/>
      <c r="F46" s="169"/>
      <c r="G46" s="169"/>
      <c r="H46" s="169"/>
      <c r="I46" s="170"/>
    </row>
    <row r="47" spans="1:11" x14ac:dyDescent="0.2">
      <c r="A47" s="107"/>
      <c r="B47" s="167"/>
      <c r="C47" s="168"/>
      <c r="D47" s="171"/>
      <c r="E47" s="171"/>
      <c r="F47" s="171"/>
      <c r="G47" s="171"/>
      <c r="H47" s="171"/>
      <c r="I47" s="172"/>
    </row>
    <row r="48" spans="1:11" ht="13.5" thickBot="1" x14ac:dyDescent="0.25">
      <c r="A48" s="108"/>
      <c r="B48" s="109"/>
      <c r="C48" s="109"/>
      <c r="D48" s="109"/>
      <c r="E48" s="109"/>
      <c r="F48" s="110"/>
      <c r="G48" s="111"/>
      <c r="H48" s="112"/>
      <c r="I48" s="113"/>
    </row>
    <row r="49" spans="1:9" x14ac:dyDescent="0.2">
      <c r="A49" s="173" t="s">
        <v>99</v>
      </c>
      <c r="B49" s="174"/>
      <c r="C49" s="173" t="s">
        <v>100</v>
      </c>
      <c r="D49" s="174"/>
      <c r="E49" s="175"/>
      <c r="F49" s="114" t="s">
        <v>101</v>
      </c>
      <c r="G49" s="176" t="s">
        <v>101</v>
      </c>
      <c r="H49" s="177"/>
      <c r="I49" s="178"/>
    </row>
    <row r="50" spans="1:9" x14ac:dyDescent="0.2">
      <c r="A50" s="133"/>
      <c r="B50" s="134"/>
      <c r="C50" s="133"/>
      <c r="D50" s="139"/>
      <c r="E50" s="134"/>
      <c r="F50" s="134"/>
      <c r="G50" s="142"/>
      <c r="H50" s="143"/>
      <c r="I50" s="144"/>
    </row>
    <row r="51" spans="1:9" x14ac:dyDescent="0.2">
      <c r="A51" s="135"/>
      <c r="B51" s="136"/>
      <c r="C51" s="135"/>
      <c r="D51" s="140"/>
      <c r="E51" s="136"/>
      <c r="F51" s="136"/>
      <c r="G51" s="145"/>
      <c r="H51" s="146"/>
      <c r="I51" s="147"/>
    </row>
    <row r="52" spans="1:9" x14ac:dyDescent="0.2">
      <c r="A52" s="135"/>
      <c r="B52" s="136"/>
      <c r="C52" s="135"/>
      <c r="D52" s="140"/>
      <c r="E52" s="136"/>
      <c r="F52" s="136"/>
      <c r="G52" s="145"/>
      <c r="H52" s="146"/>
      <c r="I52" s="147"/>
    </row>
    <row r="53" spans="1:9" x14ac:dyDescent="0.2">
      <c r="A53" s="135"/>
      <c r="B53" s="136"/>
      <c r="C53" s="135"/>
      <c r="D53" s="140"/>
      <c r="E53" s="136"/>
      <c r="F53" s="136"/>
      <c r="G53" s="145"/>
      <c r="H53" s="146"/>
      <c r="I53" s="147"/>
    </row>
    <row r="54" spans="1:9" x14ac:dyDescent="0.2">
      <c r="A54" s="135"/>
      <c r="B54" s="136"/>
      <c r="C54" s="135"/>
      <c r="D54" s="140"/>
      <c r="E54" s="136"/>
      <c r="F54" s="136"/>
      <c r="G54" s="145"/>
      <c r="H54" s="146"/>
      <c r="I54" s="147"/>
    </row>
    <row r="55" spans="1:9" x14ac:dyDescent="0.2">
      <c r="A55" s="135"/>
      <c r="B55" s="136"/>
      <c r="C55" s="135"/>
      <c r="D55" s="140"/>
      <c r="E55" s="136"/>
      <c r="F55" s="136"/>
      <c r="G55" s="145"/>
      <c r="H55" s="146"/>
      <c r="I55" s="147"/>
    </row>
    <row r="56" spans="1:9" x14ac:dyDescent="0.2">
      <c r="A56" s="135"/>
      <c r="B56" s="136"/>
      <c r="C56" s="135"/>
      <c r="D56" s="140"/>
      <c r="E56" s="136"/>
      <c r="F56" s="136"/>
      <c r="G56" s="145"/>
      <c r="H56" s="146"/>
      <c r="I56" s="147"/>
    </row>
    <row r="57" spans="1:9" x14ac:dyDescent="0.2">
      <c r="A57" s="137"/>
      <c r="B57" s="138"/>
      <c r="C57" s="137"/>
      <c r="D57" s="141"/>
      <c r="E57" s="138"/>
      <c r="F57" s="138"/>
      <c r="G57" s="148"/>
      <c r="H57" s="149"/>
      <c r="I57" s="150"/>
    </row>
    <row r="58" spans="1:9" x14ac:dyDescent="0.2">
      <c r="A58" s="151"/>
      <c r="B58" s="152"/>
      <c r="C58" s="153"/>
      <c r="D58" s="154"/>
      <c r="E58" s="155"/>
      <c r="F58" s="115"/>
      <c r="G58" s="151"/>
      <c r="H58" s="156"/>
      <c r="I58" s="152"/>
    </row>
    <row r="59" spans="1:9" ht="15" thickBot="1" x14ac:dyDescent="0.25">
      <c r="A59" s="130" t="s">
        <v>102</v>
      </c>
      <c r="B59" s="131"/>
      <c r="C59" s="130" t="s">
        <v>103</v>
      </c>
      <c r="D59" s="132"/>
      <c r="E59" s="131"/>
      <c r="F59" s="116" t="s">
        <v>104</v>
      </c>
      <c r="G59" s="130" t="s">
        <v>105</v>
      </c>
      <c r="H59" s="132"/>
      <c r="I59" s="13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2014-09-15T10:16:10Z</dcterms:modified>
</coreProperties>
</file>