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manshu Enterprise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11" i="9" l="1"/>
  <c r="Y11" i="9" s="1"/>
  <c r="Z11" i="9" s="1"/>
  <c r="R10" i="9"/>
  <c r="Y10" i="9" s="1"/>
  <c r="Z10" i="9" s="1"/>
  <c r="Y9" i="9"/>
  <c r="Z9" i="9" s="1"/>
  <c r="R9" i="9"/>
  <c r="R8" i="9"/>
  <c r="Y8" i="9" s="1"/>
  <c r="Z8" i="9" s="1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10" i="9" l="1"/>
  <c r="AM10" i="9" s="1"/>
  <c r="AF9" i="9"/>
  <c r="AM9" i="9" s="1"/>
  <c r="AF8" i="9"/>
  <c r="AM8" i="9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<sst xmlns="http://schemas.openxmlformats.org/spreadsheetml/2006/main" count="173" uniqueCount="122">
  <si>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</si>
  <si>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</si>
  <si>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</si>
  <si>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</si>
  <si>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</si>
  <si>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</si>
  <si>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</si>
  <si>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</si>
  <si>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</si>
  <si>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</si>
  <si>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</si>
  <si>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</si>
  <si>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</si>
  <si>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</si>
  <si>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</si>
  <si>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</si>
  <si>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</si>
  <si>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</si>
  <si>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</si>
  <si>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</si>
  <si>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</si>
  <si>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</si>
  <si>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</si>
  <si>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</si>
  <si>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</si>
  <si>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</si>
  <si>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</si>
  <si>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</si>
  <si>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</si>
  <si>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</si>
  <si>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</si>
  <si>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</si>
  <si>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</si>
  <si>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</si>
  <si>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</si>
  <si>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</si>
  <si>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</si>
  <si>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</si>
  <si>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</si>
  <si>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</si>
  <si>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</si>
  <si>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</si>
  <si>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</si>
  <si>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</si>
  <si>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</si>
  <si>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</si>
  <si>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</si>
  <si>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</si>
  <si>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</si>
  <si>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</si>
  <si>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</si>
  <si>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</si>
  <si>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</si>
  <si>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</si>
  <si>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</si>
  <si>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</si>
  <si>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</si>
  <si>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</si>
  <si>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</si>
  <si>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</si>
  <si>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</si>
  <si>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</si>
  <si>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</si>
  <si>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</si>
  <si>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</si>
  <si>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</si>
  <si>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</si>
  <si>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</si>
  <si>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</si>
  <si>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</si>
  <si>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</si>
  <si>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</si>
  <si>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</si>
  <si>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</si>
  <si>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</si>
  <si>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</si>
  <si>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</si>
  <si>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</si>
  <si>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</si>
  <si>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</si>
  <si>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</si>
  <si>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</si>
  <si>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</si>
  <si>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</si>
  <si>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</si>
  <si>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</si>
  <si>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</si>
  <si>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</si>
  <si>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</si>
  <si>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</si>
  <si>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</si>
  <si>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</si>
  <si>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</si>
  <si>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</si>
  <si>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</si>
  <si>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</si>
  <si>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</si>
  <si>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</si>
  <si>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</si>
  <si>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</si>
  <si>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</si>
  <si>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</si>
  <si>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</si>
  <si>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</si>
  <si>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</si>
  <si>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</si>
  <si>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Additional charges for lead</t>
  </si>
  <si>
    <t>Truck</t>
  </si>
  <si>
    <t>Nil</t>
  </si>
  <si>
    <t>203010000</t>
  </si>
  <si>
    <t>COP No.:-</t>
  </si>
  <si>
    <t>006</t>
  </si>
  <si>
    <t>Proposed Five Star Hotel at Lucknow</t>
  </si>
  <si>
    <t>Supply of Soil for Backfilling</t>
  </si>
  <si>
    <t>CHPL/006/PO/13-14/Site/001, Dated- 10th July 2013</t>
  </si>
  <si>
    <t>M/s. Himanshu Enterprises</t>
  </si>
  <si>
    <t>292/25, Sector-J, Ambika Vihar, Ashiyana,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</si>
  <si>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</si>
  <si>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CST NO</t>
    </r>
    <r>
      <rPr>
        <sz val="10"/>
        <rFont val="Tahoma"/>
        <family val="2"/>
      </rPr>
      <t xml:space="preserve">-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</si>
  <si>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Invoice No.01 dated 17th July 2013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</si>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</sst>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3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b/>
      <sz val="10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8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6" borderId="0" applyNumberFormat="0" applyBorder="0" applyAlignment="0" applyProtection="0"/>
    <xf numFmtId="0" fontId="20" fillId="10" borderId="0" applyNumberFormat="0" applyBorder="0" applyAlignment="0" applyProtection="0"/>
    <xf numFmtId="0" fontId="21" fillId="27" borderId="53" applyNumberFormat="0" applyAlignment="0" applyProtection="0"/>
    <xf numFmtId="0" fontId="22" fillId="28" borderId="54" applyNumberFormat="0" applyAlignment="0" applyProtection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25" fillId="0" borderId="55" applyNumberFormat="0" applyFill="0" applyAlignment="0" applyProtection="0"/>
    <xf numFmtId="0" fontId="26" fillId="0" borderId="56" applyNumberFormat="0" applyFill="0" applyAlignment="0" applyProtection="0"/>
    <xf numFmtId="0" fontId="27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8" fillId="14" borderId="53" applyNumberFormat="0" applyAlignment="0" applyProtection="0"/>
    <xf numFmtId="0" fontId="29" fillId="0" borderId="58" applyNumberFormat="0" applyFill="0" applyAlignment="0" applyProtection="0"/>
    <xf numFmtId="0" fontId="30" fillId="29" borderId="0" applyNumberFormat="0" applyBorder="0" applyAlignment="0" applyProtection="0"/>
    <xf numFmtId="0" fontId="3" fillId="30" borderId="59" applyNumberFormat="0" applyFont="0" applyAlignment="0" applyProtection="0"/>
    <xf numFmtId="0" fontId="31" fillId="27" borderId="60" applyNumberFormat="0" applyAlignment="0" applyProtection="0"/>
    <xf numFmtId="0" fontId="35" fillId="0" borderId="0"/>
    <xf numFmtId="0" fontId="32" fillId="0" borderId="0" applyNumberFormat="0" applyFill="0" applyBorder="0" applyAlignment="0" applyProtection="0"/>
    <xf numFmtId="0" fontId="33" fillId="0" borderId="61" applyNumberFormat="0" applyFill="0" applyAlignment="0" applyProtection="0"/>
    <xf numFmtId="0" fontId="34" fillId="0" borderId="0" applyNumberFormat="0" applyFill="0" applyBorder="0" applyAlignment="0" applyProtection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36" fillId="0" borderId="1" xfId="41" applyFont="1" applyFill="1" applyBorder="1" applyAlignment="1">
      <alignment vertical="center" wrapText="1"/>
    </xf>
    <xf numFmtId="0" fontId="36" fillId="0" borderId="2" xfId="0" applyFont="1" applyBorder="1" applyAlignment="1">
      <alignment vertical="center"/>
    </xf>
    <xf numFmtId="0" fontId="36" fillId="0" borderId="2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/>
    </xf>
    <xf numFmtId="0" fontId="36" fillId="0" borderId="1" xfId="0" applyFont="1" applyFill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84">
    <cellStyle name="20% - Accent1 2" xfId="42"/>
    <cellStyle name="20% - Accent2 2" xfId="43"/>
    <cellStyle name="20% - Accent3 2" xfId="44"/>
    <cellStyle name="20% - Accent4 2" xfId="45"/>
    <cellStyle name="20% - Accent5 2" xfId="46"/>
    <cellStyle name="20% - Accent6 2" xfId="47"/>
    <cellStyle name="40% - Accent1 2" xfId="48"/>
    <cellStyle name="40% - Accent2 2" xfId="49"/>
    <cellStyle name="40% - Accent3 2" xfId="50"/>
    <cellStyle name="40% - Accent4 2" xfId="51"/>
    <cellStyle name="40% - Accent5 2" xfId="52"/>
    <cellStyle name="40% - Accent6 2" xfId="53"/>
    <cellStyle name="60% - Accent1 2" xfId="54"/>
    <cellStyle name="60% - Accent2 2" xfId="55"/>
    <cellStyle name="60% - Accent3 2" xfId="56"/>
    <cellStyle name="60% - Accent4 2" xfId="57"/>
    <cellStyle name="60% - Accent5 2" xfId="58"/>
    <cellStyle name="60% - Accent6 2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Bad 2" xfId="66"/>
    <cellStyle name="Calculation 2" xfId="67"/>
    <cellStyle name="Check Cell 2" xfId="68"/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Explanatory Text 2" xfId="69"/>
    <cellStyle name="Good 2" xfId="70"/>
    <cellStyle name="Heading 1 2" xfId="71"/>
    <cellStyle name="Heading 2 2" xfId="72"/>
    <cellStyle name="Heading 3 2" xfId="73"/>
    <cellStyle name="Heading 4 2" xfId="74"/>
    <cellStyle name="Input 2" xfId="75"/>
    <cellStyle name="Linked Cell 2" xfId="76"/>
    <cellStyle name="Neutral 2" xfId="77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Note 2" xfId="78"/>
    <cellStyle name="Output 2" xfId="79"/>
    <cellStyle name="Style 1" xfId="80"/>
    <cellStyle name="Title 2" xfId="81"/>
    <cellStyle name="Total 2" xfId="82"/>
    <cellStyle name="Warning Text 2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workbookViewId="0">
      <selection activeCell="Z8" sqref="Z8:Z11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5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3.7109375" collapsed="true"/>
    <col min="16" max="16" bestFit="true" customWidth="true" style="1" width="14.0" collapsed="true"/>
    <col min="17" max="17" customWidth="true" style="33" width="9.42578125" collapsed="true"/>
    <col min="18" max="18" customWidth="true" style="33" width="8.85546875" collapsed="true"/>
    <col min="19" max="19" customWidth="true" style="33" width="8.28515625" collapsed="true"/>
    <col min="20" max="20" customWidth="true" style="33" width="14.0" collapsed="true"/>
    <col min="21" max="21" bestFit="true" customWidth="true" style="33" width="13.0" collapsed="true"/>
    <col min="22" max="22" bestFit="true" customWidth="true" style="33" width="9.7109375" collapsed="true"/>
    <col min="23" max="23" customWidth="true" style="33" width="13.0" collapsed="true"/>
    <col min="24" max="24" customWidth="true" style="33" width="13.85546875" collapsed="true"/>
    <col min="25" max="25" customWidth="true" style="33" width="17.5703125" collapsed="true"/>
    <col min="26" max="26" customWidth="true" style="33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>
      <c r="A3" s="1" t="s">
        <v>25</v>
      </c>
    </row>
    <row r="4" spans="1:71">
      <c r="A4" s="1" t="s">
        <v>24</v>
      </c>
    </row>
    <row r="5" spans="1:71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11</v>
      </c>
      <c r="O5" s="30"/>
      <c r="P5" s="114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6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3"/>
      <c r="BB5" s="113"/>
      <c r="BC5" s="113"/>
      <c r="BD5" s="113"/>
      <c r="BE5" s="11"/>
      <c r="BF5" s="35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34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6"/>
      <c r="M6" s="3"/>
      <c r="N6" s="3"/>
      <c r="O6" s="30"/>
      <c r="P6" s="114" t="s">
        <v>26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8"/>
      <c r="AB6" s="8"/>
      <c r="AC6" s="8"/>
      <c r="AD6" s="8"/>
      <c r="AE6" s="8"/>
      <c r="AF6" s="11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"/>
      <c r="AT6" s="113"/>
      <c r="AU6" s="113"/>
      <c r="AV6" s="113"/>
      <c r="AW6" s="113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110" t="s">
        <v>109</v>
      </c>
      <c r="C8" s="105" t="s">
        <v>104</v>
      </c>
      <c r="D8" s="105"/>
      <c r="E8" s="105"/>
      <c r="F8" s="2"/>
      <c r="G8" s="15"/>
      <c r="H8" s="24"/>
      <c r="I8" s="18"/>
      <c r="J8" s="19"/>
      <c r="K8" s="19"/>
      <c r="L8" s="27"/>
      <c r="M8" s="5" t="s">
        <v>107</v>
      </c>
      <c r="N8" s="20">
        <v>36</v>
      </c>
      <c r="O8" s="32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136800.0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>
      <c r="A9" s="2">
        <v>1.1000000000000001</v>
      </c>
      <c r="B9" s="110" t="s">
        <v>109</v>
      </c>
      <c r="C9" s="106" t="s">
        <v>105</v>
      </c>
      <c r="D9" s="108"/>
      <c r="E9" s="108"/>
      <c r="F9" s="5"/>
      <c r="G9" s="15"/>
      <c r="H9" s="24"/>
      <c r="I9" s="18"/>
      <c r="J9" s="19"/>
      <c r="K9" s="19"/>
      <c r="L9" s="28"/>
      <c r="M9" s="5" t="s">
        <v>108</v>
      </c>
      <c r="N9" s="20">
        <v>0</v>
      </c>
      <c r="O9" s="32"/>
      <c r="P9" s="22">
        <v>0</v>
      </c>
      <c r="Q9" s="22">
        <v>0</v>
      </c>
      <c r="R9" s="21" t="n">
        <f t="shared" ref="R9:R11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1" si="1">SUM(R9:X9)</f>
        <v>0.0</v>
      </c>
      <c r="Z9" s="23" t="n">
        <f t="shared" ref="Z9:Z11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>
      <c r="A10" s="2">
        <v>2</v>
      </c>
      <c r="B10" s="110" t="s">
        <v>109</v>
      </c>
      <c r="C10" s="107" t="s">
        <v>106</v>
      </c>
      <c r="D10" s="109"/>
      <c r="E10" s="109"/>
      <c r="F10" s="5"/>
      <c r="G10" s="16"/>
      <c r="H10" s="24"/>
      <c r="I10" s="18"/>
      <c r="J10" s="19"/>
      <c r="K10" s="19"/>
      <c r="L10" s="28"/>
      <c r="M10" s="5" t="s">
        <v>107</v>
      </c>
      <c r="N10" s="20">
        <v>36</v>
      </c>
      <c r="O10" s="32"/>
      <c r="P10" s="22">
        <v>200</v>
      </c>
      <c r="Q10" s="22">
        <v>0</v>
      </c>
      <c r="R10" s="21" t="n">
        <f t="shared" si="0"/>
        <v>200.0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200.0</v>
      </c>
      <c r="Z10" s="23" t="n">
        <f t="shared" si="2"/>
        <v>7200.0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>
      <c r="A11" s="2">
        <v>2.1</v>
      </c>
      <c r="B11" s="110" t="s">
        <v>109</v>
      </c>
      <c r="C11" s="106" t="s">
        <v>105</v>
      </c>
      <c r="D11" s="108"/>
      <c r="E11" s="108"/>
      <c r="F11" s="5"/>
      <c r="G11" s="17"/>
      <c r="H11" s="24"/>
      <c r="I11" s="18"/>
      <c r="J11" s="19"/>
      <c r="K11" s="19"/>
      <c r="L11" s="28"/>
      <c r="M11" s="5" t="s">
        <v>108</v>
      </c>
      <c r="N11" s="20">
        <v>0</v>
      </c>
      <c r="O11" s="32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abSelected="1" workbookViewId="0">
      <selection activeCell="G4" sqref="G4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5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3.7109375" collapsed="true"/>
    <col min="16" max="16" bestFit="true" customWidth="true" style="1" width="14.0" collapsed="true"/>
    <col min="17" max="17" customWidth="true" style="33" width="9.42578125" collapsed="true"/>
    <col min="18" max="18" customWidth="true" style="33" width="8.85546875" collapsed="true"/>
    <col min="19" max="19" customWidth="true" style="33" width="8.28515625" collapsed="true"/>
    <col min="20" max="20" customWidth="true" style="33" width="14.0" collapsed="true"/>
    <col min="21" max="21" bestFit="true" customWidth="true" style="33" width="13.0" collapsed="true"/>
    <col min="22" max="22" bestFit="true" customWidth="true" style="33" width="9.7109375" collapsed="true"/>
    <col min="23" max="23" customWidth="true" style="33" width="13.0" collapsed="true"/>
    <col min="24" max="24" customWidth="true" style="33" width="13.85546875" collapsed="true"/>
    <col min="25" max="26" customWidth="true" style="33" width="17.5703125" collapsed="true"/>
    <col min="27" max="27" customWidth="true" style="102" width="3.85546875" collapsed="true"/>
    <col min="28" max="28" customWidth="true" style="33" width="11.7109375" collapsed="true"/>
    <col min="29" max="29" customWidth="true" style="33" width="13.0" collapsed="true"/>
    <col min="30" max="30" customWidth="true" style="33" width="11.85546875" collapsed="true"/>
    <col min="31" max="31" customWidth="true" style="33" width="10.5703125" collapsed="true"/>
    <col min="32" max="32" customWidth="true" style="33" width="17.5703125" collapsed="true"/>
    <col min="33" max="33" customWidth="true" style="33" width="11.7109375" collapsed="true"/>
    <col min="34" max="34" customWidth="true" style="33" width="18.140625" collapsed="true"/>
    <col min="35" max="39" customWidth="true" style="33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>
      <c r="A3" s="1" t="s">
        <v>25</v>
      </c>
    </row>
    <row r="4" spans="1:84">
      <c r="A4" s="1" t="s">
        <v>24</v>
      </c>
      <c r="D4" t="s">
        <v>121</v>
      </c>
      <c r="G4" s="111"/>
      <c r="AD4" s="33" t="n">
        <f t="shared" ref="AD4:AM4" si="0">SUM(AD8:AD11)</f>
        <v>144000.0</v>
      </c>
      <c r="AE4" s="33" t="n">
        <f t="shared" si="0"/>
        <v>0.0</v>
      </c>
      <c r="AF4" s="33" t="n">
        <f t="shared" si="0"/>
        <v>144000.0</v>
      </c>
      <c r="AG4" s="33" t="n">
        <f t="shared" si="0"/>
        <v>0.0</v>
      </c>
      <c r="AH4" s="33" t="n">
        <f t="shared" si="0"/>
        <v>0.0</v>
      </c>
      <c r="AI4" s="33" t="n">
        <f t="shared" si="0"/>
        <v>0.0</v>
      </c>
      <c r="AJ4" s="33" t="n">
        <f t="shared" si="0"/>
        <v>0.0</v>
      </c>
      <c r="AK4" s="33" t="n">
        <f t="shared" si="0"/>
        <v>0.0</v>
      </c>
      <c r="AL4" s="33" t="n">
        <f t="shared" si="0"/>
        <v>0.0</v>
      </c>
      <c r="AM4" s="33" t="n">
        <f t="shared" si="0"/>
        <v>144000.0</v>
      </c>
    </row>
    <row r="5" spans="1:84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11</v>
      </c>
      <c r="O5" s="30"/>
      <c r="P5" s="112" t="s">
        <v>10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3"/>
      <c r="BO5" s="113"/>
      <c r="BP5" s="113"/>
      <c r="BQ5" s="113"/>
      <c r="BR5" s="11"/>
      <c r="BS5" s="35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34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6"/>
      <c r="M6" s="3"/>
      <c r="N6" s="3"/>
      <c r="O6" s="30"/>
      <c r="P6" s="114" t="s">
        <v>26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103"/>
      <c r="AB6" s="112" t="s">
        <v>91</v>
      </c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8"/>
      <c r="AO6" s="8"/>
      <c r="AP6" s="8"/>
      <c r="AQ6" s="8"/>
      <c r="AR6" s="8"/>
      <c r="AS6" s="11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"/>
      <c r="BG6" s="113"/>
      <c r="BH6" s="113"/>
      <c r="BI6" s="113"/>
      <c r="BJ6" s="113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104"/>
      <c r="AB7" s="23" t="s">
        <v>92</v>
      </c>
      <c r="AC7" s="23" t="s">
        <v>93</v>
      </c>
      <c r="AD7" s="23" t="s">
        <v>94</v>
      </c>
      <c r="AE7" s="23" t="s">
        <v>95</v>
      </c>
      <c r="AF7" s="23" t="s">
        <v>96</v>
      </c>
      <c r="AG7" s="23" t="s">
        <v>98</v>
      </c>
      <c r="AH7" s="21" t="s">
        <v>99</v>
      </c>
      <c r="AI7" s="21" t="s">
        <v>100</v>
      </c>
      <c r="AJ7" s="21" t="s">
        <v>101</v>
      </c>
      <c r="AK7" s="23" t="s">
        <v>102</v>
      </c>
      <c r="AL7" s="21" t="s">
        <v>103</v>
      </c>
      <c r="AM7" s="21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2">
        <v>1</v>
      </c>
      <c r="B8" s="110" t="s">
        <v>109</v>
      </c>
      <c r="C8" s="105" t="s">
        <v>104</v>
      </c>
      <c r="D8" s="105"/>
      <c r="E8" s="105"/>
      <c r="F8" s="2"/>
      <c r="G8" s="15"/>
      <c r="H8" s="24"/>
      <c r="I8" s="18"/>
      <c r="J8" s="19"/>
      <c r="K8" s="19"/>
      <c r="L8" s="27"/>
      <c r="M8" s="5" t="s">
        <v>107</v>
      </c>
      <c r="N8" s="20">
        <v>36</v>
      </c>
      <c r="O8" s="32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136800.0</v>
      </c>
      <c r="AA8" s="104"/>
      <c r="AB8" s="23" t="n">
        <v>100.0</v>
      </c>
      <c r="AC8" s="23" t="n">
        <v>36.0</v>
      </c>
      <c r="AD8" s="23" t="n">
        <f>P8*AB8*AC8/100</f>
        <v>136800.0</v>
      </c>
      <c r="AE8" s="23" t="n">
        <f>Q8*AB8*AC8/100</f>
        <v>0.0</v>
      </c>
      <c r="AF8" s="23" t="n">
        <f>AD8+AE8</f>
        <v>136800.0</v>
      </c>
      <c r="AG8" s="23" t="n">
        <f>S8*AB8*AC8/100</f>
        <v>0.0</v>
      </c>
      <c r="AH8" s="23" t="n">
        <f>T8*AB8*AC8/100</f>
        <v>0.0</v>
      </c>
      <c r="AI8" s="23" t="n">
        <f>U8*AB8*AC8/100</f>
        <v>0.0</v>
      </c>
      <c r="AJ8" s="23" t="n">
        <f>V8*AB8*AC8/100</f>
        <v>0.0</v>
      </c>
      <c r="AK8" s="23" t="n">
        <f>W8*AB8*AC8/100</f>
        <v>0.0</v>
      </c>
      <c r="AL8" s="23" t="n">
        <f>X8*AB8*AC8/100</f>
        <v>0.0</v>
      </c>
      <c r="AM8" s="23" t="n">
        <f>SUM(AF8:AL8)</f>
        <v>136800.0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>
      <c r="A9" s="2">
        <v>1.1000000000000001</v>
      </c>
      <c r="B9" s="110" t="s">
        <v>109</v>
      </c>
      <c r="C9" s="106" t="s">
        <v>105</v>
      </c>
      <c r="D9" s="108"/>
      <c r="E9" s="108"/>
      <c r="F9" s="5"/>
      <c r="G9" s="15"/>
      <c r="H9" s="24"/>
      <c r="I9" s="18"/>
      <c r="J9" s="19"/>
      <c r="K9" s="19"/>
      <c r="L9" s="28"/>
      <c r="M9" s="5" t="s">
        <v>108</v>
      </c>
      <c r="N9" s="20">
        <v>0</v>
      </c>
      <c r="O9" s="32"/>
      <c r="P9" s="22">
        <v>0</v>
      </c>
      <c r="Q9" s="22">
        <v>0</v>
      </c>
      <c r="R9" s="21" t="n">
        <f t="shared" ref="R9:R11" si="1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1" si="2">SUM(R9:X9)</f>
        <v>0.0</v>
      </c>
      <c r="Z9" s="23" t="n">
        <f t="shared" ref="Z9:Z11" si="3">Y9*N9</f>
        <v>0.0</v>
      </c>
      <c r="AA9" s="104"/>
      <c r="AB9" s="23">
        <v>0</v>
      </c>
      <c r="AC9" s="23">
        <v>0</v>
      </c>
      <c r="AD9" s="23" t="n">
        <f t="shared" ref="AD9:AD11" si="4">P9*AB9*AC9/100</f>
        <v>0.0</v>
      </c>
      <c r="AE9" s="23" t="n">
        <f t="shared" ref="AE9:AE11" si="5">Q9*AB9*AC9/100</f>
        <v>0.0</v>
      </c>
      <c r="AF9" s="23" t="n">
        <f t="shared" ref="AF9:AF11" si="6">AD9+AE9</f>
        <v>0.0</v>
      </c>
      <c r="AG9" s="23" t="n">
        <f t="shared" ref="AG9:AG11" si="7">S9*AB9*AC9/100</f>
        <v>0.0</v>
      </c>
      <c r="AH9" s="23" t="n">
        <f t="shared" ref="AH9:AH11" si="8">T9*AB9*AC9/100</f>
        <v>0.0</v>
      </c>
      <c r="AI9" s="23" t="n">
        <f t="shared" ref="AI9:AI11" si="9">U9*AB9*AC9/100</f>
        <v>0.0</v>
      </c>
      <c r="AJ9" s="23" t="n">
        <f t="shared" ref="AJ9:AJ11" si="10">V9*AB9*AC9/100</f>
        <v>0.0</v>
      </c>
      <c r="AK9" s="23" t="n">
        <f t="shared" ref="AK9:AK11" si="11">W9*AB9*AC9/100</f>
        <v>0.0</v>
      </c>
      <c r="AL9" s="23" t="n">
        <f t="shared" ref="AL9:AL11" si="12">X9*AB9*AC9/100</f>
        <v>0.0</v>
      </c>
      <c r="AM9" s="23" t="n">
        <f t="shared" ref="AM9:AM11" si="13">SUM(AF9:AL9)</f>
        <v>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2">
        <v>2</v>
      </c>
      <c r="B10" s="110" t="s">
        <v>109</v>
      </c>
      <c r="C10" s="107" t="s">
        <v>106</v>
      </c>
      <c r="D10" s="109"/>
      <c r="E10" s="109"/>
      <c r="F10" s="5"/>
      <c r="G10" s="16"/>
      <c r="H10" s="24"/>
      <c r="I10" s="18"/>
      <c r="J10" s="19"/>
      <c r="K10" s="19"/>
      <c r="L10" s="28"/>
      <c r="M10" s="5" t="s">
        <v>107</v>
      </c>
      <c r="N10" s="20">
        <v>36</v>
      </c>
      <c r="O10" s="32"/>
      <c r="P10" s="22">
        <v>200</v>
      </c>
      <c r="Q10" s="22">
        <v>0</v>
      </c>
      <c r="R10" s="21" t="n">
        <f t="shared" si="1"/>
        <v>200.0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2"/>
        <v>200.0</v>
      </c>
      <c r="Z10" s="23" t="n">
        <f t="shared" si="3"/>
        <v>7200.0</v>
      </c>
      <c r="AA10" s="104"/>
      <c r="AB10" s="23" t="n">
        <v>100.0</v>
      </c>
      <c r="AC10" s="23" t="n">
        <v>36.0</v>
      </c>
      <c r="AD10" s="23" t="n">
        <f t="shared" si="4"/>
        <v>7200.0</v>
      </c>
      <c r="AE10" s="23" t="n">
        <f t="shared" si="5"/>
        <v>0.0</v>
      </c>
      <c r="AF10" s="23" t="n">
        <f t="shared" si="6"/>
        <v>7200.0</v>
      </c>
      <c r="AG10" s="23" t="n">
        <f t="shared" si="7"/>
        <v>0.0</v>
      </c>
      <c r="AH10" s="23" t="n">
        <f t="shared" si="8"/>
        <v>0.0</v>
      </c>
      <c r="AI10" s="23" t="n">
        <f t="shared" si="9"/>
        <v>0.0</v>
      </c>
      <c r="AJ10" s="23" t="n">
        <f t="shared" si="10"/>
        <v>0.0</v>
      </c>
      <c r="AK10" s="23" t="n">
        <f t="shared" si="11"/>
        <v>0.0</v>
      </c>
      <c r="AL10" s="23" t="n">
        <f t="shared" si="12"/>
        <v>0.0</v>
      </c>
      <c r="AM10" s="23" t="n">
        <f t="shared" si="13"/>
        <v>7200.0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2">
        <v>2.1</v>
      </c>
      <c r="B11" s="110" t="s">
        <v>109</v>
      </c>
      <c r="C11" s="106" t="s">
        <v>105</v>
      </c>
      <c r="D11" s="108"/>
      <c r="E11" s="108"/>
      <c r="F11" s="5"/>
      <c r="G11" s="17"/>
      <c r="H11" s="24"/>
      <c r="I11" s="18"/>
      <c r="J11" s="19"/>
      <c r="K11" s="19"/>
      <c r="L11" s="28"/>
      <c r="M11" s="5" t="s">
        <v>108</v>
      </c>
      <c r="N11" s="20">
        <v>0</v>
      </c>
      <c r="O11" s="32"/>
      <c r="P11" s="22">
        <v>0</v>
      </c>
      <c r="Q11" s="22">
        <v>0</v>
      </c>
      <c r="R11" s="21" t="n">
        <f t="shared" si="1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2"/>
        <v>0.0</v>
      </c>
      <c r="Z11" s="23" t="n">
        <f t="shared" si="3"/>
        <v>0.0</v>
      </c>
      <c r="AA11" s="104"/>
      <c r="AB11" s="23">
        <v>0</v>
      </c>
      <c r="AC11" s="23">
        <v>0</v>
      </c>
      <c r="AD11" s="23" t="n">
        <f t="shared" si="4"/>
        <v>0.0</v>
      </c>
      <c r="AE11" s="23" t="n">
        <f t="shared" si="5"/>
        <v>0.0</v>
      </c>
      <c r="AF11" s="23" t="n">
        <f t="shared" si="6"/>
        <v>0.0</v>
      </c>
      <c r="AG11" s="23" t="n">
        <f t="shared" si="7"/>
        <v>0.0</v>
      </c>
      <c r="AH11" s="23" t="n">
        <f t="shared" si="8"/>
        <v>0.0</v>
      </c>
      <c r="AI11" s="23" t="n">
        <f t="shared" si="9"/>
        <v>0.0</v>
      </c>
      <c r="AJ11" s="23" t="n">
        <f t="shared" si="10"/>
        <v>0.0</v>
      </c>
      <c r="AK11" s="23" t="n">
        <f t="shared" si="11"/>
        <v>0.0</v>
      </c>
      <c r="AL11" s="23" t="n">
        <f t="shared" si="12"/>
        <v>0.0</v>
      </c>
      <c r="AM11" s="23" t="n">
        <f t="shared" si="13"/>
        <v>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99" width="30.28515625" collapsed="true"/>
    <col min="7" max="7" customWidth="true" style="100" width="28.0" collapsed="true"/>
    <col min="8" max="8" style="101" width="9.140625" collapsed="true"/>
    <col min="9" max="9" customWidth="true" style="101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>
      <c r="A1" s="117" t="s">
        <v>29</v>
      </c>
      <c r="B1" s="118"/>
      <c r="C1" s="118"/>
      <c r="D1" s="118"/>
      <c r="E1" s="118"/>
      <c r="F1" s="118"/>
      <c r="G1" s="118"/>
      <c r="H1" s="118"/>
      <c r="I1" s="119"/>
    </row>
    <row r="2" spans="1:10" ht="20.25">
      <c r="A2" s="120" t="s">
        <v>30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>
      <c r="A3" s="123" t="s">
        <v>110</v>
      </c>
      <c r="B3" s="124"/>
      <c r="C3" s="124"/>
      <c r="D3" s="124"/>
      <c r="E3" s="124"/>
      <c r="F3" s="124"/>
      <c r="G3" s="125" t="s">
        <v>31</v>
      </c>
      <c r="H3" s="126"/>
      <c r="I3" s="127"/>
      <c r="J3" s="37"/>
    </row>
    <row r="4" spans="1:10" s="37" customFormat="1" ht="15">
      <c r="A4" s="128" t="s">
        <v>32</v>
      </c>
      <c r="B4" s="129"/>
      <c r="C4" s="38" t="s">
        <v>111</v>
      </c>
      <c r="D4" s="39"/>
      <c r="E4" s="39"/>
      <c r="F4" s="40"/>
      <c r="G4" s="130" t="s">
        <v>33</v>
      </c>
      <c r="H4" s="131"/>
      <c r="I4" s="132"/>
    </row>
    <row r="5" spans="1:10" s="37" customFormat="1" ht="15.75" thickBot="1">
      <c r="A5" s="136" t="s">
        <v>34</v>
      </c>
      <c r="B5" s="137"/>
      <c r="C5" s="138" t="s">
        <v>112</v>
      </c>
      <c r="D5" s="138"/>
      <c r="E5" s="138"/>
      <c r="F5" s="139"/>
      <c r="G5" s="133"/>
      <c r="H5" s="134"/>
      <c r="I5" s="135"/>
    </row>
    <row r="6" spans="1:10">
      <c r="A6" s="151"/>
      <c r="B6" s="152"/>
      <c r="C6" s="152"/>
      <c r="D6" s="152"/>
      <c r="E6" s="41"/>
      <c r="F6" s="153"/>
      <c r="G6" s="154"/>
      <c r="H6" s="154"/>
      <c r="I6" s="155"/>
    </row>
    <row r="7" spans="1:10">
      <c r="A7" s="42" t="s">
        <v>35</v>
      </c>
      <c r="B7" s="156" t="s">
        <v>113</v>
      </c>
      <c r="C7" s="156"/>
      <c r="D7" s="156"/>
      <c r="E7" s="157"/>
      <c r="F7" s="158" t="s">
        <v>115</v>
      </c>
      <c r="G7" s="159"/>
      <c r="H7" s="159"/>
      <c r="I7" s="160"/>
    </row>
    <row r="8" spans="1:10">
      <c r="A8" s="161" t="s">
        <v>36</v>
      </c>
      <c r="B8" s="162"/>
      <c r="C8" s="43"/>
      <c r="D8" s="43"/>
      <c r="E8" s="41"/>
      <c r="F8" s="148" t="s">
        <v>116</v>
      </c>
      <c r="G8" s="163"/>
      <c r="H8" s="163"/>
      <c r="I8" s="164"/>
    </row>
    <row r="9" spans="1:10">
      <c r="A9" s="140" t="s">
        <v>37</v>
      </c>
      <c r="B9" s="141"/>
      <c r="C9" s="141"/>
      <c r="D9" s="142" t="s">
        <v>114</v>
      </c>
      <c r="E9" s="143"/>
      <c r="F9" s="144" t="s">
        <v>117</v>
      </c>
      <c r="G9" s="144"/>
      <c r="H9" s="144"/>
      <c r="I9" s="145"/>
    </row>
    <row r="10" spans="1:10">
      <c r="A10" s="140" t="s">
        <v>38</v>
      </c>
      <c r="B10" s="141"/>
      <c r="C10" s="141"/>
      <c r="D10" s="146">
        <v>144000</v>
      </c>
      <c r="E10" s="147"/>
      <c r="F10" s="148" t="s">
        <v>118</v>
      </c>
      <c r="G10" s="149"/>
      <c r="H10" s="149"/>
      <c r="I10" s="150"/>
    </row>
    <row r="11" spans="1:10">
      <c r="A11" s="44" t="s">
        <v>39</v>
      </c>
      <c r="B11" s="43"/>
      <c r="C11" s="45"/>
      <c r="D11" s="178"/>
      <c r="E11" s="179"/>
      <c r="F11" s="180" t="s">
        <v>119</v>
      </c>
      <c r="G11" s="181"/>
      <c r="H11" s="181"/>
      <c r="I11" s="182"/>
    </row>
    <row r="12" spans="1:10" ht="13.5" thickBot="1">
      <c r="A12" s="183" t="s">
        <v>40</v>
      </c>
      <c r="B12" s="184"/>
      <c r="C12" s="184"/>
      <c r="D12" s="185"/>
      <c r="E12" s="186"/>
      <c r="F12" s="46"/>
      <c r="G12" s="187"/>
      <c r="H12" s="188"/>
      <c r="I12" s="189"/>
    </row>
    <row r="13" spans="1:10" ht="26.25" thickBot="1">
      <c r="A13" s="47" t="s">
        <v>0</v>
      </c>
      <c r="B13" s="190" t="s">
        <v>41</v>
      </c>
      <c r="C13" s="190"/>
      <c r="D13" s="190"/>
      <c r="E13" s="190"/>
      <c r="F13" s="48" t="s">
        <v>42</v>
      </c>
      <c r="G13" s="49" t="s">
        <v>43</v>
      </c>
      <c r="H13" s="191" t="s">
        <v>44</v>
      </c>
      <c r="I13" s="192"/>
    </row>
    <row r="14" spans="1:10">
      <c r="A14" s="50"/>
      <c r="B14" s="165" t="s">
        <v>45</v>
      </c>
      <c r="C14" s="166"/>
      <c r="D14" s="166"/>
      <c r="E14" s="167"/>
      <c r="F14" s="51"/>
      <c r="G14" s="52" t="s">
        <v>46</v>
      </c>
      <c r="H14" s="168"/>
      <c r="I14" s="169"/>
    </row>
    <row r="15" spans="1:10" ht="13.5" thickBot="1">
      <c r="A15" s="53"/>
      <c r="B15" s="170" t="s">
        <v>47</v>
      </c>
      <c r="C15" s="171"/>
      <c r="D15" s="171"/>
      <c r="E15" s="172"/>
      <c r="F15" s="54"/>
      <c r="G15" s="55" t="s">
        <v>48</v>
      </c>
      <c r="H15" s="173"/>
      <c r="I15" s="174"/>
    </row>
    <row r="16" spans="1:10" ht="15">
      <c r="A16" s="56" t="s">
        <v>49</v>
      </c>
      <c r="B16" s="175" t="s">
        <v>50</v>
      </c>
      <c r="C16" s="175"/>
      <c r="D16" s="175"/>
      <c r="E16" s="175"/>
      <c r="F16" s="57"/>
      <c r="G16" s="58"/>
      <c r="H16" s="176"/>
      <c r="I16" s="177"/>
    </row>
    <row r="17" spans="1:9">
      <c r="A17" s="50" t="n">
        <f>+A15+1</f>
        <v>1.0</v>
      </c>
      <c r="B17" s="193" t="s">
        <v>51</v>
      </c>
      <c r="C17" s="193"/>
      <c r="D17" s="193"/>
      <c r="E17" s="193"/>
      <c r="F17" s="59"/>
      <c r="G17" s="60" t="n">
        <f t="shared" ref="G17:G22" si="0">H17-F17</f>
        <v>144000.0</v>
      </c>
      <c r="H17" s="194" t="n">
        <f>Certification!AD4</f>
        <v>144000.0</v>
      </c>
      <c r="I17" s="195"/>
    </row>
    <row r="18" spans="1:9">
      <c r="A18" s="50" t="n">
        <f>+A17+1</f>
        <v>2.0</v>
      </c>
      <c r="B18" s="193" t="s">
        <v>52</v>
      </c>
      <c r="C18" s="193"/>
      <c r="D18" s="193"/>
      <c r="E18" s="193"/>
      <c r="F18" s="59"/>
      <c r="G18" s="60" t="n">
        <f t="shared" si="0"/>
        <v>0.0</v>
      </c>
      <c r="H18" s="194" t="n">
        <f>Certification!AE4</f>
        <v>0.0</v>
      </c>
      <c r="I18" s="195"/>
    </row>
    <row r="19" spans="1:9">
      <c r="A19" s="50">
        <v>3</v>
      </c>
      <c r="B19" s="193" t="s">
        <v>53</v>
      </c>
      <c r="C19" s="193"/>
      <c r="D19" s="193"/>
      <c r="E19" s="193"/>
      <c r="F19" s="59"/>
      <c r="G19" s="61" t="n">
        <f t="shared" si="0"/>
        <v>0.0</v>
      </c>
      <c r="H19" s="199" t="n">
        <f>Certification!AG4</f>
        <v>0.0</v>
      </c>
      <c r="I19" s="200"/>
    </row>
    <row r="20" spans="1:9">
      <c r="A20" s="50">
        <v>4</v>
      </c>
      <c r="B20" s="193" t="s">
        <v>54</v>
      </c>
      <c r="C20" s="193"/>
      <c r="D20" s="193"/>
      <c r="E20" s="193"/>
      <c r="F20" s="62"/>
      <c r="G20" s="60" t="n">
        <f t="shared" si="0"/>
        <v>0.0</v>
      </c>
      <c r="H20" s="194" t="n">
        <f>Certification!AH4+Certification!AI4+Certification!AJ4+Certification!AK4</f>
        <v>0.0</v>
      </c>
      <c r="I20" s="195"/>
    </row>
    <row r="21" spans="1:9">
      <c r="A21" s="50">
        <v>5</v>
      </c>
      <c r="B21" s="193" t="s">
        <v>55</v>
      </c>
      <c r="C21" s="193"/>
      <c r="D21" s="193"/>
      <c r="E21" s="193"/>
      <c r="F21" s="62"/>
      <c r="G21" s="60" t="n">
        <f t="shared" si="0"/>
        <v>0.0</v>
      </c>
      <c r="H21" s="194" t="n">
        <f>Certification!AL4</f>
        <v>0.0</v>
      </c>
      <c r="I21" s="195"/>
    </row>
    <row r="22" spans="1:9" ht="15.75" thickBot="1">
      <c r="A22" s="63" t="s">
        <v>49</v>
      </c>
      <c r="B22" s="196" t="s">
        <v>56</v>
      </c>
      <c r="C22" s="196"/>
      <c r="D22" s="196"/>
      <c r="E22" s="196"/>
      <c r="F22" s="64" t="n">
        <f>SUM(F17:F21)</f>
        <v>0.0</v>
      </c>
      <c r="G22" s="65" t="n">
        <f t="shared" si="0"/>
        <v>144000.0</v>
      </c>
      <c r="H22" s="197" t="n">
        <f>SUM(H17:H21)</f>
        <v>144000.0</v>
      </c>
      <c r="I22" s="198"/>
    </row>
    <row r="23" spans="1:9" ht="15">
      <c r="A23" s="66" t="s">
        <v>57</v>
      </c>
      <c r="B23" s="204" t="s">
        <v>58</v>
      </c>
      <c r="C23" s="204"/>
      <c r="D23" s="204"/>
      <c r="E23" s="204"/>
      <c r="F23" s="67"/>
      <c r="G23" s="68"/>
      <c r="H23" s="205"/>
      <c r="I23" s="206"/>
    </row>
    <row r="24" spans="1:9">
      <c r="A24" s="50">
        <v>1</v>
      </c>
      <c r="B24" s="201" t="s">
        <v>59</v>
      </c>
      <c r="C24" s="201"/>
      <c r="D24" s="201"/>
      <c r="E24" s="201"/>
      <c r="F24" s="59"/>
      <c r="G24" s="60"/>
      <c r="H24" s="202"/>
      <c r="I24" s="203"/>
    </row>
    <row r="25" spans="1:9">
      <c r="A25" s="50">
        <v>2</v>
      </c>
      <c r="B25" s="201" t="s">
        <v>60</v>
      </c>
      <c r="C25" s="201"/>
      <c r="D25" s="201"/>
      <c r="E25" s="201"/>
      <c r="F25" s="69"/>
      <c r="G25" s="60"/>
      <c r="H25" s="202"/>
      <c r="I25" s="203"/>
    </row>
    <row r="26" spans="1:9">
      <c r="A26" s="50">
        <v>3</v>
      </c>
      <c r="B26" s="201" t="s">
        <v>61</v>
      </c>
      <c r="C26" s="201"/>
      <c r="D26" s="201"/>
      <c r="E26" s="201"/>
      <c r="F26" s="69"/>
      <c r="G26" s="70"/>
      <c r="H26" s="202"/>
      <c r="I26" s="203"/>
    </row>
    <row r="27" spans="1:9">
      <c r="A27" s="50">
        <v>4</v>
      </c>
      <c r="B27" s="201" t="s">
        <v>62</v>
      </c>
      <c r="C27" s="201"/>
      <c r="D27" s="201"/>
      <c r="E27" s="201"/>
      <c r="F27" s="69"/>
      <c r="G27" s="70"/>
      <c r="H27" s="202"/>
      <c r="I27" s="203"/>
    </row>
    <row r="28" spans="1:9">
      <c r="A28" s="50">
        <v>5</v>
      </c>
      <c r="B28" s="201" t="s">
        <v>63</v>
      </c>
      <c r="C28" s="201"/>
      <c r="D28" s="201"/>
      <c r="E28" s="201"/>
      <c r="F28" s="69"/>
      <c r="G28" s="70"/>
      <c r="H28" s="202"/>
      <c r="I28" s="203"/>
    </row>
    <row r="29" spans="1:9">
      <c r="A29" s="50">
        <v>6</v>
      </c>
      <c r="B29" s="201" t="s">
        <v>64</v>
      </c>
      <c r="C29" s="201"/>
      <c r="D29" s="201"/>
      <c r="E29" s="201"/>
      <c r="F29" s="69"/>
      <c r="G29" s="70"/>
      <c r="H29" s="202"/>
      <c r="I29" s="203"/>
    </row>
    <row r="30" spans="1:9">
      <c r="A30" s="50">
        <v>7</v>
      </c>
      <c r="B30" s="201" t="s">
        <v>65</v>
      </c>
      <c r="C30" s="201"/>
      <c r="D30" s="201"/>
      <c r="E30" s="201"/>
      <c r="F30" s="71"/>
      <c r="G30" s="70"/>
      <c r="H30" s="202"/>
      <c r="I30" s="203"/>
    </row>
    <row r="31" spans="1:9">
      <c r="A31" s="50">
        <v>8</v>
      </c>
      <c r="B31" s="201" t="s">
        <v>66</v>
      </c>
      <c r="C31" s="201"/>
      <c r="D31" s="201"/>
      <c r="E31" s="201"/>
      <c r="F31" s="59"/>
      <c r="G31" s="60"/>
      <c r="H31" s="202"/>
      <c r="I31" s="203"/>
    </row>
    <row r="32" spans="1:9">
      <c r="A32" s="50">
        <v>9</v>
      </c>
      <c r="B32" s="201" t="s">
        <v>67</v>
      </c>
      <c r="C32" s="201"/>
      <c r="D32" s="201"/>
      <c r="E32" s="201"/>
      <c r="F32" s="59"/>
      <c r="G32" s="60" t="n">
        <f>H32-F32</f>
        <v>0.0</v>
      </c>
      <c r="H32" s="207"/>
      <c r="I32" s="208"/>
    </row>
    <row r="33" spans="1:11">
      <c r="A33" s="50">
        <v>10</v>
      </c>
      <c r="B33" s="201" t="s">
        <v>68</v>
      </c>
      <c r="C33" s="201"/>
      <c r="D33" s="201"/>
      <c r="E33" s="201"/>
      <c r="F33" s="59"/>
      <c r="G33" s="72"/>
      <c r="H33" s="207"/>
      <c r="I33" s="208"/>
    </row>
    <row r="34" spans="1:11" ht="15.75" thickBot="1">
      <c r="A34" s="73" t="s">
        <v>69</v>
      </c>
      <c r="B34" s="209" t="s">
        <v>70</v>
      </c>
      <c r="C34" s="209"/>
      <c r="D34" s="209"/>
      <c r="E34" s="209"/>
      <c r="F34" s="74" t="n">
        <f>SUM(F24:F33)</f>
        <v>0.0</v>
      </c>
      <c r="G34" s="74" t="n">
        <f>H34-F34</f>
        <v>0.0</v>
      </c>
      <c r="H34" s="210" t="n">
        <f>SUM(H24:H33)</f>
        <v>0.0</v>
      </c>
      <c r="I34" s="211"/>
    </row>
    <row r="35" spans="1:11" ht="15">
      <c r="A35" s="56" t="s">
        <v>71</v>
      </c>
      <c r="B35" s="175" t="s">
        <v>72</v>
      </c>
      <c r="C35" s="175"/>
      <c r="D35" s="175"/>
      <c r="E35" s="175"/>
      <c r="F35" s="75"/>
      <c r="G35" s="76" t="n">
        <f>H35-F35</f>
        <v>0.0</v>
      </c>
      <c r="H35" s="217"/>
      <c r="I35" s="218"/>
    </row>
    <row r="36" spans="1:11">
      <c r="A36" s="77">
        <v>1</v>
      </c>
      <c r="B36" s="201" t="s">
        <v>73</v>
      </c>
      <c r="C36" s="201"/>
      <c r="D36" s="201"/>
      <c r="E36" s="201"/>
      <c r="F36" s="78"/>
      <c r="G36" s="60" t="n">
        <f>H36-F36</f>
        <v>0.0</v>
      </c>
      <c r="H36" s="202"/>
      <c r="I36" s="203"/>
    </row>
    <row r="37" spans="1:11">
      <c r="A37" s="77">
        <v>2</v>
      </c>
      <c r="B37" s="201" t="s">
        <v>74</v>
      </c>
      <c r="C37" s="201"/>
      <c r="D37" s="201"/>
      <c r="E37" s="201"/>
      <c r="F37" s="78"/>
      <c r="G37" s="60" t="n">
        <f>H37-F37</f>
        <v>0.0</v>
      </c>
      <c r="H37" s="202"/>
      <c r="I37" s="203"/>
    </row>
    <row r="38" spans="1:11">
      <c r="A38" s="77">
        <v>3</v>
      </c>
      <c r="B38" s="201" t="s">
        <v>75</v>
      </c>
      <c r="C38" s="201"/>
      <c r="D38" s="201"/>
      <c r="E38" s="201"/>
      <c r="F38" s="78"/>
      <c r="G38" s="60" t="n">
        <f>H38-F38</f>
        <v>0.0</v>
      </c>
      <c r="H38" s="202"/>
      <c r="I38" s="203"/>
    </row>
    <row r="39" spans="1:11">
      <c r="A39" s="77">
        <v>4</v>
      </c>
      <c r="B39" s="201" t="s">
        <v>76</v>
      </c>
      <c r="C39" s="201"/>
      <c r="D39" s="201"/>
      <c r="E39" s="201"/>
      <c r="F39" s="78"/>
      <c r="G39" s="60"/>
      <c r="H39" s="212"/>
      <c r="I39" s="213"/>
    </row>
    <row r="40" spans="1:11" ht="14.25">
      <c r="A40" s="77"/>
      <c r="B40" s="214" t="s">
        <v>77</v>
      </c>
      <c r="C40" s="214"/>
      <c r="D40" s="214"/>
      <c r="E40" s="214"/>
      <c r="F40" s="79"/>
      <c r="G40" s="80" t="n">
        <f>H40-F40</f>
        <v>0.0</v>
      </c>
      <c r="H40" s="215"/>
      <c r="I40" s="216"/>
      <c r="J40" s="81"/>
    </row>
    <row r="41" spans="1:11" ht="14.25">
      <c r="A41" s="77"/>
      <c r="B41" s="214" t="s">
        <v>78</v>
      </c>
      <c r="C41" s="214"/>
      <c r="D41" s="214"/>
      <c r="E41" s="214"/>
      <c r="F41" s="79"/>
      <c r="G41" s="80" t="n">
        <f>H41-F41</f>
        <v>0.0</v>
      </c>
      <c r="H41" s="212"/>
      <c r="I41" s="213"/>
      <c r="J41" s="81"/>
    </row>
    <row r="42" spans="1:11" s="37" customFormat="1" ht="15.75" thickBot="1">
      <c r="A42" s="73" t="s">
        <v>71</v>
      </c>
      <c r="B42" s="209" t="s">
        <v>79</v>
      </c>
      <c r="C42" s="209"/>
      <c r="D42" s="209"/>
      <c r="E42" s="209"/>
      <c r="F42" s="82" t="n">
        <f>SUM(F36:F41)</f>
        <v>0.0</v>
      </c>
      <c r="G42" s="82" t="n">
        <f>H42-F42</f>
        <v>0.0</v>
      </c>
      <c r="H42" s="239" t="n">
        <f>SUM(H36:H41)</f>
        <v>0.0</v>
      </c>
      <c r="I42" s="240"/>
      <c r="J42" s="83"/>
      <c r="K42" s="84"/>
    </row>
    <row r="43" spans="1:11" s="37" customFormat="1" ht="18.75" thickBot="1">
      <c r="A43" s="85"/>
      <c r="B43" s="241" t="s">
        <v>80</v>
      </c>
      <c r="C43" s="241"/>
      <c r="D43" s="241"/>
      <c r="E43" s="241"/>
      <c r="F43" s="86"/>
      <c r="G43" s="87" t="n">
        <f>G42-G34+G22</f>
        <v>144000.0</v>
      </c>
      <c r="H43" s="242" t="n">
        <f>H22-H34+H42</f>
        <v>144000.0</v>
      </c>
      <c r="I43" s="243"/>
      <c r="J43" s="83"/>
      <c r="K43" s="84"/>
    </row>
    <row r="44" spans="1:11" s="37" customFormat="1" ht="18">
      <c r="A44" s="88"/>
      <c r="B44" s="219" t="s">
        <v>81</v>
      </c>
      <c r="C44" s="220"/>
      <c r="D44" s="220"/>
      <c r="E44" s="220"/>
      <c r="F44" s="220"/>
      <c r="G44" s="220"/>
      <c r="H44" s="220"/>
      <c r="I44" s="221"/>
    </row>
    <row r="45" spans="1:11">
      <c r="A45" s="50"/>
      <c r="B45" s="222" t="s">
        <v>82</v>
      </c>
      <c r="C45" s="223"/>
      <c r="D45" s="223"/>
      <c r="E45" s="224"/>
      <c r="F45" s="225"/>
      <c r="G45" s="225"/>
      <c r="H45" s="225"/>
      <c r="I45" s="226"/>
    </row>
    <row r="46" spans="1:11">
      <c r="A46" s="53"/>
      <c r="B46" s="170" t="s">
        <v>83</v>
      </c>
      <c r="C46" s="171"/>
      <c r="D46" s="229"/>
      <c r="E46" s="229"/>
      <c r="F46" s="229"/>
      <c r="G46" s="229"/>
      <c r="H46" s="229"/>
      <c r="I46" s="230"/>
    </row>
    <row r="47" spans="1:11">
      <c r="A47" s="89"/>
      <c r="B47" s="227"/>
      <c r="C47" s="228"/>
      <c r="D47" s="231"/>
      <c r="E47" s="231"/>
      <c r="F47" s="231"/>
      <c r="G47" s="231"/>
      <c r="H47" s="231"/>
      <c r="I47" s="232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33" t="s">
        <v>84</v>
      </c>
      <c r="B49" s="234"/>
      <c r="C49" s="233" t="s">
        <v>85</v>
      </c>
      <c r="D49" s="234"/>
      <c r="E49" s="235"/>
      <c r="F49" s="96" t="s">
        <v>86</v>
      </c>
      <c r="G49" s="236" t="s">
        <v>86</v>
      </c>
      <c r="H49" s="237"/>
      <c r="I49" s="238"/>
    </row>
    <row r="50" spans="1:9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>
      <c r="A58" s="265"/>
      <c r="B58" s="266"/>
      <c r="C58" s="267"/>
      <c r="D58" s="268"/>
      <c r="E58" s="269"/>
      <c r="F58" s="97"/>
      <c r="G58" s="265"/>
      <c r="H58" s="270"/>
      <c r="I58" s="266"/>
    </row>
    <row r="59" spans="1:9" ht="15" thickBot="1">
      <c r="A59" s="244" t="s">
        <v>87</v>
      </c>
      <c r="B59" s="245"/>
      <c r="C59" s="244" t="s">
        <v>88</v>
      </c>
      <c r="D59" s="246"/>
      <c r="E59" s="245"/>
      <c r="F59" s="98" t="s">
        <v>89</v>
      </c>
      <c r="G59" s="244" t="s">
        <v>90</v>
      </c>
      <c r="H59" s="246"/>
      <c r="I59" s="24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2014-09-22T06:44:01Z</dcterms:modified>
</coreProperties>
</file>