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C:\Users\user\Desktop\"/>
    </mc:Choice>
  </mc:AlternateContent>
  <bookViews>
    <workbookView xWindow="0" yWindow="0" windowWidth="20490" windowHeight="77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V4" i="9" l="1"/>
  <c r="R35" i="9"/>
  <c r="U35" i="9" s="1"/>
  <c r="V35" i="9" s="1"/>
  <c r="R34" i="9"/>
  <c r="U34" i="9" s="1"/>
  <c r="V34" i="9" s="1"/>
  <c r="R33" i="9"/>
  <c r="U33" i="9" s="1"/>
  <c r="V33" i="9" s="1"/>
  <c r="R32" i="9"/>
  <c r="U32" i="9" s="1"/>
  <c r="V32" i="9" s="1"/>
  <c r="R31" i="9"/>
  <c r="U31" i="9" s="1"/>
  <c r="V31" i="9" s="1"/>
  <c r="R30" i="9"/>
  <c r="U30" i="9" s="1"/>
  <c r="V30" i="9" s="1"/>
  <c r="R29" i="9"/>
  <c r="U29" i="9" s="1"/>
  <c r="V29" i="9" s="1"/>
  <c r="R27" i="9"/>
  <c r="U27" i="9" s="1"/>
  <c r="V27" i="9" s="1"/>
  <c r="R26" i="9"/>
  <c r="U26" i="9" s="1"/>
  <c r="V26" i="9" s="1"/>
  <c r="R25" i="9"/>
  <c r="U25" i="9" s="1"/>
  <c r="V25" i="9" s="1"/>
  <c r="R24" i="9"/>
  <c r="U24" i="9" s="1"/>
  <c r="V24" i="9" s="1"/>
  <c r="R23" i="9"/>
  <c r="U23" i="9" s="1"/>
  <c r="V23" i="9" s="1"/>
  <c r="R21" i="9"/>
  <c r="U21" i="9" s="1"/>
  <c r="V21" i="9" s="1"/>
  <c r="U19" i="9"/>
  <c r="V19" i="9" s="1"/>
  <c r="R19" i="9"/>
  <c r="R17" i="9"/>
  <c r="U17" i="9" s="1"/>
  <c r="V17" i="9" s="1"/>
  <c r="R15" i="9"/>
  <c r="U15" i="9" s="1"/>
  <c r="V15" i="9" s="1"/>
  <c r="V14" i="9"/>
  <c r="R13" i="9"/>
  <c r="U13" i="9" s="1"/>
  <c r="V13" i="9" s="1"/>
  <c r="V12" i="9"/>
  <c r="R11" i="9"/>
  <c r="U11" i="9" s="1"/>
  <c r="V11" i="9" s="1"/>
  <c r="V10" i="9"/>
  <c r="R9" i="9"/>
  <c r="U9" i="9" s="1"/>
  <c r="V9" i="9" s="1"/>
  <c r="R35" i="8"/>
  <c r="U35" i="8" s="1"/>
  <c r="V35" i="8" s="1"/>
  <c r="R31" i="8" l="1"/>
  <c r="U31" i="8" s="1"/>
  <c r="V31" i="8" s="1"/>
  <c r="U30" i="8"/>
  <c r="V30" i="8" s="1"/>
  <c r="R30" i="8"/>
  <c r="R24" i="8"/>
  <c r="U24" i="8" s="1"/>
  <c r="V24" i="8" s="1"/>
  <c r="R23" i="8"/>
  <c r="U23" i="8" s="1"/>
  <c r="V23" i="8" s="1"/>
  <c r="R15" i="8"/>
  <c r="U15" i="8" s="1"/>
  <c r="V15" i="8" s="1"/>
  <c r="R13" i="8"/>
  <c r="U13" i="8" s="1"/>
  <c r="V13" i="8" s="1"/>
  <c r="R11" i="8"/>
  <c r="U11" i="8" s="1"/>
  <c r="V11" i="8" s="1"/>
  <c r="R27" i="8" l="1"/>
  <c r="U27" i="8" s="1"/>
  <c r="R34" i="8" l="1"/>
  <c r="U34" i="8" s="1"/>
  <c r="V34" i="8" s="1"/>
  <c r="R33" i="8"/>
  <c r="U33" i="8" s="1"/>
  <c r="V33" i="8" s="1"/>
  <c r="R32" i="8" l="1"/>
  <c r="U32" i="8" s="1"/>
  <c r="V32" i="8" s="1"/>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C24" i="9"/>
  <c r="AD24" i="9"/>
  <c r="Z25" i="9"/>
  <c r="AA25" i="9"/>
  <c r="AB25" i="9"/>
  <c r="AC25" i="9"/>
  <c r="AD25" i="9"/>
  <c r="Z26" i="9"/>
  <c r="AA26" i="9"/>
  <c r="AB26" i="9"/>
  <c r="AC26" i="9"/>
  <c r="AD26" i="9"/>
  <c r="Z27" i="9"/>
  <c r="AA27" i="9"/>
  <c r="AB27" i="9"/>
  <c r="AC27" i="9"/>
  <c r="AD27" i="9"/>
  <c r="Z28" i="9"/>
  <c r="AA28" i="9"/>
  <c r="AC28" i="9"/>
  <c r="AD28" i="9"/>
  <c r="Z29" i="9"/>
  <c r="AA29" i="9"/>
  <c r="AB29" i="9"/>
  <c r="AC29" i="9"/>
  <c r="AD29" i="9"/>
  <c r="Z30" i="9"/>
  <c r="AA30" i="9"/>
  <c r="AB30" i="9"/>
  <c r="AC30" i="9"/>
  <c r="AD30" i="9"/>
  <c r="Z31" i="9"/>
  <c r="AA31" i="9"/>
  <c r="AC31" i="9"/>
  <c r="AD31" i="9"/>
  <c r="Z32" i="9"/>
  <c r="AA32" i="9"/>
  <c r="AC32" i="9"/>
  <c r="AD32" i="9"/>
  <c r="Z33" i="9"/>
  <c r="AA33" i="9"/>
  <c r="AB33" i="9"/>
  <c r="AC33" i="9"/>
  <c r="AD33" i="9"/>
  <c r="Z34" i="9"/>
  <c r="AA34" i="9"/>
  <c r="AB34" i="9"/>
  <c r="AC34" i="9"/>
  <c r="AD34" i="9"/>
  <c r="Z35" i="9"/>
  <c r="AA35" i="9"/>
  <c r="AC35" i="9"/>
  <c r="AD35" i="9"/>
  <c r="AB32" i="9"/>
  <c r="AB20" i="9"/>
  <c r="R29" i="8"/>
  <c r="U29" i="8" s="1"/>
  <c r="V29" i="8" s="1"/>
  <c r="V27" i="8"/>
  <c r="R26" i="8"/>
  <c r="U26" i="8" s="1"/>
  <c r="V26" i="8" s="1"/>
  <c r="R25" i="8"/>
  <c r="U25" i="8" s="1"/>
  <c r="V25" i="8" s="1"/>
  <c r="R21" i="8"/>
  <c r="U21" i="8" s="1"/>
  <c r="V21" i="8" s="1"/>
  <c r="R19" i="8"/>
  <c r="U19" i="8" s="1"/>
  <c r="V19" i="8" s="1"/>
  <c r="R17" i="8"/>
  <c r="U17" i="8" s="1"/>
  <c r="V17" i="8" s="1"/>
  <c r="V14" i="8"/>
  <c r="V12" i="8"/>
  <c r="V10" i="8"/>
  <c r="R9" i="8"/>
  <c r="U9" i="8" s="1"/>
  <c r="V9" i="8" s="1"/>
  <c r="AE32" i="9" l="1"/>
  <c r="AE20" i="9"/>
  <c r="AE33" i="9"/>
  <c r="AE29" i="9"/>
  <c r="AE25" i="9"/>
  <c r="AE21" i="9"/>
  <c r="AE34" i="9"/>
  <c r="AE30" i="9"/>
  <c r="AB28" i="9"/>
  <c r="AE28" i="9" s="1"/>
  <c r="AE26" i="9"/>
  <c r="AB24" i="9"/>
  <c r="AE24" i="9" s="1"/>
  <c r="AE22" i="9"/>
  <c r="AE18" i="9"/>
  <c r="AB35" i="9"/>
  <c r="AE35" i="9" s="1"/>
  <c r="AB31" i="9"/>
  <c r="AE31" i="9" s="1"/>
  <c r="AE27" i="9"/>
  <c r="AE23" i="9"/>
  <c r="AB19" i="9"/>
  <c r="AE19"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C4" i="9" s="1"/>
  <c r="AD9" i="9"/>
  <c r="Z8" i="9"/>
  <c r="AA8" i="9"/>
  <c r="AB8" i="9"/>
  <c r="AC8" i="9"/>
  <c r="AD8" i="9"/>
  <c r="H42" i="10"/>
  <c r="H34" i="10"/>
  <c r="F34" i="10"/>
  <c r="F22" i="10"/>
  <c r="G25" i="10"/>
  <c r="G26" i="10"/>
  <c r="G27" i="10"/>
  <c r="G28" i="10"/>
  <c r="G29" i="10"/>
  <c r="G30" i="10"/>
  <c r="G31" i="10"/>
  <c r="G32" i="10"/>
  <c r="G33" i="10"/>
  <c r="G24" i="10"/>
  <c r="G15" i="10"/>
  <c r="G35" i="10"/>
  <c r="A17" i="10"/>
  <c r="A18" i="10"/>
  <c r="AB4" i="9" l="1"/>
  <c r="AD4" i="9"/>
  <c r="H21" i="10" s="1"/>
  <c r="G21" i="10" s="1"/>
  <c r="Z4" i="9"/>
  <c r="AA4" i="9"/>
  <c r="H18" i="10" s="1"/>
  <c r="G18" i="10" s="1"/>
  <c r="H20" i="10"/>
  <c r="G20"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<sst xmlns="http://schemas.openxmlformats.org/spreadsheetml/2006/main" count="304" uniqueCount="146">
  <si>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</si>
  <si>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</si>
  <si>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</si>
  <si>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</si>
  <si>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</si>
  <si>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</si>
  <si>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</si>
  <si>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</si>
  <si>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</si>
  <si>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</si>
  <si>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</si>
  <si>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</si>
  <si>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</si>
  <si>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</si>
  <si>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</si>
  <si>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</si>
  <si>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</si>
  <si>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</si>
  <si>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</si>
  <si>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</si>
  <si>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</si>
  <si>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</si>
  <si>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</si>
  <si>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</si>
  <si>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</si>
  <si>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</si>
  <si>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</si>
  <si>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</si>
  <si>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</si>
  <si>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</si>
  <si>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</si>
  <si>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</si>
  <si>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</si>
  <si>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</si>
  <si>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</si>
  <si>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</si>
  <si>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</si>
  <si>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</si>
  <si>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</si>
  <si>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</si>
  <si>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</si>
  <si>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</si>
  <si>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</si>
  <si>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</si>
  <si>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</si>
  <si>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</si>
  <si>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</si>
  <si>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</si>
  <si>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</si>
  <si>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</si>
  <si>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</si>
  <si>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</si>
  <si>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</si>
  <si>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</si>
  <si>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</si>
  <si>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</si>
  <si>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</si>
  <si>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</si>
  <si>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</si>
  <si>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</si>
  <si>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</si>
  <si>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</si>
  <si>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</si>
  <si>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</si>
  <si>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</si>
  <si>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</si>
  <si>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</si>
  <si>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</si>
  <si>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</si>
  <si>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</si>
  <si>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</si>
  <si>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</si>
  <si>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</si>
  <si>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</si>
  <si>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</si>
  <si>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</si>
  <si>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</si>
  <si>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</si>
  <si>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</si>
  <si>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</si>
  <si>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</si>
  <si>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</si>
  <si>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</si>
  <si>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</si>
  <si>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</si>
  <si>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</si>
  <si>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</si>
  <si>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</si>
  <si>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</si>
  <si>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t>Vijay Nirman Company Pvt. Ltd.</t>
  </si>
  <si>
    <t xml:space="preserve"> Plot no- 65, 1st Floor, R.P.T.S. Road, Surendranagar, Nagpur- 440015, Maharastra, INDIA.</t>
  </si>
  <si>
    <t>CHPL/006/WO/14-15/0552
Dated : 19.05.2010</t>
  </si>
  <si>
    <t>PAN No.:- AABCV6001E</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</si>
  <si>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</si>
  <si>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</si>
  <si>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</si>
  <si>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</si>
  <si>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</si>
  <si>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</si>
  <si>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</si>
  <si>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</si>
  <si>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</si>
  <si>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</si>
  <si>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</si>
  <si>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</si>
  <si>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COP No.:-HRL/COP/VNCPL/166</t>
  </si>
  <si>
    <t>Date.:- 11/02/2015</t>
  </si>
  <si>
    <t>Invoice No. RA Bill-12 ,Dated- 7th Feb 2015 (RA Bill-12 adhoc)</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</si>
  <si>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</si>
  <si>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</si>
  <si>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</si>
  <si>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</si>
  <si>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</si>
  <si>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</si>
  <si>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</si>
  <si>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</si>
  <si>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</si>
  <si>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</si>
  <si>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</si>
  <si>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</si>
  <si>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</si>
  <si>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</si>
  <si>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</si>
  <si>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</si>
  <si>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</si>
  <si>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</si>
  <si>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</si>
  <si>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</si>
  <si>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</si>
  <si>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</si>
  <si>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t>COP-R001</t>
  </si>
  <si>
    <t>Price variation for concrete</t>
  </si>
  <si>
    <t>Cu.m</t>
  </si>
  <si>
    <t>Price variation for steel</t>
  </si>
  <si>
    <t>Price variation for Ms structure</t>
  </si>
  <si>
    <t xml:space="preserve">1200 mm dia SHORING PILE </t>
  </si>
  <si>
    <t xml:space="preserve">1200 mm dia- SHORING PILE </t>
  </si>
  <si>
    <t xml:space="preserve"> 1200 mm dia SHORING PILE </t>
  </si>
  <si>
    <t>8.1a</t>
  </si>
  <si>
    <t xml:space="preserve"> 1200 mm dia SHORING PILE -variation</t>
  </si>
  <si>
    <t>Sand bag shoring works</t>
  </si>
  <si>
    <t>Rental charges of JCB</t>
  </si>
  <si>
    <t>Hrs</t>
  </si>
  <si>
    <t>Hiring charges of tractor trolley</t>
  </si>
  <si>
    <t>Trip</t>
  </si>
  <si>
    <t>Service tax on free supply of materail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</si>
</sst>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0">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2">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cellStyleXfs>
  <cellXfs count="317">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165" fontId="1" fillId="0" borderId="0" xfId="0" applyNumberFormat="1" applyFont="1" applyBorder="1" applyAlignmen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0" fontId="9" fillId="7" borderId="1" xfId="23" applyFont="1" applyFill="1" applyBorder="1" applyAlignment="1">
      <alignment horizontal="left" vertical="center" wrapText="1"/>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0" fontId="8" fillId="0" borderId="9" xfId="23" applyFont="1" applyBorder="1" applyAlignment="1">
      <alignment horizontal="left"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6" xfId="23" applyFont="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41" applyFont="1" applyFill="1" applyBorder="1" applyAlignment="1">
      <alignment vertical="center" wrapText="1"/>
    </xf>
    <xf numFmtId="0" fontId="12" fillId="7" borderId="24" xfId="41" applyFont="1" applyFill="1" applyBorder="1" applyAlignment="1">
      <alignment vertical="center" wrapText="1"/>
    </xf>
    <xf numFmtId="0" fontId="12" fillId="7" borderId="27" xfId="41"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xf numFmtId="0" fontId="12" fillId="0" borderId="20" xfId="41" applyFont="1" applyBorder="1" applyAlignment="1">
      <alignment vertical="center" wrapText="1"/>
    </xf>
    <xf numFmtId="0" fontId="12" fillId="0" borderId="0" xfId="41" applyFont="1" applyBorder="1" applyAlignment="1">
      <alignment vertical="center" wrapText="1"/>
    </xf>
    <xf numFmtId="0" fontId="12" fillId="6" borderId="0" xfId="41" applyFont="1" applyFill="1" applyBorder="1" applyAlignment="1">
      <alignment vertical="center" wrapText="1"/>
    </xf>
    <xf numFmtId="0" fontId="12" fillId="6" borderId="23" xfId="41" applyFont="1" applyFill="1" applyBorder="1" applyAlignment="1">
      <alignment vertical="center" wrapText="1"/>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cellXfs>
  <cellStyles count="42">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2 4" xfId="41"/>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35"/>
  <sheetViews>
    <sheetView topLeftCell="L1" zoomScale="70" zoomScaleNormal="70" workbookViewId="0">
      <selection activeCell="V1" sqref="V1:V1048576"/>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x14ac:dyDescent="0.2">
      <c r="A3" s="76" t="s">
        <v>21</v>
      </c>
    </row>
    <row r="4" spans="1:65" x14ac:dyDescent="0.2">
      <c r="A4" s="76" t="s">
        <v>22</v>
      </c>
      <c r="G4" s="80"/>
    </row>
    <row r="5" spans="1:65" s="63" customFormat="1" x14ac:dyDescent="0.25">
      <c r="A5" s="61"/>
      <c r="B5" s="61"/>
      <c r="C5" s="152" t="s">
        <v>5</v>
      </c>
      <c r="D5" s="152"/>
      <c r="E5" s="152"/>
      <c r="F5" s="152"/>
      <c r="G5" s="152"/>
      <c r="H5" s="152"/>
      <c r="I5" s="152"/>
      <c r="J5" s="152"/>
      <c r="K5" s="152"/>
      <c r="L5" s="152"/>
      <c r="M5" s="74" t="s">
        <v>2</v>
      </c>
      <c r="N5" s="74" t="s">
        <v>8</v>
      </c>
      <c r="O5" s="81"/>
      <c r="P5" s="153"/>
      <c r="Q5" s="154"/>
      <c r="R5" s="154"/>
      <c r="S5" s="154"/>
      <c r="T5" s="154"/>
      <c r="U5" s="154"/>
      <c r="V5" s="155"/>
      <c r="W5" s="82"/>
      <c r="X5" s="82"/>
      <c r="Y5" s="82"/>
      <c r="Z5" s="82"/>
      <c r="AA5" s="82"/>
      <c r="AB5" s="82"/>
      <c r="AC5" s="82"/>
      <c r="AD5" s="82"/>
      <c r="AE5" s="82"/>
      <c r="AF5" s="82"/>
      <c r="AG5" s="82"/>
      <c r="AH5" s="82"/>
      <c r="AI5" s="82"/>
      <c r="AJ5" s="82"/>
      <c r="AK5" s="82"/>
      <c r="AL5" s="82"/>
      <c r="AM5" s="82"/>
      <c r="AN5" s="82"/>
      <c r="AO5" s="82"/>
      <c r="AP5" s="82"/>
      <c r="AQ5" s="82"/>
      <c r="AR5" s="82"/>
      <c r="AS5" s="82"/>
      <c r="AT5" s="83"/>
      <c r="AU5" s="151"/>
      <c r="AV5" s="151"/>
      <c r="AW5" s="151"/>
      <c r="AX5" s="151"/>
      <c r="AY5" s="83"/>
      <c r="AZ5" s="84"/>
      <c r="BA5" s="82"/>
      <c r="BB5" s="82"/>
      <c r="BC5" s="82"/>
      <c r="BD5" s="82"/>
      <c r="BE5" s="82"/>
      <c r="BF5" s="82"/>
      <c r="BG5" s="82"/>
      <c r="BH5" s="82"/>
      <c r="BI5" s="82"/>
      <c r="BJ5" s="82"/>
      <c r="BK5" s="82"/>
      <c r="BL5" s="82"/>
      <c r="BM5" s="82"/>
    </row>
    <row r="6" spans="1:65" s="63" customFormat="1" ht="50.25" customHeight="1" x14ac:dyDescent="0.25">
      <c r="A6" s="61" t="s">
        <v>0</v>
      </c>
      <c r="B6" s="61" t="s">
        <v>4</v>
      </c>
      <c r="C6" s="61" t="s">
        <v>1</v>
      </c>
      <c r="D6" s="75" t="s">
        <v>15</v>
      </c>
      <c r="E6" s="61" t="s">
        <v>3</v>
      </c>
      <c r="F6" s="70" t="s">
        <v>9</v>
      </c>
      <c r="G6" s="70" t="s">
        <v>10</v>
      </c>
      <c r="H6" s="70" t="s">
        <v>11</v>
      </c>
      <c r="I6" s="70" t="s">
        <v>12</v>
      </c>
      <c r="J6" s="70" t="s">
        <v>13</v>
      </c>
      <c r="K6" s="70" t="s">
        <v>14</v>
      </c>
      <c r="L6" s="85"/>
      <c r="M6" s="74"/>
      <c r="N6" s="74"/>
      <c r="O6" s="81"/>
      <c r="P6" s="156" t="s">
        <v>20</v>
      </c>
      <c r="Q6" s="157"/>
      <c r="R6" s="157"/>
      <c r="S6" s="157"/>
      <c r="T6" s="157"/>
      <c r="U6" s="157"/>
      <c r="V6" s="158"/>
      <c r="W6" s="82"/>
      <c r="X6" s="82"/>
      <c r="Y6" s="82"/>
      <c r="Z6" s="83"/>
      <c r="AA6" s="151"/>
      <c r="AB6" s="151"/>
      <c r="AC6" s="151"/>
      <c r="AD6" s="151"/>
      <c r="AE6" s="151"/>
      <c r="AF6" s="151"/>
      <c r="AG6" s="151"/>
      <c r="AH6" s="151"/>
      <c r="AI6" s="151"/>
      <c r="AJ6" s="151"/>
      <c r="AK6" s="151"/>
      <c r="AL6" s="151"/>
      <c r="AM6" s="83"/>
      <c r="AN6" s="151"/>
      <c r="AO6" s="151"/>
      <c r="AP6" s="151"/>
      <c r="AQ6" s="151"/>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x14ac:dyDescent="0.2">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7.25" x14ac:dyDescent="0.25">
      <c r="A8" s="123">
        <v>1</v>
      </c>
      <c r="B8" s="125" t="s">
        <v>80</v>
      </c>
      <c r="C8" s="126" t="s">
        <v>109</v>
      </c>
      <c r="D8" s="127"/>
      <c r="E8" s="5"/>
      <c r="F8" s="5"/>
      <c r="G8" s="128"/>
      <c r="H8" s="129"/>
      <c r="I8" s="130"/>
      <c r="J8" s="131"/>
      <c r="K8" s="131"/>
      <c r="L8" s="132"/>
      <c r="M8" s="122" t="s">
        <v>81</v>
      </c>
      <c r="N8" s="133">
        <v>0</v>
      </c>
      <c r="O8" s="134"/>
      <c r="P8" s="135">
        <v>0</v>
      </c>
      <c r="Q8" s="135">
        <v>0</v>
      </c>
      <c r="R8" s="135">
        <v>0</v>
      </c>
      <c r="S8" s="135">
        <v>0</v>
      </c>
      <c r="T8" s="135">
        <v>0</v>
      </c>
      <c r="U8" s="135">
        <v>0</v>
      </c>
      <c r="V8" s="135">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5" x14ac:dyDescent="0.25">
      <c r="A9" s="122">
        <v>1.1000000000000001</v>
      </c>
      <c r="B9" s="125" t="s">
        <v>80</v>
      </c>
      <c r="C9" s="136" t="s">
        <v>110</v>
      </c>
      <c r="D9" s="127"/>
      <c r="E9" s="5"/>
      <c r="F9" s="5"/>
      <c r="G9" s="128"/>
      <c r="H9" s="129"/>
      <c r="I9" s="130"/>
      <c r="J9" s="131"/>
      <c r="K9" s="131"/>
      <c r="L9" s="132"/>
      <c r="M9" s="137" t="s">
        <v>111</v>
      </c>
      <c r="N9" s="138">
        <v>1</v>
      </c>
      <c r="O9" s="134"/>
      <c r="P9" s="139">
        <v>1500000</v>
      </c>
      <c r="Q9" s="135">
        <v>0</v>
      </c>
      <c r="R9" s="140" t="n">
        <f>P9*4.944%</f>
        <v>74160.0</v>
      </c>
      <c r="S9" s="135">
        <v>0</v>
      </c>
      <c r="T9" s="135">
        <v>0</v>
      </c>
      <c r="U9" s="141" t="n">
        <f>R9+P9</f>
        <v>1574160.0</v>
      </c>
      <c r="V9" s="141" t="n">
        <f>ROUND(U9*N9,0)</f>
        <v>1574160.0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ht="63" x14ac:dyDescent="0.25">
      <c r="A10" s="122">
        <v>2</v>
      </c>
      <c r="B10" s="125" t="s">
        <v>80</v>
      </c>
      <c r="C10" s="126" t="s">
        <v>112</v>
      </c>
      <c r="D10" s="127"/>
      <c r="E10" s="5"/>
      <c r="F10" s="5"/>
      <c r="G10" s="128"/>
      <c r="H10" s="129"/>
      <c r="I10" s="130"/>
      <c r="J10" s="131"/>
      <c r="K10" s="131"/>
      <c r="L10" s="132"/>
      <c r="M10" s="137" t="s">
        <v>113</v>
      </c>
      <c r="N10" s="142">
        <v>0</v>
      </c>
      <c r="O10" s="134"/>
      <c r="P10" s="143">
        <v>0</v>
      </c>
      <c r="Q10" s="135">
        <v>0</v>
      </c>
      <c r="R10" s="143">
        <v>0</v>
      </c>
      <c r="S10" s="143">
        <v>0</v>
      </c>
      <c r="T10" s="143">
        <v>0</v>
      </c>
      <c r="U10" s="143">
        <v>0</v>
      </c>
      <c r="V10" s="143" t="n">
        <f>U10*N10</f>
        <v>0.0</v>
      </c>
      <c r="W10" s="91"/>
      <c r="X10" s="91"/>
      <c r="Y10" s="91"/>
      <c r="Z10" s="92"/>
      <c r="AA10" s="91"/>
      <c r="AB10" s="91"/>
      <c r="AC10" s="91"/>
      <c r="AD10" s="91"/>
      <c r="AE10" s="91"/>
      <c r="AF10" s="91"/>
      <c r="AG10" s="91"/>
      <c r="AH10" s="91"/>
      <c r="AI10" s="91"/>
      <c r="AJ10" s="91"/>
      <c r="AK10" s="91"/>
      <c r="AL10" s="91"/>
      <c r="AM10" s="92"/>
      <c r="AN10" s="91"/>
      <c r="AO10" s="91"/>
      <c r="AP10" s="91"/>
      <c r="AQ10" s="91"/>
      <c r="AR10" s="92"/>
      <c r="AS10" s="91"/>
      <c r="AT10" s="92"/>
      <c r="AU10" s="91"/>
      <c r="AV10" s="91"/>
      <c r="AW10" s="91"/>
      <c r="AX10" s="91"/>
      <c r="AY10" s="92"/>
      <c r="AZ10" s="91"/>
      <c r="BA10" s="91"/>
      <c r="BB10" s="91"/>
      <c r="BC10" s="91"/>
      <c r="BD10" s="91"/>
      <c r="BE10" s="91"/>
      <c r="BF10" s="91"/>
      <c r="BG10" s="91"/>
      <c r="BH10" s="91"/>
      <c r="BI10" s="91"/>
      <c r="BJ10" s="91"/>
      <c r="BK10" s="91"/>
      <c r="BL10" s="91"/>
      <c r="BM10" s="91"/>
    </row>
    <row r="11" spans="1:65" ht="18" x14ac:dyDescent="0.25">
      <c r="A11" s="122">
        <v>2.1</v>
      </c>
      <c r="B11" s="125" t="s">
        <v>80</v>
      </c>
      <c r="C11" s="136" t="s">
        <v>135</v>
      </c>
      <c r="D11" s="127"/>
      <c r="E11" s="5"/>
      <c r="F11" s="5"/>
      <c r="G11" s="128"/>
      <c r="H11" s="129"/>
      <c r="I11" s="130"/>
      <c r="J11" s="131"/>
      <c r="K11" s="131"/>
      <c r="L11" s="132"/>
      <c r="M11" s="137" t="s">
        <v>114</v>
      </c>
      <c r="N11" s="138">
        <v>940</v>
      </c>
      <c r="O11" s="134"/>
      <c r="P11" s="144">
        <v>3300</v>
      </c>
      <c r="Q11" s="135">
        <v>0</v>
      </c>
      <c r="R11" s="140" t="n">
        <f t="shared" ref="R11" si="0">P11*4.944%</f>
        <v>163.152</v>
      </c>
      <c r="S11" s="143">
        <v>0</v>
      </c>
      <c r="T11" s="143">
        <v>0</v>
      </c>
      <c r="U11" s="141" t="n">
        <f t="shared" ref="U11" si="1">R11+P11</f>
        <v>3463.152</v>
      </c>
      <c r="V11" s="141" t="n">
        <f>ROUND(U11*N11,0)</f>
        <v>3255363.0</v>
      </c>
    </row>
    <row r="12" spans="1:65" ht="157.5" x14ac:dyDescent="0.25">
      <c r="A12" s="122">
        <v>3</v>
      </c>
      <c r="B12" s="125" t="s">
        <v>80</v>
      </c>
      <c r="C12" s="136" t="s">
        <v>115</v>
      </c>
      <c r="D12" s="127"/>
      <c r="E12" s="5"/>
      <c r="F12" s="5"/>
      <c r="G12" s="128"/>
      <c r="H12" s="129"/>
      <c r="I12" s="130"/>
      <c r="J12" s="131"/>
      <c r="K12" s="131"/>
      <c r="L12" s="132"/>
      <c r="M12" s="137" t="s">
        <v>113</v>
      </c>
      <c r="N12" s="142">
        <v>0</v>
      </c>
      <c r="O12" s="134"/>
      <c r="P12" s="143">
        <v>0</v>
      </c>
      <c r="Q12" s="135">
        <v>0</v>
      </c>
      <c r="R12" s="143">
        <v>0</v>
      </c>
      <c r="S12" s="143">
        <v>0</v>
      </c>
      <c r="T12" s="143">
        <v>0</v>
      </c>
      <c r="U12" s="143">
        <v>0</v>
      </c>
      <c r="V12" s="143" t="n">
        <f>U12*N12</f>
        <v>0.0</v>
      </c>
    </row>
    <row r="13" spans="1:65" ht="18" x14ac:dyDescent="0.25">
      <c r="A13" s="122">
        <v>3.1</v>
      </c>
      <c r="B13" s="125" t="s">
        <v>80</v>
      </c>
      <c r="C13" s="136" t="s">
        <v>136</v>
      </c>
      <c r="D13" s="127"/>
      <c r="E13" s="5"/>
      <c r="F13" s="5"/>
      <c r="G13" s="128"/>
      <c r="H13" s="129"/>
      <c r="I13" s="130"/>
      <c r="J13" s="131"/>
      <c r="K13" s="131"/>
      <c r="L13" s="132"/>
      <c r="M13" s="137" t="s">
        <v>116</v>
      </c>
      <c r="N13" s="142">
        <v>1036</v>
      </c>
      <c r="O13" s="134"/>
      <c r="P13" s="144">
        <v>8250</v>
      </c>
      <c r="Q13" s="135">
        <v>0</v>
      </c>
      <c r="R13" s="140" t="n">
        <f t="shared" ref="R13" si="2">P13*4.944%</f>
        <v>407.88</v>
      </c>
      <c r="S13" s="143">
        <v>0</v>
      </c>
      <c r="T13" s="143">
        <v>0</v>
      </c>
      <c r="U13" s="141" t="n">
        <f t="shared" ref="U13" si="3">R13+P13</f>
        <v>8657.88</v>
      </c>
      <c r="V13" s="141" t="n">
        <f>ROUND(U13*N13,0)</f>
        <v>8969564.0</v>
      </c>
    </row>
    <row r="14" spans="1:65" ht="47.25" x14ac:dyDescent="0.25">
      <c r="A14" s="122">
        <v>4</v>
      </c>
      <c r="B14" s="125" t="s">
        <v>80</v>
      </c>
      <c r="C14" s="126" t="s">
        <v>117</v>
      </c>
      <c r="D14" s="127"/>
      <c r="E14" s="5"/>
      <c r="F14" s="5"/>
      <c r="G14" s="128"/>
      <c r="H14" s="129"/>
      <c r="I14" s="130"/>
      <c r="J14" s="131"/>
      <c r="K14" s="131"/>
      <c r="L14" s="132"/>
      <c r="M14" s="137" t="s">
        <v>113</v>
      </c>
      <c r="N14" s="142">
        <v>0</v>
      </c>
      <c r="O14" s="134"/>
      <c r="P14" s="143">
        <v>0</v>
      </c>
      <c r="Q14" s="135">
        <v>0</v>
      </c>
      <c r="R14" s="143">
        <v>0</v>
      </c>
      <c r="S14" s="143">
        <v>0</v>
      </c>
      <c r="T14" s="143">
        <v>0</v>
      </c>
      <c r="U14" s="143">
        <v>0</v>
      </c>
      <c r="V14" s="143" t="n">
        <f>U14*N14</f>
        <v>0.0</v>
      </c>
    </row>
    <row r="15" spans="1:65" ht="18" x14ac:dyDescent="0.25">
      <c r="A15" s="122">
        <v>4.0999999999999996</v>
      </c>
      <c r="B15" s="125" t="s">
        <v>80</v>
      </c>
      <c r="C15" s="136" t="s">
        <v>118</v>
      </c>
      <c r="D15" s="127"/>
      <c r="E15" s="5"/>
      <c r="F15" s="5"/>
      <c r="G15" s="128"/>
      <c r="H15" s="129"/>
      <c r="I15" s="130"/>
      <c r="J15" s="131"/>
      <c r="K15" s="131"/>
      <c r="L15" s="132"/>
      <c r="M15" s="137" t="s">
        <v>82</v>
      </c>
      <c r="N15" s="138">
        <v>505</v>
      </c>
      <c r="O15" s="134"/>
      <c r="P15" s="139">
        <v>600</v>
      </c>
      <c r="Q15" s="135">
        <v>0</v>
      </c>
      <c r="R15" s="140" t="n">
        <f t="shared" ref="R15" si="4">P15*4.944%</f>
        <v>29.663999999999998</v>
      </c>
      <c r="S15" s="143">
        <v>0</v>
      </c>
      <c r="T15" s="143">
        <v>0</v>
      </c>
      <c r="U15" s="141" t="n">
        <f t="shared" ref="U15" si="5">R15+P15</f>
        <v>629.664</v>
      </c>
      <c r="V15" s="141" t="n">
        <f>ROUND(U15*N15,0)</f>
        <v>317980.0</v>
      </c>
    </row>
    <row r="16" spans="1:65" ht="126" x14ac:dyDescent="0.25">
      <c r="A16" s="122">
        <v>5</v>
      </c>
      <c r="B16" s="125" t="s">
        <v>80</v>
      </c>
      <c r="C16" s="136" t="s">
        <v>119</v>
      </c>
      <c r="D16" s="127"/>
      <c r="E16" s="5"/>
      <c r="F16" s="5"/>
      <c r="G16" s="128"/>
      <c r="H16" s="129"/>
      <c r="I16" s="130"/>
      <c r="J16" s="131"/>
      <c r="K16" s="131"/>
      <c r="L16" s="132"/>
      <c r="M16" s="137" t="s">
        <v>113</v>
      </c>
      <c r="N16" s="142">
        <v>0</v>
      </c>
      <c r="O16" s="134"/>
      <c r="P16" s="145">
        <v>0</v>
      </c>
      <c r="Q16" s="135">
        <v>0</v>
      </c>
      <c r="R16" s="145">
        <v>0</v>
      </c>
      <c r="S16" s="143">
        <v>0</v>
      </c>
      <c r="T16" s="143">
        <v>0</v>
      </c>
      <c r="U16" s="140">
        <v>0</v>
      </c>
      <c r="V16" s="140">
        <v>0</v>
      </c>
    </row>
    <row r="17" spans="1:22" ht="18" x14ac:dyDescent="0.25">
      <c r="A17" s="122">
        <v>5.0999999999999996</v>
      </c>
      <c r="B17" s="125" t="s">
        <v>80</v>
      </c>
      <c r="C17" s="136" t="s">
        <v>120</v>
      </c>
      <c r="D17" s="127"/>
      <c r="E17" s="5"/>
      <c r="F17" s="5"/>
      <c r="G17" s="128"/>
      <c r="H17" s="129"/>
      <c r="I17" s="130"/>
      <c r="J17" s="131"/>
      <c r="K17" s="131"/>
      <c r="L17" s="132"/>
      <c r="M17" s="137" t="s">
        <v>82</v>
      </c>
      <c r="N17" s="138">
        <v>6</v>
      </c>
      <c r="O17" s="134"/>
      <c r="P17" s="144">
        <v>5200</v>
      </c>
      <c r="Q17" s="135">
        <v>0</v>
      </c>
      <c r="R17" s="140" t="n">
        <f t="shared" ref="R17:R21" si="6">P17*4.944%</f>
        <v>257.08799999999997</v>
      </c>
      <c r="S17" s="143">
        <v>0</v>
      </c>
      <c r="T17" s="143">
        <v>0</v>
      </c>
      <c r="U17" s="141" t="n">
        <f t="shared" ref="U17" si="7">R17+P17</f>
        <v>5457.088</v>
      </c>
      <c r="V17" s="141" t="n">
        <f>ROUND(U17*N17,0)</f>
        <v>32743.0</v>
      </c>
    </row>
    <row r="18" spans="1:22" ht="126" x14ac:dyDescent="0.25">
      <c r="A18" s="122">
        <v>6</v>
      </c>
      <c r="B18" s="125" t="s">
        <v>80</v>
      </c>
      <c r="C18" s="136" t="s">
        <v>121</v>
      </c>
      <c r="D18" s="127"/>
      <c r="E18" s="5"/>
      <c r="F18" s="5"/>
      <c r="G18" s="128"/>
      <c r="H18" s="129"/>
      <c r="I18" s="130"/>
      <c r="J18" s="131"/>
      <c r="K18" s="131"/>
      <c r="L18" s="132"/>
      <c r="M18" s="137" t="s">
        <v>113</v>
      </c>
      <c r="N18" s="142">
        <v>0</v>
      </c>
      <c r="O18" s="134"/>
      <c r="P18" s="145">
        <v>0</v>
      </c>
      <c r="Q18" s="135">
        <v>0</v>
      </c>
      <c r="R18" s="145">
        <v>0</v>
      </c>
      <c r="S18" s="143">
        <v>0</v>
      </c>
      <c r="T18" s="143">
        <v>0</v>
      </c>
      <c r="U18" s="140">
        <v>0</v>
      </c>
      <c r="V18" s="140">
        <v>0</v>
      </c>
    </row>
    <row r="19" spans="1:22" ht="18" x14ac:dyDescent="0.25">
      <c r="A19" s="122">
        <v>6.1</v>
      </c>
      <c r="B19" s="125" t="s">
        <v>80</v>
      </c>
      <c r="C19" s="136" t="s">
        <v>122</v>
      </c>
      <c r="D19" s="127"/>
      <c r="E19" s="5"/>
      <c r="F19" s="5"/>
      <c r="G19" s="128"/>
      <c r="H19" s="129"/>
      <c r="I19" s="130"/>
      <c r="J19" s="131"/>
      <c r="K19" s="131"/>
      <c r="L19" s="132"/>
      <c r="M19" s="137" t="s">
        <v>82</v>
      </c>
      <c r="N19" s="138">
        <v>37</v>
      </c>
      <c r="O19" s="134"/>
      <c r="P19" s="144">
        <v>6500</v>
      </c>
      <c r="Q19" s="135">
        <v>0</v>
      </c>
      <c r="R19" s="140" t="n">
        <f t="shared" si="6"/>
        <v>321.36</v>
      </c>
      <c r="S19" s="143">
        <v>0</v>
      </c>
      <c r="T19" s="143">
        <v>0</v>
      </c>
      <c r="U19" s="141" t="n">
        <f t="shared" ref="U19" si="8">R19+P19</f>
        <v>6821.36</v>
      </c>
      <c r="V19" s="141" t="n">
        <f>ROUND(U19*N19,0)</f>
        <v>252390.0</v>
      </c>
    </row>
    <row r="20" spans="1:22" ht="94.5" x14ac:dyDescent="0.25">
      <c r="A20" s="122">
        <v>7</v>
      </c>
      <c r="B20" s="125" t="s">
        <v>80</v>
      </c>
      <c r="C20" s="136" t="s">
        <v>123</v>
      </c>
      <c r="D20" s="127"/>
      <c r="E20" s="5"/>
      <c r="F20" s="5"/>
      <c r="G20" s="128"/>
      <c r="H20" s="129"/>
      <c r="I20" s="130"/>
      <c r="J20" s="131"/>
      <c r="K20" s="131"/>
      <c r="L20" s="132"/>
      <c r="M20" s="137" t="s">
        <v>113</v>
      </c>
      <c r="N20" s="142">
        <v>0</v>
      </c>
      <c r="O20" s="134"/>
      <c r="P20" s="145">
        <v>0</v>
      </c>
      <c r="Q20" s="135">
        <v>0</v>
      </c>
      <c r="R20" s="145">
        <v>0</v>
      </c>
      <c r="S20" s="143">
        <v>0</v>
      </c>
      <c r="T20" s="143">
        <v>0</v>
      </c>
      <c r="U20" s="140">
        <v>0</v>
      </c>
      <c r="V20" s="140">
        <v>0</v>
      </c>
    </row>
    <row r="21" spans="1:22" ht="18" x14ac:dyDescent="0.25">
      <c r="A21" s="122">
        <v>7.1</v>
      </c>
      <c r="B21" s="125" t="s">
        <v>80</v>
      </c>
      <c r="C21" s="136" t="s">
        <v>122</v>
      </c>
      <c r="D21" s="127"/>
      <c r="E21" s="5"/>
      <c r="F21" s="5"/>
      <c r="G21" s="128"/>
      <c r="H21" s="129"/>
      <c r="I21" s="130"/>
      <c r="J21" s="131"/>
      <c r="K21" s="131"/>
      <c r="L21" s="132"/>
      <c r="M21" s="137" t="s">
        <v>83</v>
      </c>
      <c r="N21" s="138">
        <v>60</v>
      </c>
      <c r="O21" s="134"/>
      <c r="P21" s="144">
        <v>500</v>
      </c>
      <c r="Q21" s="135">
        <v>0</v>
      </c>
      <c r="R21" s="140" t="n">
        <f t="shared" si="6"/>
        <v>24.72</v>
      </c>
      <c r="S21" s="143">
        <v>0</v>
      </c>
      <c r="T21" s="143">
        <v>0</v>
      </c>
      <c r="U21" s="141" t="n">
        <f t="shared" ref="U21" si="9">R21+P21</f>
        <v>524.72</v>
      </c>
      <c r="V21" s="141" t="n">
        <f>ROUND(U21*N21,0)</f>
        <v>31483.0</v>
      </c>
    </row>
    <row r="22" spans="1:22" ht="157.5" x14ac:dyDescent="0.25">
      <c r="A22" s="122">
        <v>8</v>
      </c>
      <c r="B22" s="125" t="s">
        <v>80</v>
      </c>
      <c r="C22" s="136" t="s">
        <v>124</v>
      </c>
      <c r="D22" s="127"/>
      <c r="E22" s="5"/>
      <c r="F22" s="5"/>
      <c r="G22" s="128"/>
      <c r="H22" s="129"/>
      <c r="I22" s="130"/>
      <c r="J22" s="131"/>
      <c r="K22" s="131"/>
      <c r="L22" s="132"/>
      <c r="M22" s="137" t="s">
        <v>113</v>
      </c>
      <c r="N22" s="142">
        <v>0</v>
      </c>
      <c r="O22" s="134"/>
      <c r="P22" s="145">
        <v>0</v>
      </c>
      <c r="Q22" s="135">
        <v>0</v>
      </c>
      <c r="R22" s="145">
        <v>0</v>
      </c>
      <c r="S22" s="143">
        <v>0</v>
      </c>
      <c r="T22" s="143">
        <v>0</v>
      </c>
      <c r="U22" s="140">
        <v>0</v>
      </c>
      <c r="V22" s="140">
        <v>0</v>
      </c>
    </row>
    <row r="23" spans="1:22" ht="18" x14ac:dyDescent="0.25">
      <c r="A23" s="122">
        <v>8.1</v>
      </c>
      <c r="B23" s="125" t="s">
        <v>80</v>
      </c>
      <c r="C23" s="136" t="s">
        <v>137</v>
      </c>
      <c r="D23" s="127"/>
      <c r="E23" s="5"/>
      <c r="F23" s="5"/>
      <c r="G23" s="128"/>
      <c r="H23" s="129"/>
      <c r="I23" s="130"/>
      <c r="J23" s="131"/>
      <c r="K23" s="131"/>
      <c r="L23" s="132"/>
      <c r="M23" s="137" t="s">
        <v>125</v>
      </c>
      <c r="N23" s="138">
        <v>72</v>
      </c>
      <c r="O23" s="134"/>
      <c r="P23" s="144">
        <v>68000</v>
      </c>
      <c r="Q23" s="135">
        <v>0</v>
      </c>
      <c r="R23" s="140" t="n">
        <f t="shared" ref="R23:R24" si="10">P23*4.944%</f>
        <v>3361.92</v>
      </c>
      <c r="S23" s="143">
        <v>0</v>
      </c>
      <c r="T23" s="143">
        <v>0</v>
      </c>
      <c r="U23" s="141" t="n">
        <f t="shared" ref="U23:U24" si="11">R23+P23</f>
        <v>71361.92</v>
      </c>
      <c r="V23" s="141" t="n">
        <f t="shared" ref="V23:V24" si="12">ROUND(U23*N23,0)</f>
        <v>5138058.0</v>
      </c>
    </row>
    <row r="24" spans="1:22" ht="18" x14ac:dyDescent="0.25">
      <c r="A24" s="149" t="s">
        <v>138</v>
      </c>
      <c r="B24" s="125" t="s">
        <v>80</v>
      </c>
      <c r="C24" s="136" t="s">
        <v>139</v>
      </c>
      <c r="D24" s="127"/>
      <c r="E24" s="5"/>
      <c r="F24" s="5"/>
      <c r="G24" s="128"/>
      <c r="H24" s="129"/>
      <c r="I24" s="130"/>
      <c r="J24" s="131"/>
      <c r="K24" s="131"/>
      <c r="L24" s="132"/>
      <c r="M24" s="137" t="s">
        <v>125</v>
      </c>
      <c r="N24" s="138">
        <v>72</v>
      </c>
      <c r="O24" s="134"/>
      <c r="P24" s="144">
        <v>20160</v>
      </c>
      <c r="Q24" s="135">
        <v>0</v>
      </c>
      <c r="R24" s="140" t="n">
        <f t="shared" si="10"/>
        <v>996.7103999999999</v>
      </c>
      <c r="S24" s="143">
        <v>0</v>
      </c>
      <c r="T24" s="143">
        <v>0</v>
      </c>
      <c r="U24" s="141" t="n">
        <f t="shared" si="11"/>
        <v>21156.7104</v>
      </c>
      <c r="V24" s="141" t="n">
        <f t="shared" si="12"/>
        <v>1523283.0</v>
      </c>
    </row>
    <row r="25" spans="1:22" ht="18" x14ac:dyDescent="0.25">
      <c r="A25" s="122">
        <v>8.1999999999999993</v>
      </c>
      <c r="B25" s="125" t="s">
        <v>80</v>
      </c>
      <c r="C25" s="146" t="s">
        <v>126</v>
      </c>
      <c r="D25" s="127"/>
      <c r="E25" s="5"/>
      <c r="F25" s="5"/>
      <c r="G25" s="128"/>
      <c r="H25" s="129"/>
      <c r="I25" s="130"/>
      <c r="J25" s="131"/>
      <c r="K25" s="131"/>
      <c r="L25" s="132"/>
      <c r="M25" s="137" t="s">
        <v>125</v>
      </c>
      <c r="N25" s="138">
        <v>2.5</v>
      </c>
      <c r="O25" s="134"/>
      <c r="P25" s="144">
        <v>68000</v>
      </c>
      <c r="Q25" s="135">
        <v>0</v>
      </c>
      <c r="R25" s="140" t="n">
        <f t="shared" ref="R25:R29" si="13">P25*4.944%</f>
        <v>3361.92</v>
      </c>
      <c r="S25" s="143">
        <v>0</v>
      </c>
      <c r="T25" s="143">
        <v>0</v>
      </c>
      <c r="U25" s="141" t="n">
        <f t="shared" ref="U25:U26" si="14">R25+P25</f>
        <v>71361.92</v>
      </c>
      <c r="V25" s="141" t="n">
        <f>ROUND(U25*N25,0)</f>
        <v>178405.0</v>
      </c>
    </row>
    <row r="26" spans="1:22" ht="18" x14ac:dyDescent="0.25">
      <c r="A26" s="122">
        <v>9</v>
      </c>
      <c r="B26" s="125" t="s">
        <v>80</v>
      </c>
      <c r="C26" s="146" t="s">
        <v>127</v>
      </c>
      <c r="D26" s="127"/>
      <c r="E26" s="5"/>
      <c r="F26" s="5"/>
      <c r="G26" s="128"/>
      <c r="H26" s="129"/>
      <c r="I26" s="130"/>
      <c r="J26" s="131"/>
      <c r="K26" s="131"/>
      <c r="L26" s="132"/>
      <c r="M26" s="137" t="s">
        <v>113</v>
      </c>
      <c r="N26" s="138">
        <v>1</v>
      </c>
      <c r="O26" s="134"/>
      <c r="P26" s="140">
        <v>0</v>
      </c>
      <c r="Q26" s="135">
        <v>0</v>
      </c>
      <c r="R26" s="140" t="n">
        <f t="shared" si="13"/>
        <v>0.0</v>
      </c>
      <c r="S26" s="143">
        <v>0</v>
      </c>
      <c r="T26" s="143">
        <v>0</v>
      </c>
      <c r="U26" s="140" t="n">
        <f t="shared" si="14"/>
        <v>0.0</v>
      </c>
      <c r="V26" s="140" t="n">
        <f t="shared" ref="V26:V27" si="15">U26*N26</f>
        <v>0.0</v>
      </c>
    </row>
    <row r="27" spans="1:22" ht="18" x14ac:dyDescent="0.25">
      <c r="A27" s="122">
        <v>9.1</v>
      </c>
      <c r="B27" s="125" t="s">
        <v>80</v>
      </c>
      <c r="C27" s="136" t="s">
        <v>137</v>
      </c>
      <c r="D27" s="127"/>
      <c r="E27" s="5"/>
      <c r="F27" s="5"/>
      <c r="G27" s="128"/>
      <c r="H27" s="129"/>
      <c r="I27" s="130"/>
      <c r="J27" s="131"/>
      <c r="K27" s="131"/>
      <c r="L27" s="132"/>
      <c r="M27" s="137" t="s">
        <v>84</v>
      </c>
      <c r="N27" s="138">
        <v>88</v>
      </c>
      <c r="O27" s="134"/>
      <c r="P27" s="144">
        <v>88000</v>
      </c>
      <c r="Q27" s="135">
        <v>0</v>
      </c>
      <c r="R27" s="140" t="n">
        <f t="shared" si="13"/>
        <v>4350.72</v>
      </c>
      <c r="S27" s="143">
        <v>0</v>
      </c>
      <c r="T27" s="143">
        <v>0</v>
      </c>
      <c r="U27" s="141" t="n">
        <f t="shared" ref="U27" si="16">R27+P27</f>
        <v>92350.72</v>
      </c>
      <c r="V27" s="141" t="n">
        <f t="shared" si="15"/>
        <v>8126863.36</v>
      </c>
    </row>
    <row r="28" spans="1:22" ht="31.5" x14ac:dyDescent="0.25">
      <c r="A28" s="122">
        <v>10</v>
      </c>
      <c r="B28" s="125" t="s">
        <v>80</v>
      </c>
      <c r="C28" s="146" t="s">
        <v>128</v>
      </c>
      <c r="D28" s="127"/>
      <c r="E28" s="5"/>
      <c r="F28" s="5"/>
      <c r="G28" s="128"/>
      <c r="H28" s="129"/>
      <c r="I28" s="130"/>
      <c r="J28" s="131"/>
      <c r="K28" s="131"/>
      <c r="L28" s="132"/>
      <c r="M28" s="137" t="s">
        <v>129</v>
      </c>
      <c r="N28" s="142">
        <v>1</v>
      </c>
      <c r="O28" s="134"/>
      <c r="P28" s="139">
        <v>6450</v>
      </c>
      <c r="Q28" s="135">
        <v>0</v>
      </c>
      <c r="R28" s="140">
        <v>0</v>
      </c>
      <c r="S28" s="143">
        <v>0</v>
      </c>
      <c r="T28" s="143">
        <v>0</v>
      </c>
      <c r="U28" s="140">
        <v>0</v>
      </c>
      <c r="V28" s="140">
        <v>0</v>
      </c>
    </row>
    <row r="29" spans="1:22" ht="18" x14ac:dyDescent="0.25">
      <c r="A29" s="122">
        <v>11</v>
      </c>
      <c r="B29" s="125" t="s">
        <v>80</v>
      </c>
      <c r="C29" s="147" t="s">
        <v>140</v>
      </c>
      <c r="D29" s="127"/>
      <c r="E29" s="5"/>
      <c r="F29" s="5"/>
      <c r="G29" s="128"/>
      <c r="H29" s="129"/>
      <c r="I29" s="130"/>
      <c r="J29" s="131"/>
      <c r="K29" s="131"/>
      <c r="L29" s="132"/>
      <c r="M29" s="137" t="s">
        <v>85</v>
      </c>
      <c r="N29" s="142">
        <v>203630</v>
      </c>
      <c r="O29" s="134"/>
      <c r="P29" s="139">
        <v>5.05</v>
      </c>
      <c r="Q29" s="135">
        <v>0</v>
      </c>
      <c r="R29" s="140" t="n">
        <f t="shared" si="13"/>
        <v>0.24967199999999998</v>
      </c>
      <c r="S29" s="143">
        <v>0</v>
      </c>
      <c r="T29" s="143">
        <v>0</v>
      </c>
      <c r="U29" s="139" t="n">
        <f t="shared" ref="U29" si="17">R29+P29</f>
        <v>5.299672</v>
      </c>
      <c r="V29" s="140" t="n">
        <f>ROUND(U29*N29,0)</f>
        <v>1079172.0</v>
      </c>
    </row>
    <row r="30" spans="1:22" ht="18" x14ac:dyDescent="0.25">
      <c r="A30" s="149">
        <v>12</v>
      </c>
      <c r="B30" s="125" t="s">
        <v>80</v>
      </c>
      <c r="C30" s="147" t="s">
        <v>141</v>
      </c>
      <c r="D30" s="127"/>
      <c r="E30" s="5"/>
      <c r="F30" s="5"/>
      <c r="G30" s="128"/>
      <c r="H30" s="129"/>
      <c r="I30" s="130"/>
      <c r="J30" s="131"/>
      <c r="K30" s="131"/>
      <c r="L30" s="132"/>
      <c r="M30" s="137" t="s">
        <v>142</v>
      </c>
      <c r="N30" s="142">
        <v>76</v>
      </c>
      <c r="O30" s="134"/>
      <c r="P30" s="139">
        <v>700</v>
      </c>
      <c r="Q30" s="135">
        <v>0</v>
      </c>
      <c r="R30" s="140" t="n">
        <f t="shared" ref="R30:R31" si="18">P30*4.944%</f>
        <v>34.608</v>
      </c>
      <c r="S30" s="143">
        <v>0</v>
      </c>
      <c r="T30" s="143">
        <v>0</v>
      </c>
      <c r="U30" s="139" t="n">
        <f t="shared" ref="U30" si="19">R30+P30</f>
        <v>734.608</v>
      </c>
      <c r="V30" s="140" t="n">
        <f>ROUND(U30*N30,0)</f>
        <v>55830.0</v>
      </c>
    </row>
    <row r="31" spans="1:22" ht="18" x14ac:dyDescent="0.25">
      <c r="A31" s="149">
        <v>13</v>
      </c>
      <c r="B31" s="125" t="s">
        <v>80</v>
      </c>
      <c r="C31" s="147" t="s">
        <v>143</v>
      </c>
      <c r="D31" s="127"/>
      <c r="E31" s="5"/>
      <c r="F31" s="5"/>
      <c r="G31" s="128"/>
      <c r="H31" s="129"/>
      <c r="I31" s="130"/>
      <c r="J31" s="131"/>
      <c r="K31" s="131"/>
      <c r="L31" s="132"/>
      <c r="M31" s="137" t="s">
        <v>144</v>
      </c>
      <c r="N31" s="142">
        <v>130</v>
      </c>
      <c r="O31" s="134"/>
      <c r="P31" s="139">
        <v>100</v>
      </c>
      <c r="Q31" s="135">
        <v>0</v>
      </c>
      <c r="R31" s="140" t="n">
        <f t="shared" ref="R31" si="20">P31*4.944%</f>
        <v>4.944</v>
      </c>
      <c r="S31" s="143">
        <v>0</v>
      </c>
      <c r="T31" s="143">
        <v>0</v>
      </c>
      <c r="U31" s="139" t="n">
        <f t="shared" ref="U31" si="21">R31+P31</f>
        <v>104.944</v>
      </c>
      <c r="V31" s="140" t="n">
        <f>ROUND(U31*N31,0)</f>
        <v>13643.0</v>
      </c>
    </row>
    <row r="32" spans="1:22" ht="18" x14ac:dyDescent="0.25">
      <c r="A32" s="124">
        <v>14</v>
      </c>
      <c r="B32" s="125" t="s">
        <v>80</v>
      </c>
      <c r="C32" s="147" t="s">
        <v>133</v>
      </c>
      <c r="D32" s="127"/>
      <c r="E32" s="5"/>
      <c r="F32" s="5"/>
      <c r="G32" s="128"/>
      <c r="H32" s="129"/>
      <c r="I32" s="130"/>
      <c r="J32" s="131"/>
      <c r="K32" s="131"/>
      <c r="L32" s="132"/>
      <c r="M32" s="137" t="s">
        <v>84</v>
      </c>
      <c r="N32" s="142">
        <v>70</v>
      </c>
      <c r="O32" s="134"/>
      <c r="P32" s="139">
        <v>1241.3472368497194</v>
      </c>
      <c r="Q32" s="135">
        <v>0</v>
      </c>
      <c r="R32" s="140" t="n">
        <f t="shared" ref="R32" si="22">P32*4.944%</f>
        <v>61.372207389850125</v>
      </c>
      <c r="S32" s="143">
        <v>0</v>
      </c>
      <c r="T32" s="143">
        <v>0</v>
      </c>
      <c r="U32" s="139" t="n">
        <f t="shared" ref="U32" si="23">R32+P32</f>
        <v>1302.7194442395694</v>
      </c>
      <c r="V32" s="140" t="n">
        <f>ROUND(U32*N32,0)</f>
        <v>91190.0</v>
      </c>
    </row>
    <row r="33" spans="1:22" ht="18" x14ac:dyDescent="0.25">
      <c r="A33" s="124">
        <v>15</v>
      </c>
      <c r="B33" s="125" t="s">
        <v>80</v>
      </c>
      <c r="C33" s="147" t="s">
        <v>131</v>
      </c>
      <c r="D33" s="127"/>
      <c r="E33" s="5"/>
      <c r="F33" s="5"/>
      <c r="G33" s="128"/>
      <c r="H33" s="129"/>
      <c r="I33" s="130"/>
      <c r="J33" s="131"/>
      <c r="K33" s="131"/>
      <c r="L33" s="132"/>
      <c r="M33" s="137" t="s">
        <v>132</v>
      </c>
      <c r="N33" s="142">
        <v>1120</v>
      </c>
      <c r="O33" s="134"/>
      <c r="P33" s="139">
        <v>720.25161866488054</v>
      </c>
      <c r="Q33" s="135">
        <v>0</v>
      </c>
      <c r="R33" s="140" t="n">
        <f t="shared" ref="R33" si="24">P33*4.944%</f>
        <v>35.609240026791696</v>
      </c>
      <c r="S33" s="143">
        <v>0</v>
      </c>
      <c r="T33" s="143">
        <v>0</v>
      </c>
      <c r="U33" s="139" t="n">
        <f t="shared" ref="U33" si="25">R33+P33</f>
        <v>755.8608586916722</v>
      </c>
      <c r="V33" s="140" t="n">
        <f>ROUND(U33*N33,0)</f>
        <v>846564.0</v>
      </c>
    </row>
    <row r="34" spans="1:22" ht="18" x14ac:dyDescent="0.25">
      <c r="A34" s="124">
        <v>16</v>
      </c>
      <c r="B34" s="125" t="s">
        <v>80</v>
      </c>
      <c r="C34" s="147" t="s">
        <v>134</v>
      </c>
      <c r="D34" s="127"/>
      <c r="E34" s="5"/>
      <c r="F34" s="5"/>
      <c r="G34" s="128"/>
      <c r="H34" s="129"/>
      <c r="I34" s="130"/>
      <c r="J34" s="131"/>
      <c r="K34" s="131"/>
      <c r="L34" s="132"/>
      <c r="M34" s="137" t="s">
        <v>84</v>
      </c>
      <c r="N34" s="142">
        <v>103</v>
      </c>
      <c r="O34" s="134"/>
      <c r="P34" s="139">
        <v>-437.06</v>
      </c>
      <c r="Q34" s="135">
        <v>0</v>
      </c>
      <c r="R34" s="140" t="n">
        <f t="shared" ref="R34" si="26">P34*4.944%</f>
        <v>-21.6082464</v>
      </c>
      <c r="S34" s="143">
        <v>0</v>
      </c>
      <c r="T34" s="143">
        <v>0</v>
      </c>
      <c r="U34" s="139" t="n">
        <f t="shared" ref="U34" si="27">R34+P34</f>
        <v>-458.6682464</v>
      </c>
      <c r="V34" s="140" t="n">
        <f>ROUND(U34*N34,0)</f>
        <v>-47243.0</v>
      </c>
    </row>
    <row r="35" spans="1:22" ht="18" x14ac:dyDescent="0.25">
      <c r="A35" s="149">
        <v>17</v>
      </c>
      <c r="B35" s="125" t="s">
        <v>80</v>
      </c>
      <c r="C35" s="147" t="s">
        <v>145</v>
      </c>
      <c r="D35" s="127"/>
      <c r="E35" s="5"/>
      <c r="F35" s="5"/>
      <c r="G35" s="128"/>
      <c r="H35" s="129"/>
      <c r="I35" s="130"/>
      <c r="J35" s="131"/>
      <c r="K35" s="131"/>
      <c r="L35" s="132"/>
      <c r="M35" s="137" t="s">
        <v>84</v>
      </c>
      <c r="N35" s="142">
        <v>72</v>
      </c>
      <c r="O35" s="134"/>
      <c r="P35" s="139">
        <v>2274.2399999999998</v>
      </c>
      <c r="Q35" s="135">
        <v>0</v>
      </c>
      <c r="R35" s="140" t="n">
        <f t="shared" ref="R35" si="28">P35*4.944%</f>
        <v>112.43842559999999</v>
      </c>
      <c r="S35" s="143">
        <v>0</v>
      </c>
      <c r="T35" s="143">
        <v>0</v>
      </c>
      <c r="U35" s="139" t="n">
        <f t="shared" ref="U35" si="29">R35+P35</f>
        <v>2386.6784255999996</v>
      </c>
      <c r="V35" s="140" t="n">
        <f>ROUND(U35*N35,0)</f>
        <v>171841.0</v>
      </c>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B35" name="Range1_1_5_1_1"/>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35"/>
  <sheetViews>
    <sheetView tabSelected="1" zoomScale="70" zoomScaleNormal="70" workbookViewId="0">
      <selection activeCell="AA12" sqref="AA12"/>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130</v>
      </c>
      <c r="E4" s="20"/>
      <c r="F4" s="20"/>
      <c r="G4" s="20"/>
      <c r="H4" s="20"/>
      <c r="I4" s="20"/>
      <c r="J4" s="20"/>
      <c r="K4" s="20"/>
      <c r="V4" s="58" t="n">
        <f>SUM(V8:V35)</f>
        <v>3.161128936E7</v>
      </c>
      <c r="Z4" s="58" t="n">
        <f t="shared" ref="Z4:AE4" si="0">SUM(Z8:Z35)</f>
        <v>0.0</v>
      </c>
      <c r="AA4" s="58" t="n">
        <f t="shared" si="0"/>
        <v>0.0</v>
      </c>
      <c r="AB4" s="58" t="n">
        <f t="shared" si="0"/>
        <v>0.0</v>
      </c>
      <c r="AC4" s="58" t="n">
        <f t="shared" si="0"/>
        <v>0.0</v>
      </c>
      <c r="AD4" s="58" t="n">
        <f t="shared" si="0"/>
        <v>0.0</v>
      </c>
      <c r="AE4" s="58" t="n">
        <f t="shared" si="0"/>
        <v>0.0</v>
      </c>
    </row>
    <row r="5" spans="1:75" s="4" customFormat="1" x14ac:dyDescent="0.25">
      <c r="A5" s="2"/>
      <c r="B5" s="2"/>
      <c r="C5" s="159" t="s">
        <v>5</v>
      </c>
      <c r="D5" s="159"/>
      <c r="E5" s="159"/>
      <c r="F5" s="159"/>
      <c r="G5" s="159"/>
      <c r="H5" s="159"/>
      <c r="I5" s="159"/>
      <c r="J5" s="159"/>
      <c r="K5" s="159"/>
      <c r="L5" s="159"/>
      <c r="M5" s="3" t="s">
        <v>2</v>
      </c>
      <c r="N5" s="3" t="s">
        <v>8</v>
      </c>
      <c r="O5" s="18"/>
      <c r="P5" s="160"/>
      <c r="Q5" s="161"/>
      <c r="R5" s="161"/>
      <c r="S5" s="161"/>
      <c r="T5" s="161"/>
      <c r="U5" s="161"/>
      <c r="V5" s="161"/>
      <c r="W5" s="161"/>
      <c r="X5" s="161"/>
      <c r="Y5" s="161"/>
      <c r="Z5" s="161"/>
      <c r="AA5" s="161"/>
      <c r="AB5" s="161"/>
      <c r="AC5" s="161"/>
      <c r="AD5" s="161"/>
      <c r="AE5" s="162"/>
      <c r="AF5" s="148"/>
      <c r="AG5" s="7"/>
      <c r="AH5" s="7"/>
      <c r="AI5" s="7"/>
      <c r="AJ5" s="7"/>
      <c r="AK5" s="7"/>
      <c r="AL5" s="7"/>
      <c r="AM5" s="7"/>
      <c r="AN5" s="7"/>
      <c r="AO5" s="7"/>
      <c r="AP5" s="7"/>
      <c r="AQ5" s="7"/>
      <c r="AR5" s="7"/>
      <c r="AS5" s="7"/>
      <c r="AT5" s="7"/>
      <c r="AU5" s="7"/>
      <c r="AV5" s="7"/>
      <c r="AW5" s="7"/>
      <c r="AX5" s="7"/>
      <c r="AY5" s="7"/>
      <c r="AZ5" s="7"/>
      <c r="BA5" s="7"/>
      <c r="BB5" s="7"/>
      <c r="BC5" s="7"/>
      <c r="BD5" s="9"/>
      <c r="BE5" s="163"/>
      <c r="BF5" s="163"/>
      <c r="BG5" s="163"/>
      <c r="BH5" s="163"/>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4" t="s">
        <v>20</v>
      </c>
      <c r="Q6" s="165"/>
      <c r="R6" s="165"/>
      <c r="S6" s="165"/>
      <c r="T6" s="165"/>
      <c r="U6" s="165"/>
      <c r="V6" s="165"/>
      <c r="W6" s="21"/>
      <c r="X6" s="165" t="s">
        <v>71</v>
      </c>
      <c r="Y6" s="165"/>
      <c r="Z6" s="165"/>
      <c r="AA6" s="165"/>
      <c r="AB6" s="165"/>
      <c r="AC6" s="165"/>
      <c r="AD6" s="165"/>
      <c r="AE6" s="166"/>
      <c r="AF6" s="7"/>
      <c r="AG6" s="7"/>
      <c r="AH6" s="7"/>
      <c r="AI6" s="7"/>
      <c r="AJ6" s="9"/>
      <c r="AK6" s="163"/>
      <c r="AL6" s="163"/>
      <c r="AM6" s="163"/>
      <c r="AN6" s="163"/>
      <c r="AO6" s="163"/>
      <c r="AP6" s="163"/>
      <c r="AQ6" s="163"/>
      <c r="AR6" s="163"/>
      <c r="AS6" s="163"/>
      <c r="AT6" s="163"/>
      <c r="AU6" s="163"/>
      <c r="AV6" s="163"/>
      <c r="AW6" s="9"/>
      <c r="AX6" s="163"/>
      <c r="AY6" s="163"/>
      <c r="AZ6" s="163"/>
      <c r="BA6" s="163"/>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50">
        <v>1</v>
      </c>
      <c r="B8" s="125" t="s">
        <v>80</v>
      </c>
      <c r="C8" s="126" t="s">
        <v>109</v>
      </c>
      <c r="D8" s="127"/>
      <c r="E8" s="5"/>
      <c r="F8" s="5"/>
      <c r="G8" s="128"/>
      <c r="H8" s="129"/>
      <c r="I8" s="130"/>
      <c r="J8" s="131"/>
      <c r="K8" s="131"/>
      <c r="L8" s="132"/>
      <c r="M8" s="149" t="s">
        <v>81</v>
      </c>
      <c r="N8" s="133">
        <v>0</v>
      </c>
      <c r="O8" s="134"/>
      <c r="P8" s="135">
        <v>0</v>
      </c>
      <c r="Q8" s="135">
        <v>0</v>
      </c>
      <c r="R8" s="135">
        <v>0</v>
      </c>
      <c r="S8" s="135">
        <v>0</v>
      </c>
      <c r="T8" s="135">
        <v>0</v>
      </c>
      <c r="U8" s="135">
        <v>0</v>
      </c>
      <c r="V8" s="135">
        <v>0</v>
      </c>
      <c r="W8" s="69"/>
      <c r="X8" s="55">
        <v>0</v>
      </c>
      <c r="Y8" s="55">
        <v>0</v>
      </c>
      <c r="Z8" s="55" t="n">
        <f t="shared" ref="Z8:Z35" si="1">X8*Y8*P8/100</f>
        <v>0.0</v>
      </c>
      <c r="AA8" s="55" t="n">
        <f t="shared" ref="AA8:AA17" si="2">X8*Y8*Q8/100</f>
        <v>0.0</v>
      </c>
      <c r="AB8" s="55" t="n">
        <f t="shared" ref="AB8:AB17" si="3">X8*Y8*R8/100</f>
        <v>0.0</v>
      </c>
      <c r="AC8" s="55" t="n">
        <f t="shared" ref="AC8:AC17" si="4">X8*Y8*S8/100</f>
        <v>0.0</v>
      </c>
      <c r="AD8" s="55" t="n">
        <f t="shared" ref="AD8:AD17" si="5">X8*Y8*T8/100</f>
        <v>0.0</v>
      </c>
      <c r="AE8" s="56" t="n">
        <f t="shared" ref="AE8:AE17" si="6">ROUND(SUM(Z8:AD8),0)</f>
        <v>0.0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49">
        <v>1.1000000000000001</v>
      </c>
      <c r="B9" s="125" t="s">
        <v>80</v>
      </c>
      <c r="C9" s="136" t="s">
        <v>110</v>
      </c>
      <c r="D9" s="127"/>
      <c r="E9" s="5"/>
      <c r="F9" s="5"/>
      <c r="G9" s="128"/>
      <c r="H9" s="129"/>
      <c r="I9" s="130"/>
      <c r="J9" s="131"/>
      <c r="K9" s="131"/>
      <c r="L9" s="132"/>
      <c r="M9" s="137" t="s">
        <v>111</v>
      </c>
      <c r="N9" s="138">
        <v>1</v>
      </c>
      <c r="O9" s="134"/>
      <c r="P9" s="139">
        <v>1500000</v>
      </c>
      <c r="Q9" s="135">
        <v>0</v>
      </c>
      <c r="R9" s="140" t="n">
        <f>P9*4.944%</f>
        <v>74160.0</v>
      </c>
      <c r="S9" s="135">
        <v>0</v>
      </c>
      <c r="T9" s="135">
        <v>0</v>
      </c>
      <c r="U9" s="141" t="n">
        <f>R9+P9</f>
        <v>1574160.0</v>
      </c>
      <c r="V9" s="141" t="n">
        <f>ROUND(U9*N9,0)</f>
        <v>1574160.0</v>
      </c>
      <c r="W9" s="69"/>
      <c r="X9" s="55">
        <v>0</v>
      </c>
      <c r="Y9" s="55">
        <v>0</v>
      </c>
      <c r="Z9" s="55" t="n">
        <f t="shared" si="1"/>
        <v>0.0</v>
      </c>
      <c r="AA9" s="55" t="n">
        <f t="shared" si="2"/>
        <v>0.0</v>
      </c>
      <c r="AB9" s="55" t="n">
        <f t="shared" si="3"/>
        <v>0.0</v>
      </c>
      <c r="AC9" s="55" t="n">
        <f t="shared" si="4"/>
        <v>0.0</v>
      </c>
      <c r="AD9" s="55" t="n">
        <f t="shared" si="5"/>
        <v>0.0</v>
      </c>
      <c r="AE9" s="56" t="n">
        <f t="shared" si="6"/>
        <v>0.0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47.25" x14ac:dyDescent="0.25">
      <c r="A10" s="149">
        <v>2</v>
      </c>
      <c r="B10" s="125" t="s">
        <v>80</v>
      </c>
      <c r="C10" s="126" t="s">
        <v>112</v>
      </c>
      <c r="D10" s="127"/>
      <c r="E10" s="5"/>
      <c r="F10" s="5"/>
      <c r="G10" s="128"/>
      <c r="H10" s="129"/>
      <c r="I10" s="130"/>
      <c r="J10" s="131"/>
      <c r="K10" s="131"/>
      <c r="L10" s="132"/>
      <c r="M10" s="137" t="s">
        <v>113</v>
      </c>
      <c r="N10" s="142">
        <v>0</v>
      </c>
      <c r="O10" s="134"/>
      <c r="P10" s="143">
        <v>0</v>
      </c>
      <c r="Q10" s="135">
        <v>0</v>
      </c>
      <c r="R10" s="143">
        <v>0</v>
      </c>
      <c r="S10" s="143">
        <v>0</v>
      </c>
      <c r="T10" s="143">
        <v>0</v>
      </c>
      <c r="U10" s="143">
        <v>0</v>
      </c>
      <c r="V10" s="143" t="n">
        <f>U10*N10</f>
        <v>0.0</v>
      </c>
      <c r="W10" s="69"/>
      <c r="X10" s="55">
        <v>0</v>
      </c>
      <c r="Y10" s="55">
        <v>0</v>
      </c>
      <c r="Z10" s="55" t="n">
        <f t="shared" si="1"/>
        <v>0.0</v>
      </c>
      <c r="AA10" s="55" t="n">
        <f t="shared" si="2"/>
        <v>0.0</v>
      </c>
      <c r="AB10" s="55" t="n">
        <f t="shared" si="3"/>
        <v>0.0</v>
      </c>
      <c r="AC10" s="55" t="n">
        <f t="shared" si="4"/>
        <v>0.0</v>
      </c>
      <c r="AD10" s="55" t="n">
        <f t="shared" si="5"/>
        <v>0.0</v>
      </c>
      <c r="AE10" s="56" t="n">
        <f t="shared" si="6"/>
        <v>0.0</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18" x14ac:dyDescent="0.25">
      <c r="A11" s="149">
        <v>2.1</v>
      </c>
      <c r="B11" s="125" t="s">
        <v>80</v>
      </c>
      <c r="C11" s="136" t="s">
        <v>135</v>
      </c>
      <c r="D11" s="127"/>
      <c r="E11" s="5"/>
      <c r="F11" s="5"/>
      <c r="G11" s="128"/>
      <c r="H11" s="129"/>
      <c r="I11" s="130"/>
      <c r="J11" s="131"/>
      <c r="K11" s="131"/>
      <c r="L11" s="132"/>
      <c r="M11" s="137" t="s">
        <v>114</v>
      </c>
      <c r="N11" s="138">
        <v>940</v>
      </c>
      <c r="O11" s="134"/>
      <c r="P11" s="144">
        <v>3300</v>
      </c>
      <c r="Q11" s="135">
        <v>0</v>
      </c>
      <c r="R11" s="140" t="n">
        <f t="shared" ref="R11" si="7">P11*4.944%</f>
        <v>163.152</v>
      </c>
      <c r="S11" s="143">
        <v>0</v>
      </c>
      <c r="T11" s="143">
        <v>0</v>
      </c>
      <c r="U11" s="141" t="n">
        <f t="shared" ref="U11" si="8">R11+P11</f>
        <v>3463.152</v>
      </c>
      <c r="V11" s="141" t="n">
        <f>ROUND(U11*N11,0)</f>
        <v>3255363.0</v>
      </c>
      <c r="W11" s="69"/>
      <c r="X11" s="55">
        <v>0</v>
      </c>
      <c r="Y11" s="55">
        <v>0</v>
      </c>
      <c r="Z11" s="55" t="n">
        <f t="shared" si="1"/>
        <v>0.0</v>
      </c>
      <c r="AA11" s="55" t="n">
        <f t="shared" si="2"/>
        <v>0.0</v>
      </c>
      <c r="AB11" s="55" t="n">
        <f t="shared" si="3"/>
        <v>0.0</v>
      </c>
      <c r="AC11" s="55" t="n">
        <f t="shared" si="4"/>
        <v>0.0</v>
      </c>
      <c r="AD11" s="55" t="n">
        <f t="shared" si="5"/>
        <v>0.0</v>
      </c>
      <c r="AE11" s="56" t="n">
        <f t="shared" si="6"/>
        <v>0.0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10.25" x14ac:dyDescent="0.25">
      <c r="A12" s="149">
        <v>3</v>
      </c>
      <c r="B12" s="125" t="s">
        <v>80</v>
      </c>
      <c r="C12" s="136" t="s">
        <v>115</v>
      </c>
      <c r="D12" s="127"/>
      <c r="E12" s="5"/>
      <c r="F12" s="5"/>
      <c r="G12" s="128"/>
      <c r="H12" s="129"/>
      <c r="I12" s="130"/>
      <c r="J12" s="131"/>
      <c r="K12" s="131"/>
      <c r="L12" s="132"/>
      <c r="M12" s="137" t="s">
        <v>113</v>
      </c>
      <c r="N12" s="142">
        <v>0</v>
      </c>
      <c r="O12" s="134"/>
      <c r="P12" s="143">
        <v>0</v>
      </c>
      <c r="Q12" s="135">
        <v>0</v>
      </c>
      <c r="R12" s="143">
        <v>0</v>
      </c>
      <c r="S12" s="143">
        <v>0</v>
      </c>
      <c r="T12" s="143">
        <v>0</v>
      </c>
      <c r="U12" s="143">
        <v>0</v>
      </c>
      <c r="V12" s="143" t="n">
        <f>U12*N12</f>
        <v>0.0</v>
      </c>
      <c r="W12" s="69"/>
      <c r="X12" s="55">
        <v>0</v>
      </c>
      <c r="Y12" s="55">
        <v>0</v>
      </c>
      <c r="Z12" s="55" t="n">
        <f t="shared" si="1"/>
        <v>0.0</v>
      </c>
      <c r="AA12" s="55" t="n">
        <f t="shared" si="2"/>
        <v>0.0</v>
      </c>
      <c r="AB12" s="55" t="n">
        <f t="shared" si="3"/>
        <v>0.0</v>
      </c>
      <c r="AC12" s="55" t="n">
        <f t="shared" si="4"/>
        <v>0.0</v>
      </c>
      <c r="AD12" s="55" t="n">
        <f t="shared" si="5"/>
        <v>0.0</v>
      </c>
      <c r="AE12" s="56" t="n">
        <f t="shared" si="6"/>
        <v>0.0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49">
        <v>3.1</v>
      </c>
      <c r="B13" s="125" t="s">
        <v>80</v>
      </c>
      <c r="C13" s="136" t="s">
        <v>136</v>
      </c>
      <c r="D13" s="127"/>
      <c r="E13" s="5"/>
      <c r="F13" s="5"/>
      <c r="G13" s="128"/>
      <c r="H13" s="129"/>
      <c r="I13" s="130"/>
      <c r="J13" s="131"/>
      <c r="K13" s="131"/>
      <c r="L13" s="132"/>
      <c r="M13" s="137" t="s">
        <v>116</v>
      </c>
      <c r="N13" s="142">
        <v>1036</v>
      </c>
      <c r="O13" s="134"/>
      <c r="P13" s="144">
        <v>8250</v>
      </c>
      <c r="Q13" s="135">
        <v>0</v>
      </c>
      <c r="R13" s="140" t="n">
        <f t="shared" ref="R13" si="9">P13*4.944%</f>
        <v>407.88</v>
      </c>
      <c r="S13" s="143">
        <v>0</v>
      </c>
      <c r="T13" s="143">
        <v>0</v>
      </c>
      <c r="U13" s="141" t="n">
        <f t="shared" ref="U13" si="10">R13+P13</f>
        <v>8657.88</v>
      </c>
      <c r="V13" s="141" t="n">
        <f>ROUND(U13*N13,0)</f>
        <v>8969564.0</v>
      </c>
      <c r="W13" s="69"/>
      <c r="X13" s="55">
        <v>0</v>
      </c>
      <c r="Y13" s="55">
        <v>0</v>
      </c>
      <c r="Z13" s="55" t="n">
        <f t="shared" si="1"/>
        <v>0.0</v>
      </c>
      <c r="AA13" s="55" t="n">
        <f t="shared" si="2"/>
        <v>0.0</v>
      </c>
      <c r="AB13" s="55" t="n">
        <f t="shared" si="3"/>
        <v>0.0</v>
      </c>
      <c r="AC13" s="55" t="n">
        <f t="shared" si="4"/>
        <v>0.0</v>
      </c>
      <c r="AD13" s="55" t="n">
        <f t="shared" si="5"/>
        <v>0.0</v>
      </c>
      <c r="AE13" s="56" t="n">
        <f t="shared" si="6"/>
        <v>0.0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31.5" x14ac:dyDescent="0.25">
      <c r="A14" s="149">
        <v>4</v>
      </c>
      <c r="B14" s="125" t="s">
        <v>80</v>
      </c>
      <c r="C14" s="126" t="s">
        <v>117</v>
      </c>
      <c r="D14" s="127"/>
      <c r="E14" s="5"/>
      <c r="F14" s="5"/>
      <c r="G14" s="128"/>
      <c r="H14" s="129"/>
      <c r="I14" s="130"/>
      <c r="J14" s="131"/>
      <c r="K14" s="131"/>
      <c r="L14" s="132"/>
      <c r="M14" s="137" t="s">
        <v>113</v>
      </c>
      <c r="N14" s="142">
        <v>0</v>
      </c>
      <c r="O14" s="134"/>
      <c r="P14" s="143">
        <v>0</v>
      </c>
      <c r="Q14" s="135">
        <v>0</v>
      </c>
      <c r="R14" s="143">
        <v>0</v>
      </c>
      <c r="S14" s="143">
        <v>0</v>
      </c>
      <c r="T14" s="143">
        <v>0</v>
      </c>
      <c r="U14" s="143">
        <v>0</v>
      </c>
      <c r="V14" s="143" t="n">
        <f>U14*N14</f>
        <v>0.0</v>
      </c>
      <c r="W14" s="69"/>
      <c r="X14" s="55">
        <v>0</v>
      </c>
      <c r="Y14" s="55">
        <v>0</v>
      </c>
      <c r="Z14" s="55" t="n">
        <f t="shared" si="1"/>
        <v>0.0</v>
      </c>
      <c r="AA14" s="55" t="n">
        <f t="shared" si="2"/>
        <v>0.0</v>
      </c>
      <c r="AB14" s="55" t="n">
        <f t="shared" si="3"/>
        <v>0.0</v>
      </c>
      <c r="AC14" s="55" t="n">
        <f t="shared" si="4"/>
        <v>0.0</v>
      </c>
      <c r="AD14" s="55" t="n">
        <f t="shared" si="5"/>
        <v>0.0</v>
      </c>
      <c r="AE14" s="56" t="n">
        <f t="shared" si="6"/>
        <v>0.0</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49">
        <v>4.0999999999999996</v>
      </c>
      <c r="B15" s="125" t="s">
        <v>80</v>
      </c>
      <c r="C15" s="136" t="s">
        <v>118</v>
      </c>
      <c r="D15" s="127"/>
      <c r="E15" s="5"/>
      <c r="F15" s="5"/>
      <c r="G15" s="128"/>
      <c r="H15" s="129"/>
      <c r="I15" s="130"/>
      <c r="J15" s="131"/>
      <c r="K15" s="131"/>
      <c r="L15" s="132"/>
      <c r="M15" s="137" t="s">
        <v>82</v>
      </c>
      <c r="N15" s="138">
        <v>505</v>
      </c>
      <c r="O15" s="134"/>
      <c r="P15" s="139">
        <v>600</v>
      </c>
      <c r="Q15" s="135">
        <v>0</v>
      </c>
      <c r="R15" s="140" t="n">
        <f t="shared" ref="R15" si="11">P15*4.944%</f>
        <v>29.663999999999998</v>
      </c>
      <c r="S15" s="143">
        <v>0</v>
      </c>
      <c r="T15" s="143">
        <v>0</v>
      </c>
      <c r="U15" s="141" t="n">
        <f t="shared" ref="U15" si="12">R15+P15</f>
        <v>629.664</v>
      </c>
      <c r="V15" s="141" t="n">
        <f>ROUND(U15*N15,0)</f>
        <v>317980.0</v>
      </c>
      <c r="W15" s="69"/>
      <c r="X15" s="55">
        <v>0</v>
      </c>
      <c r="Y15" s="55">
        <v>0</v>
      </c>
      <c r="Z15" s="55" t="n">
        <f t="shared" si="1"/>
        <v>0.0</v>
      </c>
      <c r="AA15" s="55" t="n">
        <f t="shared" si="2"/>
        <v>0.0</v>
      </c>
      <c r="AB15" s="55" t="n">
        <f t="shared" si="3"/>
        <v>0.0</v>
      </c>
      <c r="AC15" s="55" t="n">
        <f t="shared" si="4"/>
        <v>0.0</v>
      </c>
      <c r="AD15" s="55" t="n">
        <f t="shared" si="5"/>
        <v>0.0</v>
      </c>
      <c r="AE15" s="56" t="n">
        <f t="shared" si="6"/>
        <v>0.0</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49">
        <v>5</v>
      </c>
      <c r="B16" s="125" t="s">
        <v>80</v>
      </c>
      <c r="C16" s="136" t="s">
        <v>119</v>
      </c>
      <c r="D16" s="127"/>
      <c r="E16" s="5"/>
      <c r="F16" s="5"/>
      <c r="G16" s="128"/>
      <c r="H16" s="129"/>
      <c r="I16" s="130"/>
      <c r="J16" s="131"/>
      <c r="K16" s="131"/>
      <c r="L16" s="132"/>
      <c r="M16" s="137" t="s">
        <v>113</v>
      </c>
      <c r="N16" s="142">
        <v>0</v>
      </c>
      <c r="O16" s="134"/>
      <c r="P16" s="145">
        <v>0</v>
      </c>
      <c r="Q16" s="135">
        <v>0</v>
      </c>
      <c r="R16" s="145">
        <v>0</v>
      </c>
      <c r="S16" s="143">
        <v>0</v>
      </c>
      <c r="T16" s="143">
        <v>0</v>
      </c>
      <c r="U16" s="140">
        <v>0</v>
      </c>
      <c r="V16" s="140">
        <v>0</v>
      </c>
      <c r="W16" s="69"/>
      <c r="X16" s="55">
        <v>0</v>
      </c>
      <c r="Y16" s="55">
        <v>0</v>
      </c>
      <c r="Z16" s="55" t="n">
        <f t="shared" si="1"/>
        <v>0.0</v>
      </c>
      <c r="AA16" s="55" t="n">
        <f t="shared" si="2"/>
        <v>0.0</v>
      </c>
      <c r="AB16" s="55" t="n">
        <f t="shared" si="3"/>
        <v>0.0</v>
      </c>
      <c r="AC16" s="55" t="n">
        <f t="shared" si="4"/>
        <v>0.0</v>
      </c>
      <c r="AD16" s="55" t="n">
        <f t="shared" si="5"/>
        <v>0.0</v>
      </c>
      <c r="AE16" s="56" t="n">
        <f t="shared" si="6"/>
        <v>0.0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49">
        <v>5.0999999999999996</v>
      </c>
      <c r="B17" s="125" t="s">
        <v>80</v>
      </c>
      <c r="C17" s="136" t="s">
        <v>120</v>
      </c>
      <c r="D17" s="127"/>
      <c r="E17" s="5"/>
      <c r="F17" s="5"/>
      <c r="G17" s="128"/>
      <c r="H17" s="129"/>
      <c r="I17" s="130"/>
      <c r="J17" s="131"/>
      <c r="K17" s="131"/>
      <c r="L17" s="132"/>
      <c r="M17" s="137" t="s">
        <v>82</v>
      </c>
      <c r="N17" s="138">
        <v>6</v>
      </c>
      <c r="O17" s="134"/>
      <c r="P17" s="144">
        <v>5200</v>
      </c>
      <c r="Q17" s="135">
        <v>0</v>
      </c>
      <c r="R17" s="140" t="n">
        <f t="shared" ref="R17:R21" si="13">P17*4.944%</f>
        <v>257.08799999999997</v>
      </c>
      <c r="S17" s="143">
        <v>0</v>
      </c>
      <c r="T17" s="143">
        <v>0</v>
      </c>
      <c r="U17" s="141" t="n">
        <f t="shared" ref="U17" si="14">R17+P17</f>
        <v>5457.088</v>
      </c>
      <c r="V17" s="141" t="n">
        <f>ROUND(U17*N17,0)</f>
        <v>32743.0</v>
      </c>
      <c r="W17" s="69"/>
      <c r="X17" s="55">
        <v>0</v>
      </c>
      <c r="Y17" s="55">
        <v>0</v>
      </c>
      <c r="Z17" s="55" t="n">
        <f t="shared" si="1"/>
        <v>0.0</v>
      </c>
      <c r="AA17" s="55" t="n">
        <f t="shared" si="2"/>
        <v>0.0</v>
      </c>
      <c r="AB17" s="55" t="n">
        <f t="shared" si="3"/>
        <v>0.0</v>
      </c>
      <c r="AC17" s="55" t="n">
        <f t="shared" si="4"/>
        <v>0.0</v>
      </c>
      <c r="AD17" s="55" t="n">
        <f t="shared" si="5"/>
        <v>0.0</v>
      </c>
      <c r="AE17" s="56" t="n">
        <f t="shared" si="6"/>
        <v>0.0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10.25" x14ac:dyDescent="0.25">
      <c r="A18" s="149">
        <v>6</v>
      </c>
      <c r="B18" s="125" t="s">
        <v>80</v>
      </c>
      <c r="C18" s="136" t="s">
        <v>121</v>
      </c>
      <c r="D18" s="127"/>
      <c r="E18" s="5"/>
      <c r="F18" s="5"/>
      <c r="G18" s="128"/>
      <c r="H18" s="129"/>
      <c r="I18" s="130"/>
      <c r="J18" s="131"/>
      <c r="K18" s="131"/>
      <c r="L18" s="132"/>
      <c r="M18" s="137" t="s">
        <v>113</v>
      </c>
      <c r="N18" s="142">
        <v>0</v>
      </c>
      <c r="O18" s="134"/>
      <c r="P18" s="145">
        <v>0</v>
      </c>
      <c r="Q18" s="135">
        <v>0</v>
      </c>
      <c r="R18" s="145">
        <v>0</v>
      </c>
      <c r="S18" s="143">
        <v>0</v>
      </c>
      <c r="T18" s="143">
        <v>0</v>
      </c>
      <c r="U18" s="140">
        <v>0</v>
      </c>
      <c r="V18" s="140">
        <v>0</v>
      </c>
      <c r="W18" s="69"/>
      <c r="X18" s="55">
        <v>0</v>
      </c>
      <c r="Y18" s="55">
        <v>0</v>
      </c>
      <c r="Z18" s="55" t="n">
        <f t="shared" si="1"/>
        <v>0.0</v>
      </c>
      <c r="AA18" s="55" t="n">
        <f t="shared" ref="AA18:AA35" si="15">X18*Y18*Q18/100</f>
        <v>0.0</v>
      </c>
      <c r="AB18" s="55" t="n">
        <f t="shared" ref="AB18:AB35" si="16">X18*Y18*R18/100</f>
        <v>0.0</v>
      </c>
      <c r="AC18" s="55" t="n">
        <f t="shared" ref="AC18:AC35" si="17">X18*Y18*S18/100</f>
        <v>0.0</v>
      </c>
      <c r="AD18" s="55" t="n">
        <f t="shared" ref="AD18:AD35" si="18">X18*Y18*T18/100</f>
        <v>0.0</v>
      </c>
      <c r="AE18" s="56" t="n">
        <f t="shared" ref="AE18:AE35" si="19">ROUND(SUM(Z18:AD18),0)</f>
        <v>0.0</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49">
        <v>6.1</v>
      </c>
      <c r="B19" s="125" t="s">
        <v>80</v>
      </c>
      <c r="C19" s="136" t="s">
        <v>122</v>
      </c>
      <c r="D19" s="127"/>
      <c r="E19" s="5"/>
      <c r="F19" s="5"/>
      <c r="G19" s="128"/>
      <c r="H19" s="129"/>
      <c r="I19" s="130"/>
      <c r="J19" s="131"/>
      <c r="K19" s="131"/>
      <c r="L19" s="132"/>
      <c r="M19" s="137" t="s">
        <v>82</v>
      </c>
      <c r="N19" s="138">
        <v>37</v>
      </c>
      <c r="O19" s="134"/>
      <c r="P19" s="144">
        <v>6500</v>
      </c>
      <c r="Q19" s="135">
        <v>0</v>
      </c>
      <c r="R19" s="140" t="n">
        <f t="shared" si="13"/>
        <v>321.36</v>
      </c>
      <c r="S19" s="143">
        <v>0</v>
      </c>
      <c r="T19" s="143">
        <v>0</v>
      </c>
      <c r="U19" s="141" t="n">
        <f t="shared" ref="U19" si="20">R19+P19</f>
        <v>6821.36</v>
      </c>
      <c r="V19" s="141" t="n">
        <f>ROUND(U19*N19,0)</f>
        <v>252390.0</v>
      </c>
      <c r="W19" s="69"/>
      <c r="X19" s="55">
        <v>0</v>
      </c>
      <c r="Y19" s="55">
        <v>0</v>
      </c>
      <c r="Z19" s="55" t="n">
        <f t="shared" si="1"/>
        <v>0.0</v>
      </c>
      <c r="AA19" s="55" t="n">
        <f t="shared" si="15"/>
        <v>0.0</v>
      </c>
      <c r="AB19" s="55" t="n">
        <f t="shared" si="16"/>
        <v>0.0</v>
      </c>
      <c r="AC19" s="55" t="n">
        <f t="shared" si="17"/>
        <v>0.0</v>
      </c>
      <c r="AD19" s="55" t="n">
        <f t="shared" si="18"/>
        <v>0.0</v>
      </c>
      <c r="AE19" s="56" t="n">
        <f t="shared" si="19"/>
        <v>0.0</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78.75" x14ac:dyDescent="0.25">
      <c r="A20" s="149">
        <v>7</v>
      </c>
      <c r="B20" s="125" t="s">
        <v>80</v>
      </c>
      <c r="C20" s="136" t="s">
        <v>123</v>
      </c>
      <c r="D20" s="127"/>
      <c r="E20" s="5"/>
      <c r="F20" s="5"/>
      <c r="G20" s="128"/>
      <c r="H20" s="129"/>
      <c r="I20" s="130"/>
      <c r="J20" s="131"/>
      <c r="K20" s="131"/>
      <c r="L20" s="132"/>
      <c r="M20" s="137" t="s">
        <v>113</v>
      </c>
      <c r="N20" s="142">
        <v>0</v>
      </c>
      <c r="O20" s="134"/>
      <c r="P20" s="145">
        <v>0</v>
      </c>
      <c r="Q20" s="135">
        <v>0</v>
      </c>
      <c r="R20" s="145">
        <v>0</v>
      </c>
      <c r="S20" s="143">
        <v>0</v>
      </c>
      <c r="T20" s="143">
        <v>0</v>
      </c>
      <c r="U20" s="140">
        <v>0</v>
      </c>
      <c r="V20" s="140">
        <v>0</v>
      </c>
      <c r="W20" s="71"/>
      <c r="X20" s="55">
        <v>0</v>
      </c>
      <c r="Y20" s="55">
        <v>0</v>
      </c>
      <c r="Z20" s="55" t="n">
        <f t="shared" si="1"/>
        <v>0.0</v>
      </c>
      <c r="AA20" s="55" t="n">
        <f t="shared" si="15"/>
        <v>0.0</v>
      </c>
      <c r="AB20" s="55" t="n">
        <f t="shared" si="16"/>
        <v>0.0</v>
      </c>
      <c r="AC20" s="55" t="n">
        <f t="shared" si="17"/>
        <v>0.0</v>
      </c>
      <c r="AD20" s="55" t="n">
        <f t="shared" si="18"/>
        <v>0.0</v>
      </c>
      <c r="AE20" s="56" t="n">
        <f t="shared" si="19"/>
        <v>0.0</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18" x14ac:dyDescent="0.25">
      <c r="A21" s="149">
        <v>7.1</v>
      </c>
      <c r="B21" s="125" t="s">
        <v>80</v>
      </c>
      <c r="C21" s="136" t="s">
        <v>122</v>
      </c>
      <c r="D21" s="127"/>
      <c r="E21" s="5"/>
      <c r="F21" s="5"/>
      <c r="G21" s="128"/>
      <c r="H21" s="129"/>
      <c r="I21" s="130"/>
      <c r="J21" s="131"/>
      <c r="K21" s="131"/>
      <c r="L21" s="132"/>
      <c r="M21" s="137" t="s">
        <v>83</v>
      </c>
      <c r="N21" s="138">
        <v>60</v>
      </c>
      <c r="O21" s="134"/>
      <c r="P21" s="144">
        <v>500</v>
      </c>
      <c r="Q21" s="135">
        <v>0</v>
      </c>
      <c r="R21" s="140" t="n">
        <f t="shared" si="13"/>
        <v>24.72</v>
      </c>
      <c r="S21" s="143">
        <v>0</v>
      </c>
      <c r="T21" s="143">
        <v>0</v>
      </c>
      <c r="U21" s="141" t="n">
        <f t="shared" ref="U21" si="21">R21+P21</f>
        <v>524.72</v>
      </c>
      <c r="V21" s="141" t="n">
        <f>ROUND(U21*N21,0)</f>
        <v>31483.0</v>
      </c>
      <c r="W21" s="71"/>
      <c r="X21" s="55">
        <v>0</v>
      </c>
      <c r="Y21" s="55">
        <v>0</v>
      </c>
      <c r="Z21" s="55" t="n">
        <f t="shared" si="1"/>
        <v>0.0</v>
      </c>
      <c r="AA21" s="55" t="n">
        <f t="shared" si="15"/>
        <v>0.0</v>
      </c>
      <c r="AB21" s="55" t="n">
        <f t="shared" si="16"/>
        <v>0.0</v>
      </c>
      <c r="AC21" s="55" t="n">
        <f t="shared" si="17"/>
        <v>0.0</v>
      </c>
      <c r="AD21" s="55" t="n">
        <f t="shared" si="18"/>
        <v>0.0</v>
      </c>
      <c r="AE21" s="56" t="n">
        <f t="shared" si="19"/>
        <v>0.0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10.25" x14ac:dyDescent="0.25">
      <c r="A22" s="149">
        <v>8</v>
      </c>
      <c r="B22" s="125" t="s">
        <v>80</v>
      </c>
      <c r="C22" s="136" t="s">
        <v>124</v>
      </c>
      <c r="D22" s="127"/>
      <c r="E22" s="5"/>
      <c r="F22" s="5"/>
      <c r="G22" s="128"/>
      <c r="H22" s="129"/>
      <c r="I22" s="130"/>
      <c r="J22" s="131"/>
      <c r="K22" s="131"/>
      <c r="L22" s="132"/>
      <c r="M22" s="137" t="s">
        <v>113</v>
      </c>
      <c r="N22" s="142">
        <v>0</v>
      </c>
      <c r="O22" s="134"/>
      <c r="P22" s="145">
        <v>0</v>
      </c>
      <c r="Q22" s="135">
        <v>0</v>
      </c>
      <c r="R22" s="145">
        <v>0</v>
      </c>
      <c r="S22" s="143">
        <v>0</v>
      </c>
      <c r="T22" s="143">
        <v>0</v>
      </c>
      <c r="U22" s="140">
        <v>0</v>
      </c>
      <c r="V22" s="140">
        <v>0</v>
      </c>
      <c r="W22" s="71"/>
      <c r="X22" s="55">
        <v>0</v>
      </c>
      <c r="Y22" s="55">
        <v>0</v>
      </c>
      <c r="Z22" s="55" t="n">
        <f t="shared" si="1"/>
        <v>0.0</v>
      </c>
      <c r="AA22" s="55" t="n">
        <f t="shared" si="15"/>
        <v>0.0</v>
      </c>
      <c r="AB22" s="55" t="n">
        <f t="shared" si="16"/>
        <v>0.0</v>
      </c>
      <c r="AC22" s="55" t="n">
        <f t="shared" si="17"/>
        <v>0.0</v>
      </c>
      <c r="AD22" s="55" t="n">
        <f t="shared" si="18"/>
        <v>0.0</v>
      </c>
      <c r="AE22" s="56" t="n">
        <f t="shared" si="19"/>
        <v>0.0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8" x14ac:dyDescent="0.25">
      <c r="A23" s="149">
        <v>8.1</v>
      </c>
      <c r="B23" s="125" t="s">
        <v>80</v>
      </c>
      <c r="C23" s="136" t="s">
        <v>137</v>
      </c>
      <c r="D23" s="127"/>
      <c r="E23" s="5"/>
      <c r="F23" s="5"/>
      <c r="G23" s="128"/>
      <c r="H23" s="129"/>
      <c r="I23" s="130"/>
      <c r="J23" s="131"/>
      <c r="K23" s="131"/>
      <c r="L23" s="132"/>
      <c r="M23" s="137" t="s">
        <v>125</v>
      </c>
      <c r="N23" s="138">
        <v>72</v>
      </c>
      <c r="O23" s="134"/>
      <c r="P23" s="144">
        <v>68000</v>
      </c>
      <c r="Q23" s="135">
        <v>0</v>
      </c>
      <c r="R23" s="140" t="n">
        <f t="shared" ref="R23:R35" si="22">P23*4.944%</f>
        <v>3361.92</v>
      </c>
      <c r="S23" s="143">
        <v>0</v>
      </c>
      <c r="T23" s="143">
        <v>0</v>
      </c>
      <c r="U23" s="141" t="n">
        <f t="shared" ref="U23:U27" si="23">R23+P23</f>
        <v>71361.92</v>
      </c>
      <c r="V23" s="141" t="n">
        <f t="shared" ref="V23:V24" si="24">ROUND(U23*N23,0)</f>
        <v>5138058.0</v>
      </c>
      <c r="W23" s="71"/>
      <c r="X23" s="55">
        <v>0</v>
      </c>
      <c r="Y23" s="55">
        <v>0</v>
      </c>
      <c r="Z23" s="55" t="n">
        <f t="shared" si="1"/>
        <v>0.0</v>
      </c>
      <c r="AA23" s="55" t="n">
        <f t="shared" si="15"/>
        <v>0.0</v>
      </c>
      <c r="AB23" s="55" t="n">
        <f t="shared" si="16"/>
        <v>0.0</v>
      </c>
      <c r="AC23" s="55" t="n">
        <f t="shared" si="17"/>
        <v>0.0</v>
      </c>
      <c r="AD23" s="55" t="n">
        <f t="shared" si="18"/>
        <v>0.0</v>
      </c>
      <c r="AE23" s="56" t="n">
        <f t="shared" si="19"/>
        <v>0.0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49" t="s">
        <v>138</v>
      </c>
      <c r="B24" s="125" t="s">
        <v>80</v>
      </c>
      <c r="C24" s="136" t="s">
        <v>139</v>
      </c>
      <c r="D24" s="127"/>
      <c r="E24" s="5"/>
      <c r="F24" s="5"/>
      <c r="G24" s="128"/>
      <c r="H24" s="129"/>
      <c r="I24" s="130"/>
      <c r="J24" s="131"/>
      <c r="K24" s="131"/>
      <c r="L24" s="132"/>
      <c r="M24" s="137" t="s">
        <v>125</v>
      </c>
      <c r="N24" s="138">
        <v>72</v>
      </c>
      <c r="O24" s="134"/>
      <c r="P24" s="144">
        <v>20160</v>
      </c>
      <c r="Q24" s="135">
        <v>0</v>
      </c>
      <c r="R24" s="140" t="n">
        <f t="shared" si="22"/>
        <v>996.7103999999999</v>
      </c>
      <c r="S24" s="143">
        <v>0</v>
      </c>
      <c r="T24" s="143">
        <v>0</v>
      </c>
      <c r="U24" s="141" t="n">
        <f t="shared" si="23"/>
        <v>21156.7104</v>
      </c>
      <c r="V24" s="141" t="n">
        <f t="shared" si="24"/>
        <v>1523283.0</v>
      </c>
      <c r="W24" s="71"/>
      <c r="X24" s="55">
        <v>0</v>
      </c>
      <c r="Y24" s="55">
        <v>0</v>
      </c>
      <c r="Z24" s="55" t="n">
        <f t="shared" si="1"/>
        <v>0.0</v>
      </c>
      <c r="AA24" s="55" t="n">
        <f t="shared" si="15"/>
        <v>0.0</v>
      </c>
      <c r="AB24" s="55" t="n">
        <f t="shared" si="16"/>
        <v>0.0</v>
      </c>
      <c r="AC24" s="55" t="n">
        <f t="shared" si="17"/>
        <v>0.0</v>
      </c>
      <c r="AD24" s="55" t="n">
        <f t="shared" si="18"/>
        <v>0.0</v>
      </c>
      <c r="AE24" s="56" t="n">
        <f t="shared" si="19"/>
        <v>0.0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8" x14ac:dyDescent="0.25">
      <c r="A25" s="149">
        <v>8.1999999999999993</v>
      </c>
      <c r="B25" s="125" t="s">
        <v>80</v>
      </c>
      <c r="C25" s="146" t="s">
        <v>126</v>
      </c>
      <c r="D25" s="127"/>
      <c r="E25" s="5"/>
      <c r="F25" s="5"/>
      <c r="G25" s="128"/>
      <c r="H25" s="129"/>
      <c r="I25" s="130"/>
      <c r="J25" s="131"/>
      <c r="K25" s="131"/>
      <c r="L25" s="132"/>
      <c r="M25" s="137" t="s">
        <v>125</v>
      </c>
      <c r="N25" s="138">
        <v>2.5</v>
      </c>
      <c r="O25" s="134"/>
      <c r="P25" s="144">
        <v>68000</v>
      </c>
      <c r="Q25" s="135">
        <v>0</v>
      </c>
      <c r="R25" s="140" t="n">
        <f t="shared" si="22"/>
        <v>3361.92</v>
      </c>
      <c r="S25" s="143">
        <v>0</v>
      </c>
      <c r="T25" s="143">
        <v>0</v>
      </c>
      <c r="U25" s="141" t="n">
        <f t="shared" si="23"/>
        <v>71361.92</v>
      </c>
      <c r="V25" s="141" t="n">
        <f>ROUND(U25*N25,0)</f>
        <v>178405.0</v>
      </c>
      <c r="W25" s="71"/>
      <c r="X25" s="55">
        <v>0</v>
      </c>
      <c r="Y25" s="55">
        <v>0</v>
      </c>
      <c r="Z25" s="55" t="n">
        <f t="shared" si="1"/>
        <v>0.0</v>
      </c>
      <c r="AA25" s="55" t="n">
        <f t="shared" si="15"/>
        <v>0.0</v>
      </c>
      <c r="AB25" s="55" t="n">
        <f t="shared" si="16"/>
        <v>0.0</v>
      </c>
      <c r="AC25" s="55" t="n">
        <f t="shared" si="17"/>
        <v>0.0</v>
      </c>
      <c r="AD25" s="55" t="n">
        <f t="shared" si="18"/>
        <v>0.0</v>
      </c>
      <c r="AE25" s="56" t="n">
        <f t="shared" si="19"/>
        <v>0.0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x14ac:dyDescent="0.25">
      <c r="A26" s="149">
        <v>9</v>
      </c>
      <c r="B26" s="125" t="s">
        <v>80</v>
      </c>
      <c r="C26" s="146" t="s">
        <v>127</v>
      </c>
      <c r="D26" s="127"/>
      <c r="E26" s="5"/>
      <c r="F26" s="5"/>
      <c r="G26" s="128"/>
      <c r="H26" s="129"/>
      <c r="I26" s="130"/>
      <c r="J26" s="131"/>
      <c r="K26" s="131"/>
      <c r="L26" s="132"/>
      <c r="M26" s="137" t="s">
        <v>113</v>
      </c>
      <c r="N26" s="138">
        <v>1</v>
      </c>
      <c r="O26" s="134"/>
      <c r="P26" s="140">
        <v>0</v>
      </c>
      <c r="Q26" s="135">
        <v>0</v>
      </c>
      <c r="R26" s="140" t="n">
        <f t="shared" si="22"/>
        <v>0.0</v>
      </c>
      <c r="S26" s="143">
        <v>0</v>
      </c>
      <c r="T26" s="143">
        <v>0</v>
      </c>
      <c r="U26" s="140" t="n">
        <f t="shared" si="23"/>
        <v>0.0</v>
      </c>
      <c r="V26" s="140" t="n">
        <f t="shared" ref="V26:V27" si="25">U26*N26</f>
        <v>0.0</v>
      </c>
      <c r="W26" s="71"/>
      <c r="X26" s="55">
        <v>0</v>
      </c>
      <c r="Y26" s="55">
        <v>0</v>
      </c>
      <c r="Z26" s="55" t="n">
        <f t="shared" si="1"/>
        <v>0.0</v>
      </c>
      <c r="AA26" s="55" t="n">
        <f t="shared" si="15"/>
        <v>0.0</v>
      </c>
      <c r="AB26" s="55" t="n">
        <f t="shared" si="16"/>
        <v>0.0</v>
      </c>
      <c r="AC26" s="55" t="n">
        <f t="shared" si="17"/>
        <v>0.0</v>
      </c>
      <c r="AD26" s="55" t="n">
        <f t="shared" si="18"/>
        <v>0.0</v>
      </c>
      <c r="AE26" s="56" t="n">
        <f t="shared" si="19"/>
        <v>0.0</v>
      </c>
    </row>
    <row r="27" spans="1:75" ht="18" x14ac:dyDescent="0.25">
      <c r="A27" s="149">
        <v>9.1</v>
      </c>
      <c r="B27" s="125" t="s">
        <v>80</v>
      </c>
      <c r="C27" s="136" t="s">
        <v>137</v>
      </c>
      <c r="D27" s="127"/>
      <c r="E27" s="5"/>
      <c r="F27" s="5"/>
      <c r="G27" s="128"/>
      <c r="H27" s="129"/>
      <c r="I27" s="130"/>
      <c r="J27" s="131"/>
      <c r="K27" s="131"/>
      <c r="L27" s="132"/>
      <c r="M27" s="137" t="s">
        <v>84</v>
      </c>
      <c r="N27" s="138">
        <v>88</v>
      </c>
      <c r="O27" s="134"/>
      <c r="P27" s="144">
        <v>88000</v>
      </c>
      <c r="Q27" s="135">
        <v>0</v>
      </c>
      <c r="R27" s="140" t="n">
        <f t="shared" si="22"/>
        <v>4350.72</v>
      </c>
      <c r="S27" s="143">
        <v>0</v>
      </c>
      <c r="T27" s="143">
        <v>0</v>
      </c>
      <c r="U27" s="141" t="n">
        <f t="shared" si="23"/>
        <v>92350.72</v>
      </c>
      <c r="V27" s="141" t="n">
        <f t="shared" si="25"/>
        <v>8126863.36</v>
      </c>
      <c r="W27" s="71"/>
      <c r="X27" s="55">
        <v>0</v>
      </c>
      <c r="Y27" s="55">
        <v>0</v>
      </c>
      <c r="Z27" s="55" t="n">
        <f t="shared" si="1"/>
        <v>0.0</v>
      </c>
      <c r="AA27" s="55" t="n">
        <f t="shared" si="15"/>
        <v>0.0</v>
      </c>
      <c r="AB27" s="55" t="n">
        <f t="shared" si="16"/>
        <v>0.0</v>
      </c>
      <c r="AC27" s="55" t="n">
        <f t="shared" si="17"/>
        <v>0.0</v>
      </c>
      <c r="AD27" s="55" t="n">
        <f t="shared" si="18"/>
        <v>0.0</v>
      </c>
      <c r="AE27" s="56" t="n">
        <f t="shared" si="19"/>
        <v>0.0</v>
      </c>
    </row>
    <row r="28" spans="1:75" ht="31.5" x14ac:dyDescent="0.25">
      <c r="A28" s="149">
        <v>10</v>
      </c>
      <c r="B28" s="125" t="s">
        <v>80</v>
      </c>
      <c r="C28" s="146" t="s">
        <v>128</v>
      </c>
      <c r="D28" s="127"/>
      <c r="E28" s="5"/>
      <c r="F28" s="5"/>
      <c r="G28" s="128"/>
      <c r="H28" s="129"/>
      <c r="I28" s="130"/>
      <c r="J28" s="131"/>
      <c r="K28" s="131"/>
      <c r="L28" s="132"/>
      <c r="M28" s="137" t="s">
        <v>129</v>
      </c>
      <c r="N28" s="142">
        <v>1</v>
      </c>
      <c r="O28" s="134"/>
      <c r="P28" s="139">
        <v>6450</v>
      </c>
      <c r="Q28" s="135">
        <v>0</v>
      </c>
      <c r="R28" s="140">
        <v>0</v>
      </c>
      <c r="S28" s="143">
        <v>0</v>
      </c>
      <c r="T28" s="143">
        <v>0</v>
      </c>
      <c r="U28" s="140">
        <v>0</v>
      </c>
      <c r="V28" s="140">
        <v>0</v>
      </c>
      <c r="W28" s="71"/>
      <c r="X28" s="55">
        <v>0</v>
      </c>
      <c r="Y28" s="55">
        <v>0</v>
      </c>
      <c r="Z28" s="55" t="n">
        <f t="shared" si="1"/>
        <v>0.0</v>
      </c>
      <c r="AA28" s="55" t="n">
        <f t="shared" si="15"/>
        <v>0.0</v>
      </c>
      <c r="AB28" s="55" t="n">
        <f t="shared" si="16"/>
        <v>0.0</v>
      </c>
      <c r="AC28" s="55" t="n">
        <f t="shared" si="17"/>
        <v>0.0</v>
      </c>
      <c r="AD28" s="55" t="n">
        <f t="shared" si="18"/>
        <v>0.0</v>
      </c>
      <c r="AE28" s="56" t="n">
        <f t="shared" si="19"/>
        <v>0.0</v>
      </c>
    </row>
    <row r="29" spans="1:75" ht="18" x14ac:dyDescent="0.25">
      <c r="A29" s="149">
        <v>11</v>
      </c>
      <c r="B29" s="125" t="s">
        <v>80</v>
      </c>
      <c r="C29" s="147" t="s">
        <v>140</v>
      </c>
      <c r="D29" s="127"/>
      <c r="E29" s="5"/>
      <c r="F29" s="5"/>
      <c r="G29" s="128"/>
      <c r="H29" s="129"/>
      <c r="I29" s="130"/>
      <c r="J29" s="131"/>
      <c r="K29" s="131"/>
      <c r="L29" s="132"/>
      <c r="M29" s="137" t="s">
        <v>85</v>
      </c>
      <c r="N29" s="142">
        <v>203630</v>
      </c>
      <c r="O29" s="134"/>
      <c r="P29" s="139">
        <v>5.05</v>
      </c>
      <c r="Q29" s="135">
        <v>0</v>
      </c>
      <c r="R29" s="140" t="n">
        <f t="shared" si="22"/>
        <v>0.24967199999999998</v>
      </c>
      <c r="S29" s="143">
        <v>0</v>
      </c>
      <c r="T29" s="143">
        <v>0</v>
      </c>
      <c r="U29" s="139" t="n">
        <f t="shared" ref="U29:U35" si="26">R29+P29</f>
        <v>5.299672</v>
      </c>
      <c r="V29" s="140" t="n">
        <f>ROUND(U29*N29,0)</f>
        <v>1079172.0</v>
      </c>
      <c r="W29" s="71"/>
      <c r="X29" s="55">
        <v>0</v>
      </c>
      <c r="Y29" s="55">
        <v>0</v>
      </c>
      <c r="Z29" s="55" t="n">
        <f t="shared" si="1"/>
        <v>0.0</v>
      </c>
      <c r="AA29" s="55" t="n">
        <f t="shared" si="15"/>
        <v>0.0</v>
      </c>
      <c r="AB29" s="55" t="n">
        <f t="shared" si="16"/>
        <v>0.0</v>
      </c>
      <c r="AC29" s="55" t="n">
        <f t="shared" si="17"/>
        <v>0.0</v>
      </c>
      <c r="AD29" s="55" t="n">
        <f t="shared" si="18"/>
        <v>0.0</v>
      </c>
      <c r="AE29" s="56" t="n">
        <f t="shared" si="19"/>
        <v>0.0</v>
      </c>
    </row>
    <row r="30" spans="1:75" ht="18" x14ac:dyDescent="0.25">
      <c r="A30" s="149">
        <v>12</v>
      </c>
      <c r="B30" s="125" t="s">
        <v>80</v>
      </c>
      <c r="C30" s="147" t="s">
        <v>141</v>
      </c>
      <c r="D30" s="127"/>
      <c r="E30" s="5"/>
      <c r="F30" s="5"/>
      <c r="G30" s="128"/>
      <c r="H30" s="129"/>
      <c r="I30" s="130"/>
      <c r="J30" s="131"/>
      <c r="K30" s="131"/>
      <c r="L30" s="132"/>
      <c r="M30" s="137" t="s">
        <v>142</v>
      </c>
      <c r="N30" s="142">
        <v>76</v>
      </c>
      <c r="O30" s="134"/>
      <c r="P30" s="139">
        <v>700</v>
      </c>
      <c r="Q30" s="135">
        <v>0</v>
      </c>
      <c r="R30" s="140" t="n">
        <f t="shared" si="22"/>
        <v>34.608</v>
      </c>
      <c r="S30" s="143">
        <v>0</v>
      </c>
      <c r="T30" s="143">
        <v>0</v>
      </c>
      <c r="U30" s="139" t="n">
        <f t="shared" si="26"/>
        <v>734.608</v>
      </c>
      <c r="V30" s="140" t="n">
        <f>ROUND(U30*N30,0)</f>
        <v>55830.0</v>
      </c>
      <c r="W30" s="71"/>
      <c r="X30" s="55">
        <v>0</v>
      </c>
      <c r="Y30" s="55">
        <v>0</v>
      </c>
      <c r="Z30" s="55" t="n">
        <f t="shared" si="1"/>
        <v>0.0</v>
      </c>
      <c r="AA30" s="55" t="n">
        <f t="shared" si="15"/>
        <v>0.0</v>
      </c>
      <c r="AB30" s="55" t="n">
        <f t="shared" si="16"/>
        <v>0.0</v>
      </c>
      <c r="AC30" s="55" t="n">
        <f t="shared" si="17"/>
        <v>0.0</v>
      </c>
      <c r="AD30" s="55" t="n">
        <f t="shared" si="18"/>
        <v>0.0</v>
      </c>
      <c r="AE30" s="56" t="n">
        <f t="shared" si="19"/>
        <v>0.0</v>
      </c>
    </row>
    <row r="31" spans="1:75" ht="18" x14ac:dyDescent="0.25">
      <c r="A31" s="149">
        <v>13</v>
      </c>
      <c r="B31" s="125" t="s">
        <v>80</v>
      </c>
      <c r="C31" s="147" t="s">
        <v>143</v>
      </c>
      <c r="D31" s="127"/>
      <c r="E31" s="5"/>
      <c r="F31" s="5"/>
      <c r="G31" s="128"/>
      <c r="H31" s="129"/>
      <c r="I31" s="130"/>
      <c r="J31" s="131"/>
      <c r="K31" s="131"/>
      <c r="L31" s="132"/>
      <c r="M31" s="137" t="s">
        <v>144</v>
      </c>
      <c r="N31" s="142">
        <v>130</v>
      </c>
      <c r="O31" s="134"/>
      <c r="P31" s="139">
        <v>100</v>
      </c>
      <c r="Q31" s="135">
        <v>0</v>
      </c>
      <c r="R31" s="140" t="n">
        <f t="shared" si="22"/>
        <v>4.944</v>
      </c>
      <c r="S31" s="143">
        <v>0</v>
      </c>
      <c r="T31" s="143">
        <v>0</v>
      </c>
      <c r="U31" s="139" t="n">
        <f t="shared" si="26"/>
        <v>104.944</v>
      </c>
      <c r="V31" s="140" t="n">
        <f>ROUND(U31*N31,0)</f>
        <v>13643.0</v>
      </c>
      <c r="W31" s="71"/>
      <c r="X31" s="55">
        <v>0</v>
      </c>
      <c r="Y31" s="55">
        <v>0</v>
      </c>
      <c r="Z31" s="55" t="n">
        <f t="shared" si="1"/>
        <v>0.0</v>
      </c>
      <c r="AA31" s="55" t="n">
        <f t="shared" si="15"/>
        <v>0.0</v>
      </c>
      <c r="AB31" s="55" t="n">
        <f t="shared" si="16"/>
        <v>0.0</v>
      </c>
      <c r="AC31" s="55" t="n">
        <f t="shared" si="17"/>
        <v>0.0</v>
      </c>
      <c r="AD31" s="55" t="n">
        <f t="shared" si="18"/>
        <v>0.0</v>
      </c>
      <c r="AE31" s="56" t="n">
        <f t="shared" si="19"/>
        <v>0.0</v>
      </c>
    </row>
    <row r="32" spans="1:75" ht="18" x14ac:dyDescent="0.25">
      <c r="A32" s="149">
        <v>14</v>
      </c>
      <c r="B32" s="125" t="s">
        <v>80</v>
      </c>
      <c r="C32" s="147" t="s">
        <v>133</v>
      </c>
      <c r="D32" s="127"/>
      <c r="E32" s="5"/>
      <c r="F32" s="5"/>
      <c r="G32" s="128"/>
      <c r="H32" s="129"/>
      <c r="I32" s="130"/>
      <c r="J32" s="131"/>
      <c r="K32" s="131"/>
      <c r="L32" s="132"/>
      <c r="M32" s="137" t="s">
        <v>84</v>
      </c>
      <c r="N32" s="142">
        <v>70</v>
      </c>
      <c r="O32" s="134"/>
      <c r="P32" s="139">
        <v>1241.3472368497194</v>
      </c>
      <c r="Q32" s="135">
        <v>0</v>
      </c>
      <c r="R32" s="140" t="n">
        <f t="shared" si="22"/>
        <v>61.372207389850125</v>
      </c>
      <c r="S32" s="143">
        <v>0</v>
      </c>
      <c r="T32" s="143">
        <v>0</v>
      </c>
      <c r="U32" s="139" t="n">
        <f t="shared" si="26"/>
        <v>1302.7194442395694</v>
      </c>
      <c r="V32" s="140" t="n">
        <f>ROUND(U32*N32,0)</f>
        <v>91190.0</v>
      </c>
      <c r="W32" s="71"/>
      <c r="X32" s="55">
        <v>0</v>
      </c>
      <c r="Y32" s="55">
        <v>0</v>
      </c>
      <c r="Z32" s="55" t="n">
        <f t="shared" si="1"/>
        <v>0.0</v>
      </c>
      <c r="AA32" s="55" t="n">
        <f t="shared" si="15"/>
        <v>0.0</v>
      </c>
      <c r="AB32" s="55" t="n">
        <f t="shared" si="16"/>
        <v>0.0</v>
      </c>
      <c r="AC32" s="55" t="n">
        <f t="shared" si="17"/>
        <v>0.0</v>
      </c>
      <c r="AD32" s="55" t="n">
        <f t="shared" si="18"/>
        <v>0.0</v>
      </c>
      <c r="AE32" s="56" t="n">
        <f t="shared" si="19"/>
        <v>0.0</v>
      </c>
    </row>
    <row r="33" spans="1:31" ht="18" x14ac:dyDescent="0.25">
      <c r="A33" s="149">
        <v>15</v>
      </c>
      <c r="B33" s="125" t="s">
        <v>80</v>
      </c>
      <c r="C33" s="147" t="s">
        <v>131</v>
      </c>
      <c r="D33" s="127"/>
      <c r="E33" s="5"/>
      <c r="F33" s="5"/>
      <c r="G33" s="128"/>
      <c r="H33" s="129"/>
      <c r="I33" s="130"/>
      <c r="J33" s="131"/>
      <c r="K33" s="131"/>
      <c r="L33" s="132"/>
      <c r="M33" s="137" t="s">
        <v>132</v>
      </c>
      <c r="N33" s="142">
        <v>1120</v>
      </c>
      <c r="O33" s="134"/>
      <c r="P33" s="139">
        <v>720.25161866488054</v>
      </c>
      <c r="Q33" s="135">
        <v>0</v>
      </c>
      <c r="R33" s="140" t="n">
        <f t="shared" si="22"/>
        <v>35.609240026791696</v>
      </c>
      <c r="S33" s="143">
        <v>0</v>
      </c>
      <c r="T33" s="143">
        <v>0</v>
      </c>
      <c r="U33" s="139" t="n">
        <f t="shared" si="26"/>
        <v>755.8608586916722</v>
      </c>
      <c r="V33" s="140" t="n">
        <f>ROUND(U33*N33,0)</f>
        <v>846564.0</v>
      </c>
      <c r="W33" s="71"/>
      <c r="X33" s="55">
        <v>0</v>
      </c>
      <c r="Y33" s="55">
        <v>0</v>
      </c>
      <c r="Z33" s="55" t="n">
        <f t="shared" si="1"/>
        <v>0.0</v>
      </c>
      <c r="AA33" s="55" t="n">
        <f t="shared" si="15"/>
        <v>0.0</v>
      </c>
      <c r="AB33" s="55" t="n">
        <f t="shared" si="16"/>
        <v>0.0</v>
      </c>
      <c r="AC33" s="55" t="n">
        <f t="shared" si="17"/>
        <v>0.0</v>
      </c>
      <c r="AD33" s="55" t="n">
        <f t="shared" si="18"/>
        <v>0.0</v>
      </c>
      <c r="AE33" s="56" t="n">
        <f t="shared" si="19"/>
        <v>0.0</v>
      </c>
    </row>
    <row r="34" spans="1:31" ht="18" x14ac:dyDescent="0.25">
      <c r="A34" s="149">
        <v>16</v>
      </c>
      <c r="B34" s="125" t="s">
        <v>80</v>
      </c>
      <c r="C34" s="147" t="s">
        <v>134</v>
      </c>
      <c r="D34" s="127"/>
      <c r="E34" s="5"/>
      <c r="F34" s="5"/>
      <c r="G34" s="128"/>
      <c r="H34" s="129"/>
      <c r="I34" s="130"/>
      <c r="J34" s="131"/>
      <c r="K34" s="131"/>
      <c r="L34" s="132"/>
      <c r="M34" s="137" t="s">
        <v>84</v>
      </c>
      <c r="N34" s="142">
        <v>103</v>
      </c>
      <c r="O34" s="134"/>
      <c r="P34" s="139">
        <v>-437.06</v>
      </c>
      <c r="Q34" s="135">
        <v>0</v>
      </c>
      <c r="R34" s="140" t="n">
        <f t="shared" si="22"/>
        <v>-21.6082464</v>
      </c>
      <c r="S34" s="143">
        <v>0</v>
      </c>
      <c r="T34" s="143">
        <v>0</v>
      </c>
      <c r="U34" s="139" t="n">
        <f t="shared" si="26"/>
        <v>-458.6682464</v>
      </c>
      <c r="V34" s="140" t="n">
        <f>ROUND(U34*N34,0)</f>
        <v>-47243.0</v>
      </c>
      <c r="W34" s="71"/>
      <c r="X34" s="55">
        <v>0</v>
      </c>
      <c r="Y34" s="55">
        <v>0</v>
      </c>
      <c r="Z34" s="55" t="n">
        <f t="shared" si="1"/>
        <v>0.0</v>
      </c>
      <c r="AA34" s="55" t="n">
        <f t="shared" si="15"/>
        <v>0.0</v>
      </c>
      <c r="AB34" s="55" t="n">
        <f t="shared" si="16"/>
        <v>0.0</v>
      </c>
      <c r="AC34" s="55" t="n">
        <f t="shared" si="17"/>
        <v>0.0</v>
      </c>
      <c r="AD34" s="55" t="n">
        <f t="shared" si="18"/>
        <v>0.0</v>
      </c>
      <c r="AE34" s="56" t="n">
        <f t="shared" si="19"/>
        <v>0.0</v>
      </c>
    </row>
    <row r="35" spans="1:31" ht="18" x14ac:dyDescent="0.25">
      <c r="A35" s="149">
        <v>17</v>
      </c>
      <c r="B35" s="125" t="s">
        <v>80</v>
      </c>
      <c r="C35" s="147" t="s">
        <v>145</v>
      </c>
      <c r="D35" s="127"/>
      <c r="E35" s="5"/>
      <c r="F35" s="5"/>
      <c r="G35" s="128"/>
      <c r="H35" s="129"/>
      <c r="I35" s="130"/>
      <c r="J35" s="131"/>
      <c r="K35" s="131"/>
      <c r="L35" s="132"/>
      <c r="M35" s="137" t="s">
        <v>84</v>
      </c>
      <c r="N35" s="142">
        <v>72</v>
      </c>
      <c r="O35" s="134"/>
      <c r="P35" s="139">
        <v>2274.2399999999998</v>
      </c>
      <c r="Q35" s="135">
        <v>0</v>
      </c>
      <c r="R35" s="140" t="n">
        <f t="shared" si="22"/>
        <v>112.43842559999999</v>
      </c>
      <c r="S35" s="143">
        <v>0</v>
      </c>
      <c r="T35" s="143">
        <v>0</v>
      </c>
      <c r="U35" s="139" t="n">
        <f t="shared" si="26"/>
        <v>2386.6784255999996</v>
      </c>
      <c r="V35" s="140" t="n">
        <f>ROUND(U35*N35,0)</f>
        <v>171841.0</v>
      </c>
      <c r="W35" s="71"/>
      <c r="X35" s="55">
        <v>0</v>
      </c>
      <c r="Y35" s="55">
        <v>0</v>
      </c>
      <c r="Z35" s="55" t="n">
        <f t="shared" si="1"/>
        <v>0.0</v>
      </c>
      <c r="AA35" s="55" t="n">
        <f t="shared" si="15"/>
        <v>0.0</v>
      </c>
      <c r="AB35" s="55" t="n">
        <f t="shared" si="16"/>
        <v>0.0</v>
      </c>
      <c r="AC35" s="55" t="n">
        <f t="shared" si="17"/>
        <v>0.0</v>
      </c>
      <c r="AD35" s="55" t="n">
        <f t="shared" si="18"/>
        <v>0.0</v>
      </c>
      <c r="AE35" s="56" t="n">
        <f t="shared" si="19"/>
        <v>0.0</v>
      </c>
    </row>
  </sheetData>
  <protectedRanges>
    <protectedRange password="CA69" sqref="G8" name="Range1_1_1_1_1"/>
    <protectedRange password="CA69" sqref="I8" name="Range1_12_2_1_1_1"/>
    <protectedRange password="CA69" sqref="J8:K8" name="Range1_2_2_1_1_1_1"/>
    <protectedRange password="CA69" sqref="N8:O8" name="Range1_1_3_1_1"/>
    <protectedRange password="CA69" sqref="D8" name="Range1_1_4_1_1"/>
    <protectedRange password="CA69" sqref="H8" name="Range1_12_2_2_1_1"/>
    <protectedRange password="CA69" sqref="B8:B35" name="Range1_1_5_1_1_1"/>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opLeftCell="A28" zoomScale="90" zoomScaleNormal="90" workbookViewId="0">
      <selection activeCell="G15" sqref="G15"/>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290" t="s">
        <v>24</v>
      </c>
      <c r="B1" s="291"/>
      <c r="C1" s="291"/>
      <c r="D1" s="291"/>
      <c r="E1" s="291"/>
      <c r="F1" s="291"/>
      <c r="G1" s="291"/>
      <c r="H1" s="291"/>
      <c r="I1" s="292"/>
    </row>
    <row r="2" spans="1:10" s="93" customFormat="1" ht="20.25" x14ac:dyDescent="0.2">
      <c r="A2" s="293" t="s">
        <v>25</v>
      </c>
      <c r="B2" s="294"/>
      <c r="C2" s="294"/>
      <c r="D2" s="294"/>
      <c r="E2" s="294"/>
      <c r="F2" s="294"/>
      <c r="G2" s="294"/>
      <c r="H2" s="294"/>
      <c r="I2" s="295"/>
    </row>
    <row r="3" spans="1:10" s="93" customFormat="1" ht="15.75" thickBot="1" x14ac:dyDescent="0.25">
      <c r="A3" s="296" t="s">
        <v>105</v>
      </c>
      <c r="B3" s="297"/>
      <c r="C3" s="297"/>
      <c r="D3" s="297"/>
      <c r="E3" s="297"/>
      <c r="F3" s="297"/>
      <c r="G3" s="298" t="s">
        <v>106</v>
      </c>
      <c r="H3" s="299"/>
      <c r="I3" s="300"/>
      <c r="J3" s="94"/>
    </row>
    <row r="4" spans="1:10" s="94" customFormat="1" ht="15" x14ac:dyDescent="0.25">
      <c r="A4" s="301" t="s">
        <v>26</v>
      </c>
      <c r="B4" s="302"/>
      <c r="C4" s="95" t="s">
        <v>86</v>
      </c>
      <c r="D4" s="96"/>
      <c r="E4" s="96"/>
      <c r="F4" s="97"/>
      <c r="G4" s="303" t="s">
        <v>27</v>
      </c>
      <c r="H4" s="304"/>
      <c r="I4" s="305"/>
    </row>
    <row r="5" spans="1:10" s="94" customFormat="1" ht="15.75" thickBot="1" x14ac:dyDescent="0.3">
      <c r="A5" s="309" t="s">
        <v>28</v>
      </c>
      <c r="B5" s="310"/>
      <c r="C5" s="311" t="s">
        <v>87</v>
      </c>
      <c r="D5" s="311"/>
      <c r="E5" s="311"/>
      <c r="F5" s="312"/>
      <c r="G5" s="306"/>
      <c r="H5" s="307"/>
      <c r="I5" s="308"/>
    </row>
    <row r="6" spans="1:10" s="93" customFormat="1" x14ac:dyDescent="0.2">
      <c r="A6" s="276"/>
      <c r="B6" s="277"/>
      <c r="C6" s="277"/>
      <c r="D6" s="277"/>
      <c r="E6" s="98"/>
      <c r="F6" s="278"/>
      <c r="G6" s="279"/>
      <c r="H6" s="279"/>
      <c r="I6" s="280"/>
    </row>
    <row r="7" spans="1:10" s="93" customFormat="1" x14ac:dyDescent="0.2">
      <c r="A7" s="99" t="s">
        <v>29</v>
      </c>
      <c r="B7" s="281" t="s">
        <v>88</v>
      </c>
      <c r="C7" s="281"/>
      <c r="D7" s="281"/>
      <c r="E7" s="282"/>
      <c r="F7" s="283" t="s">
        <v>89</v>
      </c>
      <c r="G7" s="284"/>
      <c r="H7" s="284"/>
      <c r="I7" s="285"/>
    </row>
    <row r="8" spans="1:10" s="93" customFormat="1" x14ac:dyDescent="0.2">
      <c r="A8" s="286" t="s">
        <v>30</v>
      </c>
      <c r="B8" s="287"/>
      <c r="C8" s="100"/>
      <c r="D8" s="100"/>
      <c r="E8" s="98"/>
      <c r="F8" s="273" t="s">
        <v>90</v>
      </c>
      <c r="G8" s="288"/>
      <c r="H8" s="288"/>
      <c r="I8" s="289"/>
    </row>
    <row r="9" spans="1:10" s="93" customFormat="1" x14ac:dyDescent="0.2">
      <c r="A9" s="269" t="s">
        <v>31</v>
      </c>
      <c r="B9" s="270"/>
      <c r="C9" s="270"/>
      <c r="D9" s="313" t="s">
        <v>91</v>
      </c>
      <c r="E9" s="314"/>
      <c r="F9" s="315" t="s">
        <v>92</v>
      </c>
      <c r="G9" s="315"/>
      <c r="H9" s="315"/>
      <c r="I9" s="316"/>
    </row>
    <row r="10" spans="1:10" s="93" customFormat="1" x14ac:dyDescent="0.2">
      <c r="A10" s="269" t="s">
        <v>32</v>
      </c>
      <c r="B10" s="270"/>
      <c r="C10" s="270"/>
      <c r="D10" s="271">
        <f>Certification!V4</f>
        <v>31611289.359999999</v>
      </c>
      <c r="E10" s="272"/>
      <c r="F10" s="273" t="s">
        <v>93</v>
      </c>
      <c r="G10" s="274"/>
      <c r="H10" s="274"/>
      <c r="I10" s="275"/>
    </row>
    <row r="11" spans="1:10" s="93" customFormat="1" x14ac:dyDescent="0.2">
      <c r="A11" s="101" t="s">
        <v>33</v>
      </c>
      <c r="B11" s="100"/>
      <c r="C11" s="102"/>
      <c r="D11" s="254" t="s">
        <v>94</v>
      </c>
      <c r="E11" s="255"/>
      <c r="F11" s="256" t="s">
        <v>107</v>
      </c>
      <c r="G11" s="257"/>
      <c r="H11" s="257"/>
      <c r="I11" s="258"/>
    </row>
    <row r="12" spans="1:10" s="93" customFormat="1" ht="13.5" thickBot="1" x14ac:dyDescent="0.25">
      <c r="A12" s="259" t="s">
        <v>34</v>
      </c>
      <c r="B12" s="260"/>
      <c r="C12" s="260"/>
      <c r="D12" s="261">
        <f>Certification!V4</f>
        <v>31611289.359999999</v>
      </c>
      <c r="E12" s="262"/>
      <c r="F12" s="103"/>
      <c r="G12" s="263"/>
      <c r="H12" s="264"/>
      <c r="I12" s="265"/>
    </row>
    <row r="13" spans="1:10" ht="26.25" thickBot="1" x14ac:dyDescent="0.25">
      <c r="A13" s="25" t="s">
        <v>0</v>
      </c>
      <c r="B13" s="266" t="s">
        <v>35</v>
      </c>
      <c r="C13" s="266"/>
      <c r="D13" s="266"/>
      <c r="E13" s="266"/>
      <c r="F13" s="26" t="s">
        <v>36</v>
      </c>
      <c r="G13" s="27" t="s">
        <v>37</v>
      </c>
      <c r="H13" s="267" t="s">
        <v>38</v>
      </c>
      <c r="I13" s="268"/>
    </row>
    <row r="14" spans="1:10" x14ac:dyDescent="0.2">
      <c r="A14" s="28"/>
      <c r="B14" s="244" t="s">
        <v>39</v>
      </c>
      <c r="C14" s="245"/>
      <c r="D14" s="245"/>
      <c r="E14" s="246"/>
      <c r="F14" s="104"/>
      <c r="G14" s="105" t="s">
        <v>40</v>
      </c>
      <c r="H14" s="247"/>
      <c r="I14" s="248"/>
    </row>
    <row r="15" spans="1:10" ht="13.5" thickBot="1" x14ac:dyDescent="0.25">
      <c r="A15" s="29"/>
      <c r="B15" s="202" t="s">
        <v>41</v>
      </c>
      <c r="C15" s="203"/>
      <c r="D15" s="203"/>
      <c r="E15" s="249"/>
      <c r="F15" s="106"/>
      <c r="G15" s="107" t="str">
        <f>Certification!D4</f>
        <v>COP-R001</v>
      </c>
      <c r="H15" s="250"/>
      <c r="I15" s="251"/>
    </row>
    <row r="16" spans="1:10" ht="15" x14ac:dyDescent="0.2">
      <c r="A16" s="30" t="s">
        <v>42</v>
      </c>
      <c r="B16" s="228" t="s">
        <v>43</v>
      </c>
      <c r="C16" s="228"/>
      <c r="D16" s="228"/>
      <c r="E16" s="228"/>
      <c r="F16" s="108"/>
      <c r="G16" s="109"/>
      <c r="H16" s="252"/>
      <c r="I16" s="253"/>
    </row>
    <row r="17" spans="1:9" x14ac:dyDescent="0.2">
      <c r="A17" s="28">
        <f>+A15+1</f>
        <v>1</v>
      </c>
      <c r="B17" s="236" t="s">
        <v>95</v>
      </c>
      <c r="C17" s="236"/>
      <c r="D17" s="236"/>
      <c r="E17" s="236"/>
      <c r="F17" s="110">
        <v>0</v>
      </c>
      <c r="G17" s="111">
        <f t="shared" ref="G17:G33" si="0">H17-F17</f>
        <v>0</v>
      </c>
      <c r="H17" s="237">
        <f>Certification!Z4</f>
        <v>0</v>
      </c>
      <c r="I17" s="238"/>
    </row>
    <row r="18" spans="1:9" x14ac:dyDescent="0.2">
      <c r="A18" s="28">
        <f>+A17+1</f>
        <v>2</v>
      </c>
      <c r="B18" s="236" t="s">
        <v>16</v>
      </c>
      <c r="C18" s="236"/>
      <c r="D18" s="236"/>
      <c r="E18" s="236"/>
      <c r="F18" s="110">
        <v>0</v>
      </c>
      <c r="G18" s="111">
        <f t="shared" si="0"/>
        <v>0</v>
      </c>
      <c r="H18" s="237">
        <f>Certification!AA4</f>
        <v>0</v>
      </c>
      <c r="I18" s="238"/>
    </row>
    <row r="19" spans="1:9" x14ac:dyDescent="0.2">
      <c r="A19" s="28">
        <v>3</v>
      </c>
      <c r="B19" s="236" t="s">
        <v>96</v>
      </c>
      <c r="C19" s="236"/>
      <c r="D19" s="236"/>
      <c r="E19" s="236"/>
      <c r="F19" s="110">
        <v>0</v>
      </c>
      <c r="G19" s="112">
        <f t="shared" si="0"/>
        <v>0</v>
      </c>
      <c r="H19" s="242">
        <f>Certification!AB4</f>
        <v>0</v>
      </c>
      <c r="I19" s="243"/>
    </row>
    <row r="20" spans="1:9" x14ac:dyDescent="0.2">
      <c r="A20" s="28">
        <v>4</v>
      </c>
      <c r="B20" s="236" t="s">
        <v>18</v>
      </c>
      <c r="C20" s="236"/>
      <c r="D20" s="236"/>
      <c r="E20" s="236"/>
      <c r="F20" s="110">
        <v>0</v>
      </c>
      <c r="G20" s="111">
        <f t="shared" si="0"/>
        <v>0</v>
      </c>
      <c r="H20" s="237">
        <f>Certification!AC4</f>
        <v>0</v>
      </c>
      <c r="I20" s="238"/>
    </row>
    <row r="21" spans="1:9" x14ac:dyDescent="0.2">
      <c r="A21" s="28">
        <v>5</v>
      </c>
      <c r="B21" s="236" t="s">
        <v>97</v>
      </c>
      <c r="C21" s="236"/>
      <c r="D21" s="236"/>
      <c r="E21" s="236"/>
      <c r="F21" s="110">
        <v>0</v>
      </c>
      <c r="G21" s="111">
        <f t="shared" si="0"/>
        <v>0</v>
      </c>
      <c r="H21" s="237">
        <f>Certification!AD4</f>
        <v>0</v>
      </c>
      <c r="I21" s="238"/>
    </row>
    <row r="22" spans="1:9" ht="58.5" customHeight="1" thickBot="1" x14ac:dyDescent="0.25">
      <c r="A22" s="31" t="s">
        <v>42</v>
      </c>
      <c r="B22" s="239" t="s">
        <v>44</v>
      </c>
      <c r="C22" s="239"/>
      <c r="D22" s="239"/>
      <c r="E22" s="239"/>
      <c r="F22" s="113">
        <f>SUM(F17:F21)</f>
        <v>0</v>
      </c>
      <c r="G22" s="114">
        <f t="shared" si="0"/>
        <v>0</v>
      </c>
      <c r="H22" s="240">
        <f>SUM(H17:H21)</f>
        <v>0</v>
      </c>
      <c r="I22" s="241"/>
    </row>
    <row r="23" spans="1:9" ht="15" x14ac:dyDescent="0.2">
      <c r="A23" s="32" t="s">
        <v>45</v>
      </c>
      <c r="B23" s="233" t="s">
        <v>46</v>
      </c>
      <c r="C23" s="233"/>
      <c r="D23" s="233"/>
      <c r="E23" s="233"/>
      <c r="F23" s="115"/>
      <c r="G23" s="116"/>
      <c r="H23" s="234"/>
      <c r="I23" s="235"/>
    </row>
    <row r="24" spans="1:9" x14ac:dyDescent="0.2">
      <c r="A24" s="28">
        <v>1</v>
      </c>
      <c r="B24" s="225" t="s">
        <v>98</v>
      </c>
      <c r="C24" s="225"/>
      <c r="D24" s="225"/>
      <c r="E24" s="225"/>
      <c r="F24" s="110">
        <v>0</v>
      </c>
      <c r="G24" s="111">
        <f t="shared" si="0"/>
        <v>0</v>
      </c>
      <c r="H24" s="226">
        <v>0</v>
      </c>
      <c r="I24" s="227"/>
    </row>
    <row r="25" spans="1:9" x14ac:dyDescent="0.2">
      <c r="A25" s="28">
        <v>2</v>
      </c>
      <c r="B25" s="225" t="s">
        <v>99</v>
      </c>
      <c r="C25" s="225"/>
      <c r="D25" s="225"/>
      <c r="E25" s="225"/>
      <c r="F25" s="110">
        <v>0</v>
      </c>
      <c r="G25" s="111">
        <f t="shared" si="0"/>
        <v>0</v>
      </c>
      <c r="H25" s="226">
        <v>0</v>
      </c>
      <c r="I25" s="227"/>
    </row>
    <row r="26" spans="1:9" x14ac:dyDescent="0.2">
      <c r="A26" s="28">
        <v>3</v>
      </c>
      <c r="B26" s="225" t="s">
        <v>100</v>
      </c>
      <c r="C26" s="225"/>
      <c r="D26" s="225"/>
      <c r="E26" s="225"/>
      <c r="F26" s="110">
        <v>0</v>
      </c>
      <c r="G26" s="111">
        <f t="shared" si="0"/>
        <v>0</v>
      </c>
      <c r="H26" s="226">
        <v>0</v>
      </c>
      <c r="I26" s="227"/>
    </row>
    <row r="27" spans="1:9" x14ac:dyDescent="0.2">
      <c r="A27" s="28">
        <v>4</v>
      </c>
      <c r="B27" s="225" t="s">
        <v>101</v>
      </c>
      <c r="C27" s="225"/>
      <c r="D27" s="225"/>
      <c r="E27" s="225"/>
      <c r="F27" s="110">
        <v>0</v>
      </c>
      <c r="G27" s="111">
        <f t="shared" si="0"/>
        <v>0</v>
      </c>
      <c r="H27" s="226">
        <v>0</v>
      </c>
      <c r="I27" s="227"/>
    </row>
    <row r="28" spans="1:9" x14ac:dyDescent="0.2">
      <c r="A28" s="28">
        <v>5</v>
      </c>
      <c r="B28" s="225" t="s">
        <v>102</v>
      </c>
      <c r="C28" s="225"/>
      <c r="D28" s="225"/>
      <c r="E28" s="225"/>
      <c r="F28" s="110">
        <v>0</v>
      </c>
      <c r="G28" s="111">
        <f t="shared" si="0"/>
        <v>0</v>
      </c>
      <c r="H28" s="226">
        <v>0</v>
      </c>
      <c r="I28" s="227"/>
    </row>
    <row r="29" spans="1:9" x14ac:dyDescent="0.2">
      <c r="A29" s="28">
        <v>6</v>
      </c>
      <c r="B29" s="225" t="s">
        <v>103</v>
      </c>
      <c r="C29" s="225"/>
      <c r="D29" s="225"/>
      <c r="E29" s="225"/>
      <c r="F29" s="110">
        <v>0</v>
      </c>
      <c r="G29" s="111">
        <f t="shared" si="0"/>
        <v>0</v>
      </c>
      <c r="H29" s="226">
        <v>0</v>
      </c>
      <c r="I29" s="227"/>
    </row>
    <row r="30" spans="1:9" x14ac:dyDescent="0.2">
      <c r="A30" s="28">
        <v>7</v>
      </c>
      <c r="B30" s="225" t="s">
        <v>104</v>
      </c>
      <c r="C30" s="225"/>
      <c r="D30" s="225"/>
      <c r="E30" s="225"/>
      <c r="F30" s="110">
        <v>0</v>
      </c>
      <c r="G30" s="111">
        <f t="shared" si="0"/>
        <v>0</v>
      </c>
      <c r="H30" s="226">
        <v>0</v>
      </c>
      <c r="I30" s="227"/>
    </row>
    <row r="31" spans="1:9" x14ac:dyDescent="0.2">
      <c r="A31" s="28">
        <v>8</v>
      </c>
      <c r="B31" s="225" t="s">
        <v>47</v>
      </c>
      <c r="C31" s="225"/>
      <c r="D31" s="225"/>
      <c r="E31" s="225"/>
      <c r="F31" s="110">
        <v>0</v>
      </c>
      <c r="G31" s="111">
        <f t="shared" si="0"/>
        <v>0</v>
      </c>
      <c r="H31" s="226">
        <v>0</v>
      </c>
      <c r="I31" s="227"/>
    </row>
    <row r="32" spans="1:9" x14ac:dyDescent="0.2">
      <c r="A32" s="28">
        <v>9</v>
      </c>
      <c r="B32" s="225" t="s">
        <v>48</v>
      </c>
      <c r="C32" s="225"/>
      <c r="D32" s="225"/>
      <c r="E32" s="225"/>
      <c r="F32" s="110">
        <v>0</v>
      </c>
      <c r="G32" s="111">
        <f t="shared" si="0"/>
        <v>0</v>
      </c>
      <c r="H32" s="226">
        <v>0</v>
      </c>
      <c r="I32" s="227"/>
    </row>
    <row r="33" spans="1:11" x14ac:dyDescent="0.2">
      <c r="A33" s="28">
        <v>10</v>
      </c>
      <c r="B33" s="225" t="s">
        <v>49</v>
      </c>
      <c r="C33" s="225"/>
      <c r="D33" s="225"/>
      <c r="E33" s="225"/>
      <c r="F33" s="110">
        <v>0</v>
      </c>
      <c r="G33" s="111">
        <f t="shared" si="0"/>
        <v>0</v>
      </c>
      <c r="H33" s="226">
        <v>0</v>
      </c>
      <c r="I33" s="227"/>
    </row>
    <row r="34" spans="1:11" ht="15.75" thickBot="1" x14ac:dyDescent="0.25">
      <c r="A34" s="33" t="s">
        <v>50</v>
      </c>
      <c r="B34" s="219" t="s">
        <v>51</v>
      </c>
      <c r="C34" s="219"/>
      <c r="D34" s="219"/>
      <c r="E34" s="219"/>
      <c r="F34" s="117">
        <f>SUM(F24:F33)</f>
        <v>0</v>
      </c>
      <c r="G34" s="114">
        <f t="shared" ref="G34:G42" si="1">H34-F34</f>
        <v>0</v>
      </c>
      <c r="H34" s="231">
        <f>SUM(H24:H33)</f>
        <v>0</v>
      </c>
      <c r="I34" s="232"/>
    </row>
    <row r="35" spans="1:11" ht="15.75" thickBot="1" x14ac:dyDescent="0.25">
      <c r="A35" s="30" t="s">
        <v>52</v>
      </c>
      <c r="B35" s="228" t="s">
        <v>53</v>
      </c>
      <c r="C35" s="228"/>
      <c r="D35" s="228"/>
      <c r="E35" s="228"/>
      <c r="F35" s="118"/>
      <c r="G35" s="108">
        <f t="shared" si="1"/>
        <v>0</v>
      </c>
      <c r="H35" s="229"/>
      <c r="I35" s="230"/>
    </row>
    <row r="36" spans="1:11" ht="13.5" thickBot="1" x14ac:dyDescent="0.25">
      <c r="A36" s="34">
        <v>1</v>
      </c>
      <c r="B36" s="225" t="s">
        <v>54</v>
      </c>
      <c r="C36" s="225"/>
      <c r="D36" s="225"/>
      <c r="E36" s="225"/>
      <c r="F36" s="110">
        <v>0</v>
      </c>
      <c r="G36" s="108">
        <f t="shared" si="1"/>
        <v>0</v>
      </c>
      <c r="H36" s="226">
        <v>0</v>
      </c>
      <c r="I36" s="227"/>
    </row>
    <row r="37" spans="1:11" ht="13.5" thickBot="1" x14ac:dyDescent="0.25">
      <c r="A37" s="34">
        <v>2</v>
      </c>
      <c r="B37" s="225" t="s">
        <v>55</v>
      </c>
      <c r="C37" s="225"/>
      <c r="D37" s="225"/>
      <c r="E37" s="225"/>
      <c r="F37" s="110">
        <v>0</v>
      </c>
      <c r="G37" s="108">
        <f t="shared" si="1"/>
        <v>0</v>
      </c>
      <c r="H37" s="226">
        <v>0</v>
      </c>
      <c r="I37" s="227"/>
    </row>
    <row r="38" spans="1:11" ht="13.5" thickBot="1" x14ac:dyDescent="0.25">
      <c r="A38" s="34">
        <v>3</v>
      </c>
      <c r="B38" s="225" t="s">
        <v>56</v>
      </c>
      <c r="C38" s="225"/>
      <c r="D38" s="225"/>
      <c r="E38" s="225"/>
      <c r="F38" s="110">
        <v>0</v>
      </c>
      <c r="G38" s="108">
        <f t="shared" si="1"/>
        <v>0</v>
      </c>
      <c r="H38" s="226">
        <v>0</v>
      </c>
      <c r="I38" s="227"/>
    </row>
    <row r="39" spans="1:11" ht="13.5" thickBot="1" x14ac:dyDescent="0.25">
      <c r="A39" s="34">
        <v>4</v>
      </c>
      <c r="B39" s="225" t="s">
        <v>57</v>
      </c>
      <c r="C39" s="225"/>
      <c r="D39" s="225"/>
      <c r="E39" s="225"/>
      <c r="F39" s="110">
        <v>0</v>
      </c>
      <c r="G39" s="108">
        <f t="shared" si="1"/>
        <v>0</v>
      </c>
      <c r="H39" s="226">
        <v>0</v>
      </c>
      <c r="I39" s="227"/>
    </row>
    <row r="40" spans="1:11" ht="15" thickBot="1" x14ac:dyDescent="0.25">
      <c r="A40" s="34"/>
      <c r="B40" s="216" t="s">
        <v>58</v>
      </c>
      <c r="C40" s="216"/>
      <c r="D40" s="216"/>
      <c r="E40" s="216"/>
      <c r="F40" s="110">
        <v>0</v>
      </c>
      <c r="G40" s="108">
        <f t="shared" si="1"/>
        <v>0</v>
      </c>
      <c r="H40" s="226">
        <v>0</v>
      </c>
      <c r="I40" s="227"/>
      <c r="J40" s="35"/>
    </row>
    <row r="41" spans="1:11" ht="14.25" x14ac:dyDescent="0.2">
      <c r="A41" s="34"/>
      <c r="B41" s="216" t="s">
        <v>59</v>
      </c>
      <c r="C41" s="216"/>
      <c r="D41" s="216"/>
      <c r="E41" s="216"/>
      <c r="F41" s="110">
        <v>0</v>
      </c>
      <c r="G41" s="108">
        <f t="shared" si="1"/>
        <v>0</v>
      </c>
      <c r="H41" s="217"/>
      <c r="I41" s="218"/>
      <c r="J41" s="35"/>
    </row>
    <row r="42" spans="1:11" s="24" customFormat="1" ht="15.75" thickBot="1" x14ac:dyDescent="0.3">
      <c r="A42" s="33" t="s">
        <v>52</v>
      </c>
      <c r="B42" s="219" t="s">
        <v>60</v>
      </c>
      <c r="C42" s="219"/>
      <c r="D42" s="219"/>
      <c r="E42" s="219"/>
      <c r="F42" s="119">
        <f>SUM(F36:F41)</f>
        <v>0</v>
      </c>
      <c r="G42" s="119">
        <f t="shared" si="1"/>
        <v>0</v>
      </c>
      <c r="H42" s="220">
        <f>SUM(H36:H41)</f>
        <v>0</v>
      </c>
      <c r="I42" s="221"/>
      <c r="J42" s="36"/>
      <c r="K42" s="37"/>
    </row>
    <row r="43" spans="1:11" s="24" customFormat="1" ht="18.75" thickBot="1" x14ac:dyDescent="0.3">
      <c r="A43" s="38"/>
      <c r="B43" s="222" t="s">
        <v>61</v>
      </c>
      <c r="C43" s="222"/>
      <c r="D43" s="222"/>
      <c r="E43" s="222"/>
      <c r="F43" s="120"/>
      <c r="G43" s="121">
        <f>G22-G34+G42</f>
        <v>0</v>
      </c>
      <c r="H43" s="223">
        <f>H22+H42-H34</f>
        <v>0</v>
      </c>
      <c r="I43" s="224"/>
      <c r="J43" s="36"/>
      <c r="K43" s="37"/>
    </row>
    <row r="44" spans="1:11" s="24" customFormat="1" ht="18" x14ac:dyDescent="0.25">
      <c r="A44" s="39"/>
      <c r="B44" s="194" t="s">
        <v>108</v>
      </c>
      <c r="C44" s="195"/>
      <c r="D44" s="195"/>
      <c r="E44" s="195"/>
      <c r="F44" s="195"/>
      <c r="G44" s="195"/>
      <c r="H44" s="195"/>
      <c r="I44" s="196"/>
    </row>
    <row r="45" spans="1:11" x14ac:dyDescent="0.2">
      <c r="A45" s="28"/>
      <c r="B45" s="197" t="s">
        <v>62</v>
      </c>
      <c r="C45" s="198"/>
      <c r="D45" s="198"/>
      <c r="E45" s="199"/>
      <c r="F45" s="200"/>
      <c r="G45" s="200"/>
      <c r="H45" s="200"/>
      <c r="I45" s="201"/>
    </row>
    <row r="46" spans="1:11" x14ac:dyDescent="0.2">
      <c r="A46" s="29"/>
      <c r="B46" s="202" t="s">
        <v>63</v>
      </c>
      <c r="C46" s="203"/>
      <c r="D46" s="206"/>
      <c r="E46" s="206"/>
      <c r="F46" s="206"/>
      <c r="G46" s="206"/>
      <c r="H46" s="206"/>
      <c r="I46" s="207"/>
    </row>
    <row r="47" spans="1:11" x14ac:dyDescent="0.2">
      <c r="A47" s="40"/>
      <c r="B47" s="204"/>
      <c r="C47" s="205"/>
      <c r="D47" s="208"/>
      <c r="E47" s="208"/>
      <c r="F47" s="208"/>
      <c r="G47" s="208"/>
      <c r="H47" s="208"/>
      <c r="I47" s="209"/>
    </row>
    <row r="48" spans="1:11" ht="13.5" thickBot="1" x14ac:dyDescent="0.25">
      <c r="A48" s="41"/>
      <c r="B48" s="42"/>
      <c r="C48" s="42"/>
      <c r="D48" s="42"/>
      <c r="E48" s="42"/>
      <c r="F48" s="43"/>
      <c r="G48" s="44"/>
      <c r="H48" s="45"/>
      <c r="I48" s="46"/>
    </row>
    <row r="49" spans="1:9" x14ac:dyDescent="0.2">
      <c r="A49" s="210" t="s">
        <v>64</v>
      </c>
      <c r="B49" s="211"/>
      <c r="C49" s="210" t="s">
        <v>65</v>
      </c>
      <c r="D49" s="211"/>
      <c r="E49" s="212"/>
      <c r="F49" s="47" t="s">
        <v>66</v>
      </c>
      <c r="G49" s="213" t="s">
        <v>66</v>
      </c>
      <c r="H49" s="214"/>
      <c r="I49" s="215"/>
    </row>
    <row r="50" spans="1:9" x14ac:dyDescent="0.2">
      <c r="A50" s="170"/>
      <c r="B50" s="171"/>
      <c r="C50" s="170"/>
      <c r="D50" s="176"/>
      <c r="E50" s="171"/>
      <c r="F50" s="171"/>
      <c r="G50" s="179"/>
      <c r="H50" s="180"/>
      <c r="I50" s="181"/>
    </row>
    <row r="51" spans="1:9" x14ac:dyDescent="0.2">
      <c r="A51" s="172"/>
      <c r="B51" s="173"/>
      <c r="C51" s="172"/>
      <c r="D51" s="177"/>
      <c r="E51" s="173"/>
      <c r="F51" s="173"/>
      <c r="G51" s="182"/>
      <c r="H51" s="183"/>
      <c r="I51" s="184"/>
    </row>
    <row r="52" spans="1:9" x14ac:dyDescent="0.2">
      <c r="A52" s="172"/>
      <c r="B52" s="173"/>
      <c r="C52" s="172"/>
      <c r="D52" s="177"/>
      <c r="E52" s="173"/>
      <c r="F52" s="173"/>
      <c r="G52" s="182"/>
      <c r="H52" s="183"/>
      <c r="I52" s="184"/>
    </row>
    <row r="53" spans="1:9" x14ac:dyDescent="0.2">
      <c r="A53" s="172"/>
      <c r="B53" s="173"/>
      <c r="C53" s="172"/>
      <c r="D53" s="177"/>
      <c r="E53" s="173"/>
      <c r="F53" s="173"/>
      <c r="G53" s="182"/>
      <c r="H53" s="183"/>
      <c r="I53" s="184"/>
    </row>
    <row r="54" spans="1:9" x14ac:dyDescent="0.2">
      <c r="A54" s="172"/>
      <c r="B54" s="173"/>
      <c r="C54" s="172"/>
      <c r="D54" s="177"/>
      <c r="E54" s="173"/>
      <c r="F54" s="173"/>
      <c r="G54" s="182"/>
      <c r="H54" s="183"/>
      <c r="I54" s="184"/>
    </row>
    <row r="55" spans="1:9" x14ac:dyDescent="0.2">
      <c r="A55" s="172"/>
      <c r="B55" s="173"/>
      <c r="C55" s="172"/>
      <c r="D55" s="177"/>
      <c r="E55" s="173"/>
      <c r="F55" s="173"/>
      <c r="G55" s="182"/>
      <c r="H55" s="183"/>
      <c r="I55" s="184"/>
    </row>
    <row r="56" spans="1:9" x14ac:dyDescent="0.2">
      <c r="A56" s="172"/>
      <c r="B56" s="173"/>
      <c r="C56" s="172"/>
      <c r="D56" s="177"/>
      <c r="E56" s="173"/>
      <c r="F56" s="173"/>
      <c r="G56" s="182"/>
      <c r="H56" s="183"/>
      <c r="I56" s="184"/>
    </row>
    <row r="57" spans="1:9" x14ac:dyDescent="0.2">
      <c r="A57" s="174"/>
      <c r="B57" s="175"/>
      <c r="C57" s="174"/>
      <c r="D57" s="178"/>
      <c r="E57" s="175"/>
      <c r="F57" s="175"/>
      <c r="G57" s="185"/>
      <c r="H57" s="186"/>
      <c r="I57" s="187"/>
    </row>
    <row r="58" spans="1:9" x14ac:dyDescent="0.2">
      <c r="A58" s="188"/>
      <c r="B58" s="189"/>
      <c r="C58" s="190"/>
      <c r="D58" s="191"/>
      <c r="E58" s="192"/>
      <c r="F58" s="48"/>
      <c r="G58" s="188"/>
      <c r="H58" s="193"/>
      <c r="I58" s="189"/>
    </row>
    <row r="59" spans="1:9" ht="15" thickBot="1" x14ac:dyDescent="0.25">
      <c r="A59" s="167" t="s">
        <v>67</v>
      </c>
      <c r="B59" s="168"/>
      <c r="C59" s="167" t="s">
        <v>68</v>
      </c>
      <c r="D59" s="169"/>
      <c r="E59" s="168"/>
      <c r="F59" s="49" t="s">
        <v>69</v>
      </c>
      <c r="G59" s="167" t="s">
        <v>70</v>
      </c>
      <c r="H59" s="169"/>
      <c r="I59" s="168"/>
    </row>
  </sheetData>
  <mergeCells count="105">
    <mergeCell ref="A1:I1"/>
    <mergeCell ref="A2:I2"/>
    <mergeCell ref="A3:F3"/>
    <mergeCell ref="G3:I3"/>
    <mergeCell ref="A4:B4"/>
    <mergeCell ref="G4:I5"/>
    <mergeCell ref="A5:B5"/>
    <mergeCell ref="C5:F5"/>
    <mergeCell ref="A9:C9"/>
    <mergeCell ref="D9:E9"/>
    <mergeCell ref="F9:I9"/>
    <mergeCell ref="A10:C10"/>
    <mergeCell ref="D10:E10"/>
    <mergeCell ref="F10:I10"/>
    <mergeCell ref="A6:D6"/>
    <mergeCell ref="F6:I6"/>
    <mergeCell ref="B7:E7"/>
    <mergeCell ref="F7:I7"/>
    <mergeCell ref="A8:B8"/>
    <mergeCell ref="F8:I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user</lastModifiedBy>
  <lastPrinted>2014-01-09T07:01:54Z</lastPrinted>
  <dcterms:modified xsi:type="dcterms:W3CDTF">2015-02-16T10:52:24Z</dcterms:modified>
</coreProperties>
</file>