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370" windowHeight="7530" activeTab="1"/>
  </bookViews>
  <sheets>
    <sheet name="Order" sheetId="8" r:id="rId1"/>
    <sheet name="certification" sheetId="9" r:id="rId2"/>
    <sheet name="COP Facesheet" sheetId="10" r:id="rId3"/>
  </sheets>
  <calcPr calcId="125725"/>
</workbook>
</file>

<file path=xl/calcChain.xml><?xml version="1.0" encoding="utf-8"?>
<calcChain xmlns="http://schemas.openxmlformats.org/spreadsheetml/2006/main">
  <c r="Z15" i="9"/>
  <c r="X15"/>
  <c r="Q15"/>
  <c r="S15" s="1"/>
  <c r="T15" s="1"/>
  <c r="Y15" l="1"/>
  <c r="AA15" s="1"/>
  <c r="Q14"/>
  <c r="S14" s="1"/>
  <c r="T14" s="1"/>
  <c r="Q13"/>
  <c r="S13" s="1"/>
  <c r="T13" s="1"/>
  <c r="Q12"/>
  <c r="S12" s="1"/>
  <c r="T12" s="1"/>
  <c r="Q11"/>
  <c r="S11" s="1"/>
  <c r="T11" s="1"/>
  <c r="Q10"/>
  <c r="S10" s="1"/>
  <c r="T10" s="1"/>
  <c r="Q9"/>
  <c r="S9" s="1"/>
  <c r="T9" s="1"/>
  <c r="Q8"/>
  <c r="S8" s="1"/>
  <c r="T8" s="1"/>
  <c r="Q9" i="8" l="1"/>
  <c r="Q10"/>
  <c r="Q11"/>
  <c r="Q12"/>
  <c r="Q13"/>
  <c r="Q14"/>
  <c r="Q8"/>
  <c r="Z9" i="9" l="1"/>
  <c r="Z10"/>
  <c r="Z11"/>
  <c r="Z12"/>
  <c r="Z13"/>
  <c r="Z14"/>
  <c r="Z8"/>
  <c r="Z4" s="1"/>
  <c r="H19" i="10" s="1"/>
  <c r="G19" s="1"/>
  <c r="Y9" i="9"/>
  <c r="Y10"/>
  <c r="Y11"/>
  <c r="Y12"/>
  <c r="Y13"/>
  <c r="Y14"/>
  <c r="Y8"/>
  <c r="X9"/>
  <c r="AA9" s="1"/>
  <c r="X10"/>
  <c r="X11"/>
  <c r="AA11" s="1"/>
  <c r="X12"/>
  <c r="X13"/>
  <c r="AA13" s="1"/>
  <c r="X14"/>
  <c r="X8"/>
  <c r="AA8" s="1"/>
  <c r="H42" i="10"/>
  <c r="G42"/>
  <c r="F42"/>
  <c r="G41"/>
  <c r="G40"/>
  <c r="G38"/>
  <c r="G37"/>
  <c r="G36"/>
  <c r="G35"/>
  <c r="H34"/>
  <c r="G34" s="1"/>
  <c r="F34"/>
  <c r="G32"/>
  <c r="F22"/>
  <c r="A17"/>
  <c r="A18" s="1"/>
  <c r="AA14" i="9" l="1"/>
  <c r="AA12"/>
  <c r="AA10"/>
  <c r="Y4"/>
  <c r="H18" i="10" s="1"/>
  <c r="G18" s="1"/>
  <c r="AA4" i="9"/>
  <c r="X4"/>
  <c r="H17" i="10" s="1"/>
  <c r="H22" s="1"/>
  <c r="H43" s="1"/>
  <c r="G17" l="1"/>
  <c r="G22"/>
  <c r="G43" s="1"/>
  <c r="S14" i="8" l="1"/>
  <c r="T14" s="1"/>
  <c r="S13"/>
  <c r="T13" s="1"/>
  <c r="S12"/>
  <c r="T12" s="1"/>
  <c r="S11"/>
  <c r="T11" s="1"/>
  <c r="S10"/>
  <c r="T10" s="1"/>
  <c r="S9"/>
  <c r="T9" s="1"/>
  <c r="S8"/>
  <c r="T8" s="1"/>
</calcChain>
</file>

<file path=xl/sharedStrings.xml><?xml version="1.0" encoding="utf-8"?>
<sst xmlns="http://schemas.openxmlformats.org/spreadsheetml/2006/main" count="174" uniqueCount="112">
  <si>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</si>
  <si>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</si>
  <si>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</si>
  <si>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</si>
  <si>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</si>
  <si>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</si>
  <si>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</si>
  <si>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</si>
  <si>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</si>
  <si>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</si>
  <si>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</si>
  <si>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</si>
  <si>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</si>
  <si>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</si>
  <si>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</si>
  <si>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</si>
  <si>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</si>
  <si>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</si>
  <si>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</si>
  <si>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</si>
  <si>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</si>
  <si>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</si>
  <si>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</si>
  <si>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</si>
  <si>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</si>
  <si>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</si>
  <si>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</si>
  <si>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</si>
  <si>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</si>
  <si>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</si>
  <si>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</si>
  <si>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</si>
  <si>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</si>
  <si>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</si>
  <si>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</si>
  <si>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</si>
  <si>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</si>
  <si>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</si>
  <si>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</si>
  <si>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</si>
  <si>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</si>
  <si>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</si>
  <si>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</si>
  <si>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</si>
  <si>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</si>
  <si>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</si>
  <si>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</si>
  <si>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</si>
  <si>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</si>
  <si>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</si>
  <si>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</si>
  <si>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</si>
  <si>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</si>
  <si>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</si>
  <si>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</si>
  <si>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</si>
  <si>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</si>
  <si>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</si>
  <si>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</si>
  <si>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</si>
  <si>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</si>
  <si>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</si>
  <si>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</si>
  <si>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</si>
  <si>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</si>
  <si>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</si>
  <si>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</si>
  <si>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</si>
  <si>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</si>
  <si>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</si>
  <si>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</si>
  <si>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</si>
  <si>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</si>
  <si>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</si>
  <si>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</si>
  <si>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</si>
  <si>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</si>
  <si>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</si>
  <si>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</si>
  <si>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</si>
  <si>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</si>
  <si>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</si>
  <si>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</si>
  <si>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</si>
  <si>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</si>
  <si>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</si>
  <si>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</si>
  <si>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</si>
  <si>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</si>
  <si>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</si>
  <si>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</si>
  <si>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</si>
  <si>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</si>
  <si>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</si>
  <si>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</si>
  <si>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</si>
  <si>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</si>
  <si>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</si>
  <si>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</si>
  <si>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</si>
  <si>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</si>
  <si>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Provision for Landscape Design Consultancy Services</t>
  </si>
  <si>
    <t>Payment Schedule</t>
  </si>
  <si>
    <t>Nil</t>
  </si>
  <si>
    <t>On Signing (10%)</t>
  </si>
  <si>
    <t>On Approval of concept design (15%)</t>
  </si>
  <si>
    <t>On approval of schematic design (25%)</t>
  </si>
  <si>
    <t>On Approval of detailed design development drawings (30%)</t>
  </si>
  <si>
    <t>On completion of the project (20%)</t>
  </si>
  <si>
    <t>601000000</t>
  </si>
  <si>
    <t>COP-R001</t>
  </si>
  <si>
    <t>COP-R002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</si>
</sst>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;[Red]0"/>
    <numFmt numFmtId="166" formatCode="0.00;[Red]0.00"/>
    <numFmt numFmtId="167" formatCode="_(* #,##0_);_(* \(#,##0\);_(* &quot;-&quot;??_);_(@_)"/>
    <numFmt numFmtId="168" formatCode="_([$INR]\ * #,##0.00_);_([$INR]\ * \(#,##0.00\);_([$INR]\ * &quot;-&quot;??_);_(@_)"/>
    <numFmt numFmtId="169" formatCode="_([$INR]\ * #,##0_);_([$INR]\ * \(#,##0\);_([$INR]\ * &quot;-&quot;??_);_(@_)"/>
    <numFmt numFmtId="170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vertical="center" wrapText="1"/>
    </xf>
    <xf numFmtId="165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7" fillId="5" borderId="1" xfId="40" applyNumberFormat="1" applyFont="1" applyFill="1" applyBorder="1" applyAlignment="1" applyProtection="1">
      <alignment horizontal="center" vertical="center"/>
    </xf>
    <xf numFmtId="16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vertical="center"/>
    </xf>
    <xf numFmtId="166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7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7" fontId="9" fillId="0" borderId="1" xfId="2" applyNumberFormat="1" applyFont="1" applyBorder="1" applyAlignment="1">
      <alignment horizontal="center"/>
    </xf>
    <xf numFmtId="167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7" fontId="9" fillId="0" borderId="9" xfId="2" applyNumberFormat="1" applyFont="1" applyBorder="1" applyAlignment="1">
      <alignment horizontal="center" vertical="center"/>
    </xf>
    <xf numFmtId="167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7" fontId="9" fillId="0" borderId="6" xfId="2" applyNumberFormat="1" applyFont="1" applyBorder="1" applyAlignment="1">
      <alignment horizontal="center" vertical="center"/>
    </xf>
    <xf numFmtId="167" fontId="9" fillId="7" borderId="6" xfId="2" applyNumberFormat="1" applyFont="1" applyFill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169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9" fontId="15" fillId="7" borderId="43" xfId="23" applyNumberFormat="1" applyFont="1" applyFill="1" applyBorder="1" applyAlignment="1">
      <alignment horizontal="center" vertical="center" wrapText="1"/>
    </xf>
    <xf numFmtId="169" fontId="15" fillId="0" borderId="43" xfId="2" applyNumberFormat="1" applyFont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 wrapText="1"/>
    </xf>
    <xf numFmtId="169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9" fontId="10" fillId="0" borderId="9" xfId="2" applyNumberFormat="1" applyFont="1" applyBorder="1" applyAlignment="1">
      <alignment horizontal="center" vertical="center"/>
    </xf>
    <xf numFmtId="168" fontId="15" fillId="7" borderId="6" xfId="2" applyNumberFormat="1" applyFont="1" applyFill="1" applyBorder="1" applyAlignment="1">
      <alignment horizontal="center" vertical="center" wrapText="1"/>
    </xf>
    <xf numFmtId="169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 wrapText="1"/>
    </xf>
    <xf numFmtId="169" fontId="11" fillId="7" borderId="1" xfId="2" applyNumberFormat="1" applyFont="1" applyFill="1" applyBorder="1" applyAlignment="1">
      <alignment horizontal="center" vertical="center" wrapText="1"/>
    </xf>
    <xf numFmtId="169" fontId="11" fillId="0" borderId="1" xfId="2" applyNumberFormat="1" applyFont="1" applyBorder="1" applyAlignment="1">
      <alignment horizontal="center" vertical="center"/>
    </xf>
    <xf numFmtId="170" fontId="9" fillId="0" borderId="0" xfId="23" applyNumberFormat="1" applyFont="1"/>
    <xf numFmtId="168" fontId="10" fillId="0" borderId="9" xfId="2" applyNumberFormat="1" applyFont="1" applyBorder="1" applyAlignment="1">
      <alignment vertical="center"/>
    </xf>
    <xf numFmtId="170" fontId="9" fillId="0" borderId="0" xfId="23" applyNumberFormat="1" applyFont="1" applyAlignment="1">
      <alignment vertical="center"/>
    </xf>
    <xf numFmtId="169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8" fontId="16" fillId="7" borderId="31" xfId="2" applyNumberFormat="1" applyFont="1" applyFill="1" applyBorder="1" applyAlignment="1">
      <alignment vertical="center"/>
    </xf>
    <xf numFmtId="168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7" fontId="9" fillId="0" borderId="36" xfId="2" applyNumberFormat="1" applyFont="1" applyBorder="1"/>
    <xf numFmtId="167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7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9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7" fontId="11" fillId="0" borderId="50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167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7" fontId="9" fillId="0" borderId="28" xfId="2" applyNumberFormat="1" applyFont="1" applyBorder="1" applyAlignment="1">
      <alignment horizontal="center"/>
    </xf>
    <xf numFmtId="167" fontId="9" fillId="0" borderId="3" xfId="2" applyNumberFormat="1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7" fontId="15" fillId="0" borderId="48" xfId="2" applyNumberFormat="1" applyFont="1" applyBorder="1" applyAlignment="1">
      <alignment horizontal="center"/>
    </xf>
    <xf numFmtId="167" fontId="15" fillId="0" borderId="46" xfId="2" applyNumberFormat="1" applyFont="1" applyBorder="1" applyAlignment="1">
      <alignment horizontal="center"/>
    </xf>
    <xf numFmtId="167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9" fontId="10" fillId="0" borderId="35" xfId="2" applyNumberFormat="1" applyFont="1" applyBorder="1" applyAlignment="1">
      <alignment vertical="center" wrapText="1"/>
    </xf>
    <xf numFmtId="169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9" fontId="16" fillId="0" borderId="31" xfId="2" applyNumberFormat="1" applyFont="1" applyBorder="1" applyAlignment="1">
      <alignment horizontal="center" vertical="center" wrapText="1"/>
    </xf>
    <xf numFmtId="169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1" fillId="0" borderId="1" xfId="2" applyNumberFormat="1" applyFont="1" applyBorder="1" applyAlignment="1">
      <alignment vertical="center" wrapText="1"/>
    </xf>
    <xf numFmtId="168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0" fillId="0" borderId="9" xfId="2" applyNumberFormat="1" applyFont="1" applyBorder="1" applyAlignment="1">
      <alignment vertical="center" wrapText="1"/>
    </xf>
    <xf numFmtId="168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9" fontId="9" fillId="0" borderId="1" xfId="2" applyNumberFormat="1" applyFont="1" applyBorder="1" applyAlignment="1">
      <alignment vertical="center"/>
    </xf>
    <xf numFmtId="169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9" fontId="10" fillId="0" borderId="12" xfId="2" applyNumberFormat="1" applyFont="1" applyBorder="1" applyAlignment="1">
      <alignment vertical="center"/>
    </xf>
    <xf numFmtId="169" fontId="10" fillId="0" borderId="13" xfId="2" applyNumberFormat="1" applyFont="1" applyBorder="1" applyAlignment="1">
      <alignment vertical="center"/>
    </xf>
    <xf numFmtId="169" fontId="15" fillId="0" borderId="1" xfId="2" applyNumberFormat="1" applyFont="1" applyBorder="1" applyAlignment="1">
      <alignment vertical="center"/>
    </xf>
    <xf numFmtId="169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7" fontId="9" fillId="0" borderId="2" xfId="2" applyNumberFormat="1" applyFont="1" applyBorder="1" applyAlignment="1">
      <alignment horizontal="right"/>
    </xf>
    <xf numFmtId="167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9" fontId="15" fillId="0" borderId="35" xfId="2" applyNumberFormat="1" applyFont="1" applyBorder="1" applyAlignment="1">
      <alignment horizontal="right" vertical="center"/>
    </xf>
    <xf numFmtId="169" fontId="9" fillId="0" borderId="38" xfId="2" applyNumberFormat="1" applyFont="1" applyBorder="1" applyAlignment="1">
      <alignment horizontal="right" vertical="center"/>
    </xf>
    <xf numFmtId="169" fontId="15" fillId="0" borderId="39" xfId="2" applyNumberFormat="1" applyFont="1" applyBorder="1" applyAlignment="1">
      <alignment horizontal="center" vertical="center"/>
    </xf>
    <xf numFmtId="169" fontId="15" fillId="0" borderId="40" xfId="2" applyNumberFormat="1" applyFont="1" applyBorder="1" applyAlignment="1">
      <alignment horizontal="center" vertical="center"/>
    </xf>
    <xf numFmtId="169" fontId="9" fillId="7" borderId="24" xfId="23" applyNumberFormat="1" applyFont="1" applyFill="1" applyBorder="1" applyAlignment="1">
      <alignment horizontal="center" vertical="center" wrapText="1"/>
    </xf>
    <xf numFmtId="169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9" fontId="9" fillId="7" borderId="3" xfId="23" applyNumberFormat="1" applyFont="1" applyFill="1" applyBorder="1" applyAlignment="1">
      <alignment horizontal="center" vertical="center"/>
    </xf>
    <xf numFmtId="169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7" fontId="15" fillId="0" borderId="32" xfId="2" applyNumberFormat="1" applyFont="1" applyBorder="1" applyAlignment="1">
      <alignment horizontal="center" vertical="center" wrapText="1"/>
    </xf>
    <xf numFmtId="167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8" fontId="9" fillId="7" borderId="0" xfId="2" applyNumberFormat="1" applyFont="1" applyFill="1" applyBorder="1" applyAlignment="1">
      <alignment horizontal="center" vertical="center"/>
    </xf>
    <xf numFmtId="168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7" fontId="14" fillId="7" borderId="14" xfId="2" applyNumberFormat="1" applyFont="1" applyFill="1" applyBorder="1" applyAlignment="1">
      <alignment horizontal="center" vertical="center"/>
    </xf>
    <xf numFmtId="167" fontId="14" fillId="7" borderId="15" xfId="2" applyNumberFormat="1" applyFont="1" applyFill="1" applyBorder="1" applyAlignment="1">
      <alignment horizontal="center" vertical="center"/>
    </xf>
    <xf numFmtId="167" fontId="14" fillId="7" borderId="16" xfId="2" applyNumberFormat="1" applyFont="1" applyFill="1" applyBorder="1" applyAlignment="1">
      <alignment horizontal="center" vertical="center"/>
    </xf>
    <xf numFmtId="167" fontId="14" fillId="7" borderId="17" xfId="2" applyNumberFormat="1" applyFont="1" applyFill="1" applyBorder="1" applyAlignment="1">
      <alignment horizontal="center" vertical="center"/>
    </xf>
    <xf numFmtId="167" fontId="14" fillId="7" borderId="18" xfId="2" applyNumberFormat="1" applyFont="1" applyFill="1" applyBorder="1" applyAlignment="1">
      <alignment horizontal="center" vertical="center"/>
    </xf>
    <xf numFmtId="167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4"/>
  <sheetViews>
    <sheetView topLeftCell="A10" workbookViewId="0">
      <selection activeCell="G4" sqref="G4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15</v>
      </c>
    </row>
    <row r="4" spans="1:65">
      <c r="A4" s="1" t="s">
        <v>16</v>
      </c>
      <c r="G4" s="110"/>
    </row>
    <row r="5" spans="1:65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 t="n">
        <f t="shared" ref="Q9:Q14" si="0">P9*12.36%</f>
        <v>0.0</v>
      </c>
      <c r="R9" s="24">
        <v>0</v>
      </c>
      <c r="S9" s="23" t="n">
        <f t="shared" ref="S9:S14" si="1">SUM(P9:R9)</f>
        <v>0.0</v>
      </c>
      <c r="T9" s="25" t="n">
        <f t="shared" ref="T9:T14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 t="n">
        <f t="shared" si="0"/>
        <v>35473.2</v>
      </c>
      <c r="R10" s="24">
        <v>0</v>
      </c>
      <c r="S10" s="23" t="n">
        <f t="shared" si="1"/>
        <v>322473.2</v>
      </c>
      <c r="T10" s="25" t="n">
        <f t="shared" si="2"/>
        <v>32247.320000000003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 t="n">
        <f t="shared" si="0"/>
        <v>35473.2</v>
      </c>
      <c r="R11" s="23">
        <v>0</v>
      </c>
      <c r="S11" s="23" t="n">
        <f t="shared" si="1"/>
        <v>322473.2</v>
      </c>
      <c r="T11" s="25" t="n">
        <f t="shared" si="2"/>
        <v>48370.98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 t="n">
        <f t="shared" si="0"/>
        <v>35473.2</v>
      </c>
      <c r="R12" s="24">
        <v>0</v>
      </c>
      <c r="S12" s="23" t="n">
        <f t="shared" si="1"/>
        <v>322473.2</v>
      </c>
      <c r="T12" s="25" t="n">
        <f t="shared" si="2"/>
        <v>80618.3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 t="n">
        <f t="shared" si="0"/>
        <v>35473.2</v>
      </c>
      <c r="R13" s="24">
        <v>0</v>
      </c>
      <c r="S13" s="23" t="n">
        <f t="shared" si="1"/>
        <v>322473.2</v>
      </c>
      <c r="T13" s="25" t="n">
        <f t="shared" si="2"/>
        <v>96741.96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 t="n">
        <f t="shared" si="0"/>
        <v>35473.2</v>
      </c>
      <c r="R14" s="23">
        <v>0</v>
      </c>
      <c r="S14" s="23" t="n">
        <f t="shared" si="1"/>
        <v>322473.2</v>
      </c>
      <c r="T14" s="25" t="n">
        <f t="shared" si="2"/>
        <v>64494.64000000001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</sheetData>
  <protectedRanges>
    <protectedRange password="CA69" sqref="G8:G9 G11:G12 G14" name="Range1_1_1"/>
    <protectedRange password="CA69" sqref="I8:I14" name="Range1_12_2_1"/>
    <protectedRange password="CA69" sqref="J8:K14" name="Range1_2_2_1_1"/>
    <protectedRange password="CA69" sqref="D8:D14" name="Range1_1_4"/>
    <protectedRange password="CA69" sqref="H8:H9 H11:H12 H14" name="Range1_12_2_2"/>
    <protectedRange password="CA69" sqref="H10 H13" name="Range1_2_2_1"/>
    <protectedRange password="CA69" sqref="B8:B14" name="Range1_1_5_1"/>
    <protectedRange password="CA69" sqref="N8:O9 N11:O12 N14:O14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15"/>
  <sheetViews>
    <sheetView tabSelected="1" workbookViewId="0">
      <selection activeCell="W16" sqref="W16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>
      <c r="A3" s="1" t="s">
        <v>15</v>
      </c>
    </row>
    <row r="4" spans="1:72">
      <c r="A4" s="1" t="s">
        <v>16</v>
      </c>
      <c r="D4" t="s">
        <v>111</v>
      </c>
      <c r="G4" s="110"/>
      <c r="X4" s="35" t="n">
        <f>SUM(X8:X14)</f>
        <v>51660.0</v>
      </c>
      <c r="Y4" s="35" t="n">
        <f>SUM(Y8:Y14)</f>
        <v>6385.1759999999995</v>
      </c>
      <c r="Z4" s="35" t="n">
        <f>SUM(Z8:Z14)</f>
        <v>0.0</v>
      </c>
      <c r="AA4" s="35" t="n">
        <f>SUM(AA8:AA14)</f>
        <v>58045.176</v>
      </c>
    </row>
    <row r="5" spans="1:72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 t="n">
        <f t="shared" ref="Q9:Q14" si="0">P9*12.36%</f>
        <v>0.0</v>
      </c>
      <c r="R9" s="24">
        <v>0</v>
      </c>
      <c r="S9" s="23" t="n">
        <f t="shared" ref="S9:S14" si="1">SUM(P9:R9)</f>
        <v>0.0</v>
      </c>
      <c r="T9" s="25" t="n">
        <f t="shared" ref="T9:T14" si="2">S9*N9</f>
        <v>0.0</v>
      </c>
      <c r="U9" s="41"/>
      <c r="V9" s="24">
        <v>0</v>
      </c>
      <c r="W9" s="24">
        <v>0</v>
      </c>
      <c r="X9" s="23" t="n">
        <f t="shared" ref="X9:X14" si="3">V9*W9*P9/100</f>
        <v>0.0</v>
      </c>
      <c r="Y9" s="23" t="n">
        <f t="shared" ref="Y9:Y14" si="4">V9*W9*Q9/100</f>
        <v>0.0</v>
      </c>
      <c r="Z9" s="23" t="n">
        <f t="shared" ref="Z9:Z14" si="5">V9*W9*R9/100</f>
        <v>0.0</v>
      </c>
      <c r="AA9" s="23" t="n">
        <f t="shared" ref="AA9:AA14" si="6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 t="n">
        <f t="shared" si="0"/>
        <v>35473.2</v>
      </c>
      <c r="R10" s="24">
        <v>0</v>
      </c>
      <c r="S10" s="23" t="n">
        <f t="shared" si="1"/>
        <v>322473.2</v>
      </c>
      <c r="T10" s="25" t="n">
        <f t="shared" si="2"/>
        <v>32247.320000000003</v>
      </c>
      <c r="U10" s="41"/>
      <c r="V10" s="24">
        <v>100</v>
      </c>
      <c r="W10" s="24">
        <v>0.1</v>
      </c>
      <c r="X10" s="23" t="n">
        <f t="shared" si="3"/>
        <v>28700.0</v>
      </c>
      <c r="Y10" s="23" t="n">
        <f t="shared" si="4"/>
        <v>3547.32</v>
      </c>
      <c r="Z10" s="23" t="n">
        <f t="shared" si="5"/>
        <v>0.0</v>
      </c>
      <c r="AA10" s="23" t="n">
        <f t="shared" si="6"/>
        <v>32247.32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 t="n">
        <f t="shared" si="0"/>
        <v>35473.2</v>
      </c>
      <c r="R11" s="23">
        <v>0</v>
      </c>
      <c r="S11" s="23" t="n">
        <f t="shared" si="1"/>
        <v>322473.2</v>
      </c>
      <c r="T11" s="25" t="n">
        <f t="shared" si="2"/>
        <v>48370.98</v>
      </c>
      <c r="U11" s="40"/>
      <c r="V11" s="23">
        <v>0</v>
      </c>
      <c r="W11" s="23">
        <v>0</v>
      </c>
      <c r="X11" s="23" t="n">
        <f t="shared" si="3"/>
        <v>0.0</v>
      </c>
      <c r="Y11" s="23" t="n">
        <f t="shared" si="4"/>
        <v>0.0</v>
      </c>
      <c r="Z11" s="23" t="n">
        <f t="shared" si="5"/>
        <v>0.0</v>
      </c>
      <c r="AA11" s="23" t="n">
        <f t="shared" si="6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 t="n">
        <f t="shared" si="0"/>
        <v>35473.2</v>
      </c>
      <c r="R12" s="24">
        <v>0</v>
      </c>
      <c r="S12" s="23" t="n">
        <f t="shared" si="1"/>
        <v>322473.2</v>
      </c>
      <c r="T12" s="25" t="n">
        <f t="shared" si="2"/>
        <v>80618.3</v>
      </c>
      <c r="U12" s="41"/>
      <c r="V12" s="24">
        <v>0</v>
      </c>
      <c r="W12" s="24">
        <v>0</v>
      </c>
      <c r="X12" s="23" t="n">
        <f t="shared" si="3"/>
        <v>0.0</v>
      </c>
      <c r="Y12" s="23" t="n">
        <f t="shared" si="4"/>
        <v>0.0</v>
      </c>
      <c r="Z12" s="23" t="n">
        <f t="shared" si="5"/>
        <v>0.0</v>
      </c>
      <c r="AA12" s="23" t="n">
        <f t="shared" si="6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 t="n">
        <f t="shared" si="0"/>
        <v>35473.2</v>
      </c>
      <c r="R13" s="24">
        <v>0</v>
      </c>
      <c r="S13" s="23" t="n">
        <f t="shared" si="1"/>
        <v>322473.2</v>
      </c>
      <c r="T13" s="25" t="n">
        <f t="shared" si="2"/>
        <v>96741.96</v>
      </c>
      <c r="U13" s="41"/>
      <c r="V13" s="24">
        <v>0</v>
      </c>
      <c r="W13" s="24">
        <v>0</v>
      </c>
      <c r="X13" s="23" t="n">
        <f t="shared" si="3"/>
        <v>0.0</v>
      </c>
      <c r="Y13" s="23" t="n">
        <f t="shared" si="4"/>
        <v>0.0</v>
      </c>
      <c r="Z13" s="23" t="n">
        <f t="shared" si="5"/>
        <v>0.0</v>
      </c>
      <c r="AA13" s="23" t="n">
        <f t="shared" si="6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 t="n">
        <f t="shared" si="0"/>
        <v>35473.2</v>
      </c>
      <c r="R14" s="23">
        <v>0</v>
      </c>
      <c r="S14" s="23" t="n">
        <f t="shared" si="1"/>
        <v>322473.2</v>
      </c>
      <c r="T14" s="25" t="n">
        <f t="shared" si="2"/>
        <v>64494.64000000001</v>
      </c>
      <c r="U14" s="40"/>
      <c r="V14" s="23">
        <v>80</v>
      </c>
      <c r="W14" s="23">
        <v>0.1</v>
      </c>
      <c r="X14" s="23" t="n">
        <f t="shared" si="3"/>
        <v>22960.0</v>
      </c>
      <c r="Y14" s="23" t="n">
        <f t="shared" si="4"/>
        <v>2837.8559999999998</v>
      </c>
      <c r="Z14" s="23" t="n">
        <f t="shared" si="5"/>
        <v>0.0</v>
      </c>
      <c r="AA14" s="23" t="n">
        <f t="shared" si="6"/>
        <v>25797.856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s="4" customFormat="1" ht="24.75" customHeight="1">
      <c r="A15" s="2">
        <v>1.6</v>
      </c>
      <c r="B15" s="107" t="s">
        <v>109</v>
      </c>
      <c r="C15" s="16" t="s">
        <v>108</v>
      </c>
      <c r="D15" s="21"/>
      <c r="E15" s="2"/>
      <c r="F15" s="2"/>
      <c r="G15" s="17"/>
      <c r="H15" s="26"/>
      <c r="I15" s="19"/>
      <c r="J15" s="20"/>
      <c r="K15" s="20"/>
      <c r="L15" s="29"/>
      <c r="M15" s="5" t="s">
        <v>17</v>
      </c>
      <c r="N15" s="109">
        <v>0.2</v>
      </c>
      <c r="O15" s="34"/>
      <c r="P15" s="23">
        <v>287000</v>
      </c>
      <c r="Q15" s="23" t="n">
        <f t="shared" ref="Q15" si="7">P15*12.36%</f>
        <v>35473.2</v>
      </c>
      <c r="R15" s="23">
        <v>0</v>
      </c>
      <c r="S15" s="23" t="n">
        <f t="shared" ref="S15" si="8">SUM(P15:R15)</f>
        <v>322473.2</v>
      </c>
      <c r="T15" s="25" t="n">
        <f t="shared" ref="T15" si="9">S15*N15</f>
        <v>64494.64000000001</v>
      </c>
      <c r="U15" s="40"/>
      <c r="V15" s="23">
        <v>20</v>
      </c>
      <c r="W15" s="23">
        <v>0.05</v>
      </c>
      <c r="X15" s="23" t="n">
        <f t="shared" ref="X15" si="10">V15*W15*P15/100</f>
        <v>2870.0</v>
      </c>
      <c r="Y15" s="23" t="n">
        <f t="shared" ref="Y15" si="11">V15*W15*Q15/100</f>
        <v>354.73199999999997</v>
      </c>
      <c r="Z15" s="23" t="n">
        <f t="shared" ref="Z15" si="12">V15*W15*R15/100</f>
        <v>0.0</v>
      </c>
      <c r="AA15" s="23" t="n">
        <f t="shared" ref="AA15" si="13">SUM(X15:Z15)</f>
        <v>3224.732</v>
      </c>
      <c r="AB15" s="9"/>
      <c r="AC15" s="9"/>
      <c r="AD15" s="9"/>
      <c r="AE15" s="8"/>
      <c r="AF15" s="9"/>
      <c r="AG15" s="14"/>
      <c r="AH15" s="8"/>
      <c r="AI15" s="8"/>
      <c r="AJ15" s="9"/>
      <c r="AK15" s="9"/>
      <c r="AL15" s="9"/>
      <c r="AM15" s="9"/>
      <c r="AN15" s="9"/>
      <c r="AO15" s="9"/>
      <c r="AP15" s="9"/>
      <c r="AQ15" s="9"/>
      <c r="AR15" s="8"/>
      <c r="AS15" s="9"/>
      <c r="AT15" s="14"/>
      <c r="AU15" s="8"/>
      <c r="AV15" s="8"/>
      <c r="AW15" s="8"/>
      <c r="AX15" s="9"/>
      <c r="AY15" s="14"/>
      <c r="AZ15" s="8"/>
      <c r="BA15" s="14"/>
      <c r="BB15" s="8"/>
      <c r="BC15" s="8"/>
      <c r="BD15" s="8"/>
      <c r="BE15" s="8"/>
      <c r="BF15" s="14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</sheetData>
  <protectedRanges>
    <protectedRange password="CA69" sqref="G8:G9 G11:G12 G14:G15" name="Range1_1_1_1"/>
    <protectedRange password="CA69" sqref="I8:I15" name="Range1_12_2_1_1"/>
    <protectedRange password="CA69" sqref="J8:K15" name="Range1_2_2_1_1_1"/>
    <protectedRange password="CA69" sqref="D8:D15" name="Range1_1_4_1"/>
    <protectedRange password="CA69" sqref="H8:H9 H11:H12 H14:H15" name="Range1_12_2_2_1"/>
    <protectedRange password="CA69" sqref="H10 H13" name="Range1_2_2_1_2"/>
    <protectedRange password="CA69" sqref="B8:B15" name="Range1_1_5_1_1"/>
    <protectedRange password="CA69" sqref="N8:O9 N11:O12 N14:O15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F21" sqref="F21"/>
    </sheetView>
  </sheetViews>
  <sheetFormatPr defaultRowHeight="12.75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>
      <c r="A1" s="244" t="s">
        <v>31</v>
      </c>
      <c r="B1" s="245"/>
      <c r="C1" s="245"/>
      <c r="D1" s="245"/>
      <c r="E1" s="245"/>
      <c r="F1" s="245"/>
      <c r="G1" s="245"/>
      <c r="H1" s="245"/>
      <c r="I1" s="246"/>
    </row>
    <row r="2" spans="1:10" ht="20.25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>
      <c r="A3" s="250" t="s">
        <v>33</v>
      </c>
      <c r="B3" s="251"/>
      <c r="C3" s="251"/>
      <c r="D3" s="251"/>
      <c r="E3" s="251"/>
      <c r="F3" s="251"/>
      <c r="G3" s="252" t="s">
        <v>34</v>
      </c>
      <c r="H3" s="253"/>
      <c r="I3" s="254"/>
      <c r="J3" s="43"/>
    </row>
    <row r="4" spans="1:10" s="43" customFormat="1" ht="15">
      <c r="A4" s="255" t="s">
        <v>35</v>
      </c>
      <c r="B4" s="256"/>
      <c r="C4" s="44" t="s">
        <v>36</v>
      </c>
      <c r="D4" s="45"/>
      <c r="E4" s="45"/>
      <c r="F4" s="46"/>
      <c r="G4" s="257" t="s">
        <v>37</v>
      </c>
      <c r="H4" s="258"/>
      <c r="I4" s="259"/>
    </row>
    <row r="5" spans="1:10" s="43" customFormat="1" ht="15.75" thickBot="1">
      <c r="A5" s="263" t="s">
        <v>38</v>
      </c>
      <c r="B5" s="264"/>
      <c r="C5" s="265" t="s">
        <v>39</v>
      </c>
      <c r="D5" s="265"/>
      <c r="E5" s="265"/>
      <c r="F5" s="266"/>
      <c r="G5" s="260"/>
      <c r="H5" s="261"/>
      <c r="I5" s="262"/>
    </row>
    <row r="6" spans="1:10">
      <c r="A6" s="230"/>
      <c r="B6" s="231"/>
      <c r="C6" s="231"/>
      <c r="D6" s="231"/>
      <c r="E6" s="47"/>
      <c r="F6" s="232"/>
      <c r="G6" s="233"/>
      <c r="H6" s="233"/>
      <c r="I6" s="234"/>
    </row>
    <row r="7" spans="1:10">
      <c r="A7" s="48" t="s">
        <v>40</v>
      </c>
      <c r="B7" s="235" t="s">
        <v>41</v>
      </c>
      <c r="C7" s="235"/>
      <c r="D7" s="235"/>
      <c r="E7" s="236"/>
      <c r="F7" s="237" t="s">
        <v>42</v>
      </c>
      <c r="G7" s="238"/>
      <c r="H7" s="238"/>
      <c r="I7" s="239"/>
    </row>
    <row r="8" spans="1:10">
      <c r="A8" s="240" t="s">
        <v>43</v>
      </c>
      <c r="B8" s="241"/>
      <c r="C8" s="49"/>
      <c r="D8" s="49"/>
      <c r="E8" s="47"/>
      <c r="F8" s="227" t="s">
        <v>44</v>
      </c>
      <c r="G8" s="242"/>
      <c r="H8" s="242"/>
      <c r="I8" s="243"/>
    </row>
    <row r="9" spans="1:10">
      <c r="A9" s="223" t="s">
        <v>45</v>
      </c>
      <c r="B9" s="224"/>
      <c r="C9" s="224"/>
      <c r="D9" s="267" t="s">
        <v>46</v>
      </c>
      <c r="E9" s="268"/>
      <c r="F9" s="269" t="s">
        <v>47</v>
      </c>
      <c r="G9" s="269"/>
      <c r="H9" s="269"/>
      <c r="I9" s="270"/>
    </row>
    <row r="10" spans="1:10">
      <c r="A10" s="223" t="s">
        <v>48</v>
      </c>
      <c r="B10" s="224"/>
      <c r="C10" s="224"/>
      <c r="D10" s="225">
        <v>6905433</v>
      </c>
      <c r="E10" s="226"/>
      <c r="F10" s="227" t="s">
        <v>49</v>
      </c>
      <c r="G10" s="228"/>
      <c r="H10" s="228"/>
      <c r="I10" s="229"/>
    </row>
    <row r="11" spans="1:10">
      <c r="A11" s="50" t="s">
        <v>50</v>
      </c>
      <c r="B11" s="49"/>
      <c r="C11" s="51"/>
      <c r="D11" s="208"/>
      <c r="E11" s="209"/>
      <c r="F11" s="210" t="s">
        <v>51</v>
      </c>
      <c r="G11" s="211"/>
      <c r="H11" s="211"/>
      <c r="I11" s="212"/>
    </row>
    <row r="12" spans="1:10" ht="13.5" thickBot="1">
      <c r="A12" s="213" t="s">
        <v>52</v>
      </c>
      <c r="B12" s="214"/>
      <c r="C12" s="214"/>
      <c r="D12" s="215"/>
      <c r="E12" s="216"/>
      <c r="F12" s="52"/>
      <c r="G12" s="217"/>
      <c r="H12" s="218"/>
      <c r="I12" s="219"/>
    </row>
    <row r="13" spans="1:10" ht="26.25" thickBot="1">
      <c r="A13" s="53" t="s">
        <v>0</v>
      </c>
      <c r="B13" s="220" t="s">
        <v>53</v>
      </c>
      <c r="C13" s="220"/>
      <c r="D13" s="220"/>
      <c r="E13" s="220"/>
      <c r="F13" s="54" t="s">
        <v>54</v>
      </c>
      <c r="G13" s="55" t="s">
        <v>55</v>
      </c>
      <c r="H13" s="221" t="s">
        <v>56</v>
      </c>
      <c r="I13" s="222"/>
    </row>
    <row r="14" spans="1:10">
      <c r="A14" s="56"/>
      <c r="B14" s="198" t="s">
        <v>57</v>
      </c>
      <c r="C14" s="199"/>
      <c r="D14" s="199"/>
      <c r="E14" s="200"/>
      <c r="F14" s="57"/>
      <c r="G14" s="58" t="s">
        <v>58</v>
      </c>
      <c r="H14" s="201"/>
      <c r="I14" s="202"/>
    </row>
    <row r="15" spans="1:10" ht="13.5" thickBot="1">
      <c r="A15" s="59"/>
      <c r="B15" s="152" t="s">
        <v>59</v>
      </c>
      <c r="C15" s="153"/>
      <c r="D15" s="153"/>
      <c r="E15" s="203"/>
      <c r="F15" s="60"/>
      <c r="G15" s="61" t="s">
        <v>60</v>
      </c>
      <c r="H15" s="204"/>
      <c r="I15" s="205"/>
    </row>
    <row r="16" spans="1:10" ht="15">
      <c r="A16" s="62" t="s">
        <v>61</v>
      </c>
      <c r="B16" s="180" t="s">
        <v>62</v>
      </c>
      <c r="C16" s="180"/>
      <c r="D16" s="180"/>
      <c r="E16" s="180"/>
      <c r="F16" s="63"/>
      <c r="G16" s="64"/>
      <c r="H16" s="206"/>
      <c r="I16" s="207"/>
    </row>
    <row r="17" spans="1:9">
      <c r="A17" s="56" t="n">
        <f>+A15+1</f>
        <v>1.0</v>
      </c>
      <c r="B17" s="190" t="s">
        <v>63</v>
      </c>
      <c r="C17" s="190"/>
      <c r="D17" s="190"/>
      <c r="E17" s="190"/>
      <c r="F17" s="65" t="n">
        <v>28700.0</v>
      </c>
      <c r="G17" s="66" t="n">
        <f t="shared" ref="G17:G22" si="0">H17-F17</f>
        <v>22960.0</v>
      </c>
      <c r="H17" s="191" t="n">
        <f>certification!X4</f>
        <v>51660.0</v>
      </c>
      <c r="I17" s="192"/>
    </row>
    <row r="18" spans="1:9" ht="12.75" customHeight="1">
      <c r="A18" s="56" t="n">
        <f>+A17+1</f>
        <v>2.0</v>
      </c>
      <c r="B18" s="190" t="s">
        <v>64</v>
      </c>
      <c r="C18" s="190"/>
      <c r="D18" s="190"/>
      <c r="E18" s="190"/>
      <c r="F18" s="65" t="n">
        <v>3547.32</v>
      </c>
      <c r="G18" s="66" t="n">
        <f t="shared" si="0"/>
        <v>2837.8559999999993</v>
      </c>
      <c r="H18" s="191" t="n">
        <f>certification!Y4</f>
        <v>6385.1759999999995</v>
      </c>
      <c r="I18" s="192"/>
    </row>
    <row r="19" spans="1:9" ht="12.75" customHeight="1">
      <c r="A19" s="56">
        <v>3</v>
      </c>
      <c r="B19" s="190" t="s">
        <v>65</v>
      </c>
      <c r="C19" s="190"/>
      <c r="D19" s="190"/>
      <c r="E19" s="190"/>
      <c r="F19" s="65" t="n">
        <v>0.0</v>
      </c>
      <c r="G19" s="108" t="n">
        <f t="shared" si="0"/>
        <v>0.0</v>
      </c>
      <c r="H19" s="196" t="n">
        <f>certification!Z4</f>
        <v>0.0</v>
      </c>
      <c r="I19" s="197"/>
    </row>
    <row r="20" spans="1:9">
      <c r="A20" s="56">
        <v>4</v>
      </c>
      <c r="F20" s="67"/>
      <c r="G20" s="66" t="n">
        <v>0.0</v>
      </c>
      <c r="H20" s="191"/>
      <c r="I20" s="192"/>
    </row>
    <row r="21" spans="1:9">
      <c r="A21" s="56">
        <v>5</v>
      </c>
      <c r="F21" s="67"/>
      <c r="G21" s="66" t="n">
        <v>0.0</v>
      </c>
      <c r="H21" s="191"/>
      <c r="I21" s="192"/>
    </row>
    <row r="22" spans="1:9" ht="15.75" thickBot="1">
      <c r="A22" s="68" t="s">
        <v>61</v>
      </c>
      <c r="B22" s="193" t="s">
        <v>66</v>
      </c>
      <c r="C22" s="193"/>
      <c r="D22" s="193"/>
      <c r="E22" s="193"/>
      <c r="F22" s="69" t="n">
        <f>SUM(F17:F21)</f>
        <v>32247.32</v>
      </c>
      <c r="G22" s="70" t="n">
        <f t="shared" si="0"/>
        <v>25797.856</v>
      </c>
      <c r="H22" s="194" t="n">
        <f>SUM(H17:H21)</f>
        <v>58045.176</v>
      </c>
      <c r="I22" s="195"/>
    </row>
    <row r="23" spans="1:9" ht="15">
      <c r="A23" s="71" t="s">
        <v>67</v>
      </c>
      <c r="B23" s="187" t="s">
        <v>68</v>
      </c>
      <c r="C23" s="187"/>
      <c r="D23" s="187"/>
      <c r="E23" s="187"/>
      <c r="F23" s="72"/>
      <c r="G23" s="73"/>
      <c r="H23" s="188"/>
      <c r="I23" s="189"/>
    </row>
    <row r="24" spans="1:9">
      <c r="A24" s="56">
        <v>1</v>
      </c>
      <c r="B24" s="175" t="s">
        <v>69</v>
      </c>
      <c r="C24" s="175"/>
      <c r="D24" s="175"/>
      <c r="E24" s="175"/>
      <c r="F24" s="65" t="n">
        <v>0.0</v>
      </c>
      <c r="G24" s="66" t="n">
        <v>0.0</v>
      </c>
      <c r="H24" s="176"/>
      <c r="I24" s="177"/>
    </row>
    <row r="25" spans="1:9">
      <c r="A25" s="56">
        <v>2</v>
      </c>
      <c r="B25" s="175" t="s">
        <v>70</v>
      </c>
      <c r="C25" s="175"/>
      <c r="D25" s="175"/>
      <c r="E25" s="175"/>
      <c r="F25" s="74" t="n">
        <v>0.0</v>
      </c>
      <c r="G25" s="66" t="n">
        <v>0.0</v>
      </c>
      <c r="H25" s="176"/>
      <c r="I25" s="177"/>
    </row>
    <row r="26" spans="1:9">
      <c r="A26" s="56">
        <v>3</v>
      </c>
      <c r="B26" s="175" t="s">
        <v>71</v>
      </c>
      <c r="C26" s="175"/>
      <c r="D26" s="175"/>
      <c r="E26" s="175"/>
      <c r="F26" s="74" t="n">
        <v>0.0</v>
      </c>
      <c r="G26" s="75" t="n">
        <v>0.0</v>
      </c>
      <c r="H26" s="176"/>
      <c r="I26" s="177"/>
    </row>
    <row r="27" spans="1:9">
      <c r="A27" s="56">
        <v>4</v>
      </c>
      <c r="B27" s="175" t="s">
        <v>72</v>
      </c>
      <c r="C27" s="175"/>
      <c r="D27" s="175"/>
      <c r="E27" s="175"/>
      <c r="F27" s="74" t="n">
        <v>0.0</v>
      </c>
      <c r="G27" s="75" t="n">
        <v>0.0</v>
      </c>
      <c r="H27" s="176"/>
      <c r="I27" s="177"/>
    </row>
    <row r="28" spans="1:9">
      <c r="A28" s="56">
        <v>5</v>
      </c>
      <c r="B28" s="175" t="s">
        <v>73</v>
      </c>
      <c r="C28" s="175"/>
      <c r="D28" s="175"/>
      <c r="E28" s="175"/>
      <c r="F28" s="74" t="n">
        <v>0.0</v>
      </c>
      <c r="G28" s="75" t="n">
        <v>0.0</v>
      </c>
      <c r="H28" s="176"/>
      <c r="I28" s="177"/>
    </row>
    <row r="29" spans="1:9">
      <c r="A29" s="56">
        <v>6</v>
      </c>
      <c r="B29" s="175" t="s">
        <v>74</v>
      </c>
      <c r="C29" s="175"/>
      <c r="D29" s="175"/>
      <c r="E29" s="175"/>
      <c r="F29" s="74" t="n">
        <v>0.0</v>
      </c>
      <c r="G29" s="75" t="n">
        <v>0.0</v>
      </c>
      <c r="H29" s="176"/>
      <c r="I29" s="177"/>
    </row>
    <row r="30" spans="1:9">
      <c r="A30" s="56">
        <v>7</v>
      </c>
      <c r="B30" s="175" t="s">
        <v>75</v>
      </c>
      <c r="C30" s="175"/>
      <c r="D30" s="175"/>
      <c r="E30" s="175"/>
      <c r="F30" s="76" t="n">
        <v>0.0</v>
      </c>
      <c r="G30" s="75" t="n">
        <v>0.0</v>
      </c>
      <c r="H30" s="176"/>
      <c r="I30" s="177"/>
    </row>
    <row r="31" spans="1:9">
      <c r="A31" s="56">
        <v>8</v>
      </c>
      <c r="B31" s="175" t="s">
        <v>76</v>
      </c>
      <c r="C31" s="175"/>
      <c r="D31" s="175"/>
      <c r="E31" s="175"/>
      <c r="F31" s="65" t="n">
        <v>0.0</v>
      </c>
      <c r="G31" s="66" t="n">
        <v>0.0</v>
      </c>
      <c r="H31" s="176"/>
      <c r="I31" s="177"/>
    </row>
    <row r="32" spans="1:9">
      <c r="A32" s="56">
        <v>9</v>
      </c>
      <c r="B32" s="175" t="s">
        <v>77</v>
      </c>
      <c r="C32" s="175"/>
      <c r="D32" s="175"/>
      <c r="E32" s="175"/>
      <c r="F32" s="65" t="n">
        <v>0.0</v>
      </c>
      <c r="G32" s="66" t="n">
        <f>H32-F32</f>
        <v>0.0</v>
      </c>
      <c r="H32" s="183"/>
      <c r="I32" s="184"/>
    </row>
    <row r="33" spans="1:11">
      <c r="A33" s="56">
        <v>10</v>
      </c>
      <c r="B33" s="175" t="s">
        <v>78</v>
      </c>
      <c r="C33" s="175"/>
      <c r="D33" s="175"/>
      <c r="E33" s="175"/>
      <c r="F33" s="65" t="n">
        <v>0.0</v>
      </c>
      <c r="G33" s="77" t="n">
        <v>0.0</v>
      </c>
      <c r="H33" s="183"/>
      <c r="I33" s="184"/>
    </row>
    <row r="34" spans="1:11" ht="15.75" thickBot="1">
      <c r="A34" s="78" t="s">
        <v>79</v>
      </c>
      <c r="B34" s="169" t="s">
        <v>80</v>
      </c>
      <c r="C34" s="169"/>
      <c r="D34" s="169"/>
      <c r="E34" s="169"/>
      <c r="F34" s="79" t="n">
        <f>SUM(F24:F33)</f>
        <v>0.0</v>
      </c>
      <c r="G34" s="79" t="n">
        <f>H34-F34</f>
        <v>0.0</v>
      </c>
      <c r="H34" s="185" t="n">
        <f>SUM(H24:H33)</f>
        <v>0.0</v>
      </c>
      <c r="I34" s="186"/>
    </row>
    <row r="35" spans="1:11" ht="15">
      <c r="A35" s="62" t="s">
        <v>81</v>
      </c>
      <c r="B35" s="180" t="s">
        <v>82</v>
      </c>
      <c r="C35" s="180"/>
      <c r="D35" s="180"/>
      <c r="E35" s="180"/>
      <c r="F35" s="80"/>
      <c r="G35" s="81" t="n">
        <f>H35-F35</f>
        <v>0.0</v>
      </c>
      <c r="H35" s="181"/>
      <c r="I35" s="182"/>
    </row>
    <row r="36" spans="1:11">
      <c r="A36" s="82">
        <v>1</v>
      </c>
      <c r="B36" s="175" t="s">
        <v>83</v>
      </c>
      <c r="C36" s="175"/>
      <c r="D36" s="175"/>
      <c r="E36" s="175"/>
      <c r="F36" s="83" t="n">
        <v>0.0</v>
      </c>
      <c r="G36" s="66" t="n">
        <f>H36-F36</f>
        <v>0.0</v>
      </c>
      <c r="H36" s="176"/>
      <c r="I36" s="177"/>
    </row>
    <row r="37" spans="1:11">
      <c r="A37" s="82">
        <v>2</v>
      </c>
      <c r="B37" s="175" t="s">
        <v>84</v>
      </c>
      <c r="C37" s="175"/>
      <c r="D37" s="175"/>
      <c r="E37" s="175"/>
      <c r="F37" s="83" t="n">
        <v>0.0</v>
      </c>
      <c r="G37" s="66" t="n">
        <f>H37-F37</f>
        <v>0.0</v>
      </c>
      <c r="H37" s="176"/>
      <c r="I37" s="177"/>
    </row>
    <row r="38" spans="1:11">
      <c r="A38" s="82">
        <v>3</v>
      </c>
      <c r="B38" s="175" t="s">
        <v>85</v>
      </c>
      <c r="C38" s="175"/>
      <c r="D38" s="175"/>
      <c r="E38" s="175"/>
      <c r="F38" s="83" t="n">
        <v>0.0</v>
      </c>
      <c r="G38" s="66" t="n">
        <f>H38-F38</f>
        <v>0.0</v>
      </c>
      <c r="H38" s="176"/>
      <c r="I38" s="177"/>
    </row>
    <row r="39" spans="1:11">
      <c r="A39" s="82">
        <v>4</v>
      </c>
      <c r="B39" s="175" t="s">
        <v>86</v>
      </c>
      <c r="C39" s="175"/>
      <c r="D39" s="175"/>
      <c r="E39" s="175"/>
      <c r="F39" s="83" t="n">
        <v>0.0</v>
      </c>
      <c r="G39" s="66" t="n">
        <v>0.0</v>
      </c>
      <c r="H39" s="167"/>
      <c r="I39" s="168"/>
    </row>
    <row r="40" spans="1:11" ht="14.25">
      <c r="A40" s="82"/>
      <c r="B40" s="166" t="s">
        <v>87</v>
      </c>
      <c r="C40" s="166"/>
      <c r="D40" s="166"/>
      <c r="E40" s="166"/>
      <c r="F40" s="84" t="n">
        <v>0.0</v>
      </c>
      <c r="G40" s="85" t="n">
        <f>H40-F40</f>
        <v>0.0</v>
      </c>
      <c r="H40" s="178"/>
      <c r="I40" s="179"/>
      <c r="J40" s="86"/>
    </row>
    <row r="41" spans="1:11" ht="14.25">
      <c r="A41" s="82"/>
      <c r="B41" s="166" t="s">
        <v>88</v>
      </c>
      <c r="C41" s="166"/>
      <c r="D41" s="166"/>
      <c r="E41" s="166"/>
      <c r="F41" s="84" t="n">
        <v>0.0</v>
      </c>
      <c r="G41" s="85" t="n">
        <f>H41-F41</f>
        <v>0.0</v>
      </c>
      <c r="H41" s="167"/>
      <c r="I41" s="168"/>
      <c r="J41" s="86"/>
    </row>
    <row r="42" spans="1:11" s="43" customFormat="1" ht="15.75" thickBot="1">
      <c r="A42" s="78" t="s">
        <v>81</v>
      </c>
      <c r="B42" s="169" t="s">
        <v>89</v>
      </c>
      <c r="C42" s="169"/>
      <c r="D42" s="169"/>
      <c r="E42" s="169"/>
      <c r="F42" s="87" t="n">
        <f>SUM(F36:F41)</f>
        <v>0.0</v>
      </c>
      <c r="G42" s="87" t="n">
        <f>H42-F42</f>
        <v>0.0</v>
      </c>
      <c r="H42" s="170" t="n">
        <f>SUM(H36:H41)</f>
        <v>0.0</v>
      </c>
      <c r="I42" s="171"/>
      <c r="J42" s="88"/>
      <c r="K42" s="89"/>
    </row>
    <row r="43" spans="1:11" s="43" customFormat="1" ht="18.75" thickBot="1">
      <c r="A43" s="90"/>
      <c r="B43" s="172" t="s">
        <v>90</v>
      </c>
      <c r="C43" s="172"/>
      <c r="D43" s="172"/>
      <c r="E43" s="172"/>
      <c r="F43" s="91"/>
      <c r="G43" s="92" t="n">
        <f>G42-G34+G22</f>
        <v>25797.856</v>
      </c>
      <c r="H43" s="173" t="n">
        <f>H22-H34+H42</f>
        <v>58045.176</v>
      </c>
      <c r="I43" s="174"/>
      <c r="J43" s="88"/>
      <c r="K43" s="89"/>
    </row>
    <row r="44" spans="1:11" s="43" customFormat="1" ht="18">
      <c r="A44" s="93"/>
      <c r="B44" s="144" t="s">
        <v>91</v>
      </c>
      <c r="C44" s="145"/>
      <c r="D44" s="145"/>
      <c r="E44" s="145"/>
      <c r="F44" s="145"/>
      <c r="G44" s="145"/>
      <c r="H44" s="145"/>
      <c r="I44" s="146"/>
    </row>
    <row r="45" spans="1:11">
      <c r="A45" s="56"/>
      <c r="B45" s="147" t="s">
        <v>92</v>
      </c>
      <c r="C45" s="148"/>
      <c r="D45" s="148"/>
      <c r="E45" s="149"/>
      <c r="F45" s="150"/>
      <c r="G45" s="150"/>
      <c r="H45" s="150"/>
      <c r="I45" s="151"/>
    </row>
    <row r="46" spans="1:11">
      <c r="A46" s="59"/>
      <c r="B46" s="152" t="s">
        <v>93</v>
      </c>
      <c r="C46" s="153"/>
      <c r="D46" s="156"/>
      <c r="E46" s="156"/>
      <c r="F46" s="156"/>
      <c r="G46" s="156"/>
      <c r="H46" s="156"/>
      <c r="I46" s="157"/>
    </row>
    <row r="47" spans="1:11">
      <c r="A47" s="94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>
      <c r="A48" s="95"/>
      <c r="B48" s="96"/>
      <c r="C48" s="96"/>
      <c r="D48" s="96"/>
      <c r="E48" s="96"/>
      <c r="F48" s="97"/>
      <c r="G48" s="98"/>
      <c r="H48" s="99"/>
      <c r="I48" s="100"/>
    </row>
    <row r="49" spans="1:9">
      <c r="A49" s="160" t="s">
        <v>94</v>
      </c>
      <c r="B49" s="161"/>
      <c r="C49" s="160" t="s">
        <v>95</v>
      </c>
      <c r="D49" s="161"/>
      <c r="E49" s="162"/>
      <c r="F49" s="101" t="s">
        <v>96</v>
      </c>
      <c r="G49" s="163" t="s">
        <v>96</v>
      </c>
      <c r="H49" s="164"/>
      <c r="I49" s="165"/>
    </row>
    <row r="50" spans="1:9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>
      <c r="A58" s="138"/>
      <c r="B58" s="139"/>
      <c r="C58" s="140"/>
      <c r="D58" s="141"/>
      <c r="E58" s="142"/>
      <c r="F58" s="102"/>
      <c r="G58" s="138"/>
      <c r="H58" s="143"/>
      <c r="I58" s="139"/>
    </row>
    <row r="59" spans="1:9" ht="15" thickBot="1">
      <c r="A59" s="117" t="s">
        <v>97</v>
      </c>
      <c r="B59" s="118"/>
      <c r="C59" s="117" t="s">
        <v>98</v>
      </c>
      <c r="D59" s="119"/>
      <c r="E59" s="118"/>
      <c r="F59" s="103" t="s">
        <v>99</v>
      </c>
      <c r="G59" s="117" t="s">
        <v>100</v>
      </c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mahendra.v</lastModifiedBy>
  <lastPrinted>2014-01-09T07:01:54Z</lastPrinted>
  <dcterms:modified xsi:type="dcterms:W3CDTF">2015-01-08T10:40:51Z</dcterms:modified>
</coreProperties>
</file>