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Z:\ERP\Lucknow\Contractors\MISC\Shivji PO 010\"/>
    </mc:Choice>
  </mc:AlternateContent>
  <bookViews>
    <workbookView xWindow="0" yWindow="0" windowWidth="19200" windowHeight="11595"/>
  </bookViews>
  <sheets>
    <sheet name="Order" sheetId="8" r:id="rId1"/>
    <sheet name="Certification" sheetId="9" r:id="rId2"/>
    <sheet name="COP Facesheet" sheetId="10" r:id="rId3"/>
  </sheets>
  <calcPr calcId="152511"/>
</workbook>
</file>

<file path=xl/calcChain.xml><?xml version="1.0" encoding="utf-8"?>
<calcChain xmlns="http://schemas.openxmlformats.org/spreadsheetml/2006/main">
  <c r="AM4" i="9" l="1"/>
  <c r="AL4" i="9"/>
  <c r="AK4" i="9"/>
  <c r="AJ4" i="9"/>
  <c r="AI4" i="9"/>
  <c r="AH4" i="9"/>
  <c r="AG4" i="9"/>
  <c r="AF4" i="9"/>
  <c r="AE4" i="9"/>
  <c r="AD4" i="9"/>
  <c r="AD67" i="9"/>
  <c r="AE67" i="9"/>
  <c r="AF67" i="9"/>
  <c r="AM67" i="9" s="1"/>
  <c r="AG67" i="9"/>
  <c r="AH67" i="9"/>
  <c r="AI67" i="9"/>
  <c r="AJ67" i="9"/>
  <c r="AK67" i="9"/>
  <c r="AL67" i="9"/>
  <c r="AD68" i="9"/>
  <c r="AE68" i="9"/>
  <c r="AF68" i="9"/>
  <c r="AM68" i="9" s="1"/>
  <c r="AG68" i="9"/>
  <c r="AH68" i="9"/>
  <c r="AI68" i="9"/>
  <c r="AJ68" i="9"/>
  <c r="AK68" i="9"/>
  <c r="AL68" i="9"/>
  <c r="R68" i="9"/>
  <c r="Y68" i="9" s="1"/>
  <c r="Z68" i="9" s="1"/>
  <c r="R67" i="9"/>
  <c r="Y67" i="9" s="1"/>
  <c r="Z67" i="9" s="1"/>
  <c r="R66" i="9"/>
  <c r="Y66" i="9" s="1"/>
  <c r="Z66" i="9" s="1"/>
  <c r="R65" i="9"/>
  <c r="Y65" i="9" s="1"/>
  <c r="Z65" i="9" s="1"/>
  <c r="Y64" i="9"/>
  <c r="Z64" i="9" s="1"/>
  <c r="R64" i="9"/>
  <c r="R63" i="9"/>
  <c r="Y63" i="9" s="1"/>
  <c r="Z63" i="9" s="1"/>
  <c r="Y62" i="9"/>
  <c r="Z62" i="9" s="1"/>
  <c r="R62" i="9"/>
  <c r="R61" i="9"/>
  <c r="Y61" i="9" s="1"/>
  <c r="Z61" i="9" s="1"/>
  <c r="Y60" i="9"/>
  <c r="Z60" i="9" s="1"/>
  <c r="R60" i="9"/>
  <c r="R59" i="9"/>
  <c r="Y59" i="9" s="1"/>
  <c r="Z59" i="9" s="1"/>
  <c r="R58" i="9"/>
  <c r="Y58" i="9" s="1"/>
  <c r="Z58" i="9" s="1"/>
  <c r="Y57" i="9"/>
  <c r="Z57" i="9" s="1"/>
  <c r="R57" i="9"/>
  <c r="R56" i="9"/>
  <c r="Y56" i="9" s="1"/>
  <c r="Z56" i="9" s="1"/>
  <c r="R55" i="9"/>
  <c r="Y55" i="9" s="1"/>
  <c r="Z55" i="9" s="1"/>
  <c r="R54" i="9"/>
  <c r="Y54" i="9" s="1"/>
  <c r="Z54" i="9" s="1"/>
  <c r="R53" i="9"/>
  <c r="Y53" i="9" s="1"/>
  <c r="Z53" i="9" s="1"/>
  <c r="R52" i="9"/>
  <c r="Y52" i="9" s="1"/>
  <c r="Z52" i="9" s="1"/>
  <c r="R51" i="9"/>
  <c r="Y51" i="9" s="1"/>
  <c r="Z51" i="9" s="1"/>
  <c r="R50" i="9"/>
  <c r="Y50" i="9" s="1"/>
  <c r="Z50" i="9" s="1"/>
  <c r="R49" i="9"/>
  <c r="Y49" i="9" s="1"/>
  <c r="Z49" i="9" s="1"/>
  <c r="R48" i="9"/>
  <c r="Y48" i="9" s="1"/>
  <c r="Z48" i="9" s="1"/>
  <c r="R47" i="9"/>
  <c r="Y47" i="9" s="1"/>
  <c r="Z47" i="9" s="1"/>
  <c r="R46" i="9"/>
  <c r="Y46" i="9" s="1"/>
  <c r="Z46" i="9" s="1"/>
  <c r="R45" i="9"/>
  <c r="Y45" i="9" s="1"/>
  <c r="Z45" i="9" s="1"/>
  <c r="R44" i="9"/>
  <c r="Y44" i="9" s="1"/>
  <c r="Z44" i="9" s="1"/>
  <c r="R43" i="9"/>
  <c r="Y43" i="9" s="1"/>
  <c r="Z43" i="9" s="1"/>
  <c r="R42" i="9"/>
  <c r="Y42" i="9" s="1"/>
  <c r="Z42" i="9" s="1"/>
  <c r="R41" i="9"/>
  <c r="Y41" i="9" s="1"/>
  <c r="Z41" i="9" s="1"/>
  <c r="R40" i="9"/>
  <c r="Y40" i="9" s="1"/>
  <c r="Z40" i="9" s="1"/>
  <c r="R39" i="9"/>
  <c r="Y39" i="9" s="1"/>
  <c r="Z39" i="9" s="1"/>
  <c r="Y38" i="9"/>
  <c r="Z38" i="9" s="1"/>
  <c r="R38" i="9"/>
  <c r="R37" i="9"/>
  <c r="Y37" i="9" s="1"/>
  <c r="Z37" i="9" s="1"/>
  <c r="R36" i="9"/>
  <c r="Y36" i="9" s="1"/>
  <c r="Z36" i="9" s="1"/>
  <c r="Y35" i="9"/>
  <c r="Z35" i="9" s="1"/>
  <c r="R35" i="9"/>
  <c r="R34" i="9"/>
  <c r="Y34" i="9" s="1"/>
  <c r="Z34" i="9" s="1"/>
  <c r="R33" i="9"/>
  <c r="Y33" i="9" s="1"/>
  <c r="Z33" i="9" s="1"/>
  <c r="R32" i="9"/>
  <c r="Y32" i="9" s="1"/>
  <c r="Z32" i="9" s="1"/>
  <c r="Y31" i="9"/>
  <c r="Z31" i="9" s="1"/>
  <c r="R31" i="9"/>
  <c r="R30" i="9"/>
  <c r="Y30" i="9" s="1"/>
  <c r="Z30" i="9" s="1"/>
  <c r="Y29" i="9"/>
  <c r="Z29" i="9" s="1"/>
  <c r="R29" i="9"/>
  <c r="R28" i="9"/>
  <c r="Y28" i="9" s="1"/>
  <c r="Z28" i="9" s="1"/>
  <c r="R27" i="9"/>
  <c r="Y27" i="9" s="1"/>
  <c r="Z27" i="9" s="1"/>
  <c r="R26" i="9"/>
  <c r="Y26" i="9" s="1"/>
  <c r="Z26" i="9" s="1"/>
  <c r="R25" i="9"/>
  <c r="Y25" i="9" s="1"/>
  <c r="Z25" i="9" s="1"/>
  <c r="R24" i="9"/>
  <c r="Y24" i="9" s="1"/>
  <c r="Z24" i="9" s="1"/>
  <c r="R23" i="9"/>
  <c r="Y23" i="9" s="1"/>
  <c r="Z23" i="9" s="1"/>
  <c r="R22" i="9"/>
  <c r="Y22" i="9" s="1"/>
  <c r="Z22" i="9" s="1"/>
  <c r="R21" i="9"/>
  <c r="Y21" i="9" s="1"/>
  <c r="Z21" i="9" s="1"/>
  <c r="R20" i="9"/>
  <c r="Y20" i="9" s="1"/>
  <c r="Z20" i="9" s="1"/>
  <c r="R19" i="9"/>
  <c r="Y19" i="9" s="1"/>
  <c r="Z19" i="9" s="1"/>
  <c r="R18" i="9"/>
  <c r="Y18" i="9" s="1"/>
  <c r="Z18" i="9" s="1"/>
  <c r="R17" i="9"/>
  <c r="Y17" i="9" s="1"/>
  <c r="Z17" i="9" s="1"/>
  <c r="R16" i="9"/>
  <c r="Y16" i="9" s="1"/>
  <c r="Z16" i="9" s="1"/>
  <c r="R15" i="9"/>
  <c r="Y15" i="9" s="1"/>
  <c r="Z15" i="9" s="1"/>
  <c r="Y14" i="9"/>
  <c r="Z14" i="9" s="1"/>
  <c r="R14" i="9"/>
  <c r="R13" i="9"/>
  <c r="Y13" i="9" s="1"/>
  <c r="Z13" i="9" s="1"/>
  <c r="Y12" i="9"/>
  <c r="Z12" i="9" s="1"/>
  <c r="R12" i="9"/>
  <c r="N12" i="9"/>
  <c r="Y11" i="9"/>
  <c r="Z11" i="9" s="1"/>
  <c r="R11" i="9"/>
  <c r="R10" i="9"/>
  <c r="Y10" i="9" s="1"/>
  <c r="Z10" i="9" s="1"/>
  <c r="Y9" i="9"/>
  <c r="Z9" i="9" s="1"/>
  <c r="R9" i="9"/>
  <c r="R8" i="9"/>
  <c r="Y8" i="9" s="1"/>
  <c r="Z8" i="9" s="1"/>
  <c r="Y67" i="8"/>
  <c r="Z67" i="8" s="1"/>
  <c r="Y68" i="8"/>
  <c r="Z68" i="8" s="1"/>
  <c r="R68" i="8"/>
  <c r="R67" i="8"/>
  <c r="AD52" i="9" l="1"/>
  <c r="AE52" i="9"/>
  <c r="AF52" i="9"/>
  <c r="AG52" i="9"/>
  <c r="AH52" i="9"/>
  <c r="AI52" i="9"/>
  <c r="AJ52" i="9"/>
  <c r="AK52" i="9"/>
  <c r="AL52" i="9"/>
  <c r="AM52" i="9"/>
  <c r="AD53" i="9"/>
  <c r="AE53" i="9"/>
  <c r="AF53" i="9" s="1"/>
  <c r="AG53" i="9"/>
  <c r="AH53" i="9"/>
  <c r="AI53" i="9"/>
  <c r="AJ53" i="9"/>
  <c r="AK53" i="9"/>
  <c r="AL53" i="9"/>
  <c r="AD54" i="9"/>
  <c r="AE54" i="9"/>
  <c r="AF54" i="9" s="1"/>
  <c r="AG54" i="9"/>
  <c r="AH54" i="9"/>
  <c r="AI54" i="9"/>
  <c r="AJ54" i="9"/>
  <c r="AK54" i="9"/>
  <c r="AL54" i="9"/>
  <c r="AD55" i="9"/>
  <c r="AE55" i="9"/>
  <c r="AF55" i="9" s="1"/>
  <c r="AG55" i="9"/>
  <c r="AH55" i="9"/>
  <c r="AI55" i="9"/>
  <c r="AJ55" i="9"/>
  <c r="AK55" i="9"/>
  <c r="AL55" i="9"/>
  <c r="AD56" i="9"/>
  <c r="AE56" i="9"/>
  <c r="AF56" i="9" s="1"/>
  <c r="AG56" i="9"/>
  <c r="AH56" i="9"/>
  <c r="AI56" i="9"/>
  <c r="AJ56" i="9"/>
  <c r="AK56" i="9"/>
  <c r="AL56" i="9"/>
  <c r="AD57" i="9"/>
  <c r="AE57" i="9"/>
  <c r="AF57" i="9" s="1"/>
  <c r="AG57" i="9"/>
  <c r="AH57" i="9"/>
  <c r="AI57" i="9"/>
  <c r="AJ57" i="9"/>
  <c r="AK57" i="9"/>
  <c r="AL57" i="9"/>
  <c r="AD58" i="9"/>
  <c r="AE58" i="9"/>
  <c r="AF58" i="9" s="1"/>
  <c r="AG58" i="9"/>
  <c r="AH58" i="9"/>
  <c r="AI58" i="9"/>
  <c r="AJ58" i="9"/>
  <c r="AK58" i="9"/>
  <c r="AL58" i="9"/>
  <c r="AD59" i="9"/>
  <c r="AE59" i="9"/>
  <c r="AF59" i="9" s="1"/>
  <c r="AG59" i="9"/>
  <c r="AH59" i="9"/>
  <c r="AI59" i="9"/>
  <c r="AJ59" i="9"/>
  <c r="AK59" i="9"/>
  <c r="AL59" i="9"/>
  <c r="AD60" i="9"/>
  <c r="AE60" i="9"/>
  <c r="AF60" i="9" s="1"/>
  <c r="AG60" i="9"/>
  <c r="AH60" i="9"/>
  <c r="AI60" i="9"/>
  <c r="AJ60" i="9"/>
  <c r="AK60" i="9"/>
  <c r="AL60" i="9"/>
  <c r="AD61" i="9"/>
  <c r="AE61" i="9"/>
  <c r="AF61" i="9" s="1"/>
  <c r="AG61" i="9"/>
  <c r="AH61" i="9"/>
  <c r="AI61" i="9"/>
  <c r="AJ61" i="9"/>
  <c r="AK61" i="9"/>
  <c r="AL61" i="9"/>
  <c r="AD62" i="9"/>
  <c r="AE62" i="9"/>
  <c r="AF62" i="9" s="1"/>
  <c r="AG62" i="9"/>
  <c r="AH62" i="9"/>
  <c r="AI62" i="9"/>
  <c r="AJ62" i="9"/>
  <c r="AK62" i="9"/>
  <c r="AL62" i="9"/>
  <c r="AD63" i="9"/>
  <c r="AE63" i="9"/>
  <c r="AF63" i="9" s="1"/>
  <c r="AG63" i="9"/>
  <c r="AH63" i="9"/>
  <c r="AI63" i="9"/>
  <c r="AJ63" i="9"/>
  <c r="AK63" i="9"/>
  <c r="AL63" i="9"/>
  <c r="AD64" i="9"/>
  <c r="AE64" i="9"/>
  <c r="AF64" i="9" s="1"/>
  <c r="AG64" i="9"/>
  <c r="AH64" i="9"/>
  <c r="AI64" i="9"/>
  <c r="AJ64" i="9"/>
  <c r="AK64" i="9"/>
  <c r="AL64" i="9"/>
  <c r="AD65" i="9"/>
  <c r="AE65" i="9"/>
  <c r="AF65" i="9" s="1"/>
  <c r="AG65" i="9"/>
  <c r="AH65" i="9"/>
  <c r="AI65" i="9"/>
  <c r="AJ65" i="9"/>
  <c r="AK65" i="9"/>
  <c r="AL65" i="9"/>
  <c r="AD66" i="9"/>
  <c r="AE66" i="9"/>
  <c r="AF66" i="9" s="1"/>
  <c r="AG66" i="9"/>
  <c r="AH66" i="9"/>
  <c r="AI66" i="9"/>
  <c r="AJ66" i="9"/>
  <c r="AK66" i="9"/>
  <c r="AL66" i="9"/>
  <c r="Y64" i="8"/>
  <c r="Z64" i="8" s="1"/>
  <c r="Y65" i="8"/>
  <c r="Z65" i="8" s="1"/>
  <c r="R65" i="8"/>
  <c r="R64" i="8"/>
  <c r="Y50" i="8"/>
  <c r="Z50" i="8" s="1"/>
  <c r="Y51" i="8"/>
  <c r="Z51" i="8" s="1"/>
  <c r="Y52" i="8"/>
  <c r="Z52" i="8" s="1"/>
  <c r="Y53" i="8"/>
  <c r="Z53" i="8" s="1"/>
  <c r="R53" i="8"/>
  <c r="R52" i="8"/>
  <c r="R51" i="8"/>
  <c r="R50" i="8"/>
  <c r="R24" i="8"/>
  <c r="Y24" i="8" s="1"/>
  <c r="Z24" i="8" s="1"/>
  <c r="R25" i="8"/>
  <c r="Y25" i="8"/>
  <c r="Z25" i="8" s="1"/>
  <c r="R26" i="8"/>
  <c r="Y26" i="8" s="1"/>
  <c r="Z26" i="8" s="1"/>
  <c r="R27" i="8"/>
  <c r="Y27" i="8"/>
  <c r="Z27" i="8" s="1"/>
  <c r="R28" i="8"/>
  <c r="Y28" i="8" s="1"/>
  <c r="Z28" i="8" s="1"/>
  <c r="R29" i="8"/>
  <c r="Y29" i="8"/>
  <c r="Z29" i="8" s="1"/>
  <c r="R30" i="8"/>
  <c r="Y30" i="8" s="1"/>
  <c r="Z30" i="8" s="1"/>
  <c r="Y16" i="8"/>
  <c r="Z16" i="8" s="1"/>
  <c r="Y17" i="8"/>
  <c r="Z17" i="8" s="1"/>
  <c r="R17" i="8"/>
  <c r="R16" i="8"/>
  <c r="AM66" i="9" l="1"/>
  <c r="AM65" i="9"/>
  <c r="AM64" i="9"/>
  <c r="AM63" i="9"/>
  <c r="AM62" i="9"/>
  <c r="AM61" i="9"/>
  <c r="AM60" i="9"/>
  <c r="AM59" i="9"/>
  <c r="AM58" i="9"/>
  <c r="AM57" i="9"/>
  <c r="AM56" i="9"/>
  <c r="AM55" i="9"/>
  <c r="AM54" i="9"/>
  <c r="AM53" i="9"/>
  <c r="Z9" i="8"/>
  <c r="Z10" i="8"/>
  <c r="Z11" i="8"/>
  <c r="Z12" i="8"/>
  <c r="Z13" i="8"/>
  <c r="Z14" i="8"/>
  <c r="Z15" i="8"/>
  <c r="Z18" i="8"/>
  <c r="Z19" i="8"/>
  <c r="Z20" i="8"/>
  <c r="Z21" i="8"/>
  <c r="Z22" i="8"/>
  <c r="Z23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5" i="8"/>
  <c r="Z56" i="8"/>
  <c r="Z57" i="8"/>
  <c r="Z58" i="8"/>
  <c r="Z59" i="8"/>
  <c r="Z60" i="8"/>
  <c r="Z61" i="8"/>
  <c r="Z62" i="8"/>
  <c r="Z63" i="8"/>
  <c r="Z66" i="8"/>
  <c r="Z8" i="8"/>
  <c r="AD15" i="9" l="1"/>
  <c r="AE15" i="9"/>
  <c r="AF15" i="9" s="1"/>
  <c r="AG15" i="9"/>
  <c r="AH15" i="9"/>
  <c r="AI15" i="9"/>
  <c r="AJ15" i="9"/>
  <c r="AK15" i="9"/>
  <c r="AL15" i="9"/>
  <c r="AD16" i="9"/>
  <c r="AE16" i="9"/>
  <c r="AG16" i="9"/>
  <c r="AH16" i="9"/>
  <c r="AI16" i="9"/>
  <c r="AJ16" i="9"/>
  <c r="AK16" i="9"/>
  <c r="AL16" i="9"/>
  <c r="AD17" i="9"/>
  <c r="AE17" i="9"/>
  <c r="AG17" i="9"/>
  <c r="AH17" i="9"/>
  <c r="AI17" i="9"/>
  <c r="AJ17" i="9"/>
  <c r="AK17" i="9"/>
  <c r="AL17" i="9"/>
  <c r="AD18" i="9"/>
  <c r="AE18" i="9"/>
  <c r="AG18" i="9"/>
  <c r="AH18" i="9"/>
  <c r="AI18" i="9"/>
  <c r="AJ18" i="9"/>
  <c r="AK18" i="9"/>
  <c r="AL18" i="9"/>
  <c r="AD19" i="9"/>
  <c r="AE19" i="9"/>
  <c r="AG19" i="9"/>
  <c r="AH19" i="9"/>
  <c r="AI19" i="9"/>
  <c r="AJ19" i="9"/>
  <c r="AK19" i="9"/>
  <c r="AL19" i="9"/>
  <c r="AD20" i="9"/>
  <c r="AE20" i="9"/>
  <c r="AG20" i="9"/>
  <c r="AH20" i="9"/>
  <c r="AI20" i="9"/>
  <c r="AJ20" i="9"/>
  <c r="AK20" i="9"/>
  <c r="AL20" i="9"/>
  <c r="AD21" i="9"/>
  <c r="AE21" i="9"/>
  <c r="AG21" i="9"/>
  <c r="AH21" i="9"/>
  <c r="AI21" i="9"/>
  <c r="AJ21" i="9"/>
  <c r="AK21" i="9"/>
  <c r="AL21" i="9"/>
  <c r="AD22" i="9"/>
  <c r="AE22" i="9"/>
  <c r="AG22" i="9"/>
  <c r="AH22" i="9"/>
  <c r="AI22" i="9"/>
  <c r="AJ22" i="9"/>
  <c r="AK22" i="9"/>
  <c r="AL22" i="9"/>
  <c r="AD23" i="9"/>
  <c r="AE23" i="9"/>
  <c r="AG23" i="9"/>
  <c r="AH23" i="9"/>
  <c r="AI23" i="9"/>
  <c r="AJ23" i="9"/>
  <c r="AK23" i="9"/>
  <c r="AL23" i="9"/>
  <c r="AD24" i="9"/>
  <c r="AE24" i="9"/>
  <c r="AG24" i="9"/>
  <c r="AH24" i="9"/>
  <c r="AI24" i="9"/>
  <c r="AJ24" i="9"/>
  <c r="AK24" i="9"/>
  <c r="AL24" i="9"/>
  <c r="AD25" i="9"/>
  <c r="AE25" i="9"/>
  <c r="AF25" i="9" s="1"/>
  <c r="AG25" i="9"/>
  <c r="AH25" i="9"/>
  <c r="AI25" i="9"/>
  <c r="AJ25" i="9"/>
  <c r="AK25" i="9"/>
  <c r="AL25" i="9"/>
  <c r="AD26" i="9"/>
  <c r="AE26" i="9"/>
  <c r="AF26" i="9" s="1"/>
  <c r="AG26" i="9"/>
  <c r="AH26" i="9"/>
  <c r="AI26" i="9"/>
  <c r="AJ26" i="9"/>
  <c r="AK26" i="9"/>
  <c r="AL26" i="9"/>
  <c r="AD27" i="9"/>
  <c r="AE27" i="9"/>
  <c r="AF27" i="9" s="1"/>
  <c r="AG27" i="9"/>
  <c r="AH27" i="9"/>
  <c r="AI27" i="9"/>
  <c r="AJ27" i="9"/>
  <c r="AK27" i="9"/>
  <c r="AL27" i="9"/>
  <c r="AD28" i="9"/>
  <c r="AE28" i="9"/>
  <c r="AF28" i="9" s="1"/>
  <c r="AG28" i="9"/>
  <c r="AH28" i="9"/>
  <c r="AI28" i="9"/>
  <c r="AJ28" i="9"/>
  <c r="AK28" i="9"/>
  <c r="AL28" i="9"/>
  <c r="AD29" i="9"/>
  <c r="AE29" i="9"/>
  <c r="AF29" i="9" s="1"/>
  <c r="AG29" i="9"/>
  <c r="AH29" i="9"/>
  <c r="AI29" i="9"/>
  <c r="AJ29" i="9"/>
  <c r="AK29" i="9"/>
  <c r="AL29" i="9"/>
  <c r="AD30" i="9"/>
  <c r="AE30" i="9"/>
  <c r="AF30" i="9" s="1"/>
  <c r="AG30" i="9"/>
  <c r="AH30" i="9"/>
  <c r="AI30" i="9"/>
  <c r="AJ30" i="9"/>
  <c r="AK30" i="9"/>
  <c r="AL30" i="9"/>
  <c r="AD31" i="9"/>
  <c r="AE31" i="9"/>
  <c r="AF31" i="9" s="1"/>
  <c r="AG31" i="9"/>
  <c r="AH31" i="9"/>
  <c r="AI31" i="9"/>
  <c r="AJ31" i="9"/>
  <c r="AK31" i="9"/>
  <c r="AL31" i="9"/>
  <c r="AD32" i="9"/>
  <c r="AE32" i="9"/>
  <c r="AF32" i="9" s="1"/>
  <c r="AG32" i="9"/>
  <c r="AH32" i="9"/>
  <c r="AI32" i="9"/>
  <c r="AJ32" i="9"/>
  <c r="AK32" i="9"/>
  <c r="AL32" i="9"/>
  <c r="AD33" i="9"/>
  <c r="AE33" i="9"/>
  <c r="AF33" i="9" s="1"/>
  <c r="AG33" i="9"/>
  <c r="AH33" i="9"/>
  <c r="AI33" i="9"/>
  <c r="AJ33" i="9"/>
  <c r="AK33" i="9"/>
  <c r="AL33" i="9"/>
  <c r="AD34" i="9"/>
  <c r="AE34" i="9"/>
  <c r="AF34" i="9" s="1"/>
  <c r="AG34" i="9"/>
  <c r="AH34" i="9"/>
  <c r="AI34" i="9"/>
  <c r="AJ34" i="9"/>
  <c r="AK34" i="9"/>
  <c r="AL34" i="9"/>
  <c r="AD35" i="9"/>
  <c r="AE35" i="9"/>
  <c r="AF35" i="9" s="1"/>
  <c r="AG35" i="9"/>
  <c r="AH35" i="9"/>
  <c r="AI35" i="9"/>
  <c r="AJ35" i="9"/>
  <c r="AK35" i="9"/>
  <c r="AL35" i="9"/>
  <c r="AD36" i="9"/>
  <c r="AE36" i="9"/>
  <c r="AF36" i="9" s="1"/>
  <c r="AG36" i="9"/>
  <c r="AH36" i="9"/>
  <c r="AI36" i="9"/>
  <c r="AJ36" i="9"/>
  <c r="AK36" i="9"/>
  <c r="AL36" i="9"/>
  <c r="AD37" i="9"/>
  <c r="AE37" i="9"/>
  <c r="AF37" i="9" s="1"/>
  <c r="AG37" i="9"/>
  <c r="AH37" i="9"/>
  <c r="AI37" i="9"/>
  <c r="AJ37" i="9"/>
  <c r="AK37" i="9"/>
  <c r="AL37" i="9"/>
  <c r="AD38" i="9"/>
  <c r="AE38" i="9"/>
  <c r="AF38" i="9" s="1"/>
  <c r="AG38" i="9"/>
  <c r="AH38" i="9"/>
  <c r="AI38" i="9"/>
  <c r="AJ38" i="9"/>
  <c r="AK38" i="9"/>
  <c r="AL38" i="9"/>
  <c r="AD39" i="9"/>
  <c r="AE39" i="9"/>
  <c r="AF39" i="9" s="1"/>
  <c r="AG39" i="9"/>
  <c r="AH39" i="9"/>
  <c r="AI39" i="9"/>
  <c r="AJ39" i="9"/>
  <c r="AK39" i="9"/>
  <c r="AL39" i="9"/>
  <c r="AD40" i="9"/>
  <c r="AE40" i="9"/>
  <c r="AF40" i="9" s="1"/>
  <c r="AG40" i="9"/>
  <c r="AH40" i="9"/>
  <c r="AI40" i="9"/>
  <c r="AJ40" i="9"/>
  <c r="AK40" i="9"/>
  <c r="AL40" i="9"/>
  <c r="AD41" i="9"/>
  <c r="AE41" i="9"/>
  <c r="AF41" i="9" s="1"/>
  <c r="AG41" i="9"/>
  <c r="AH41" i="9"/>
  <c r="AI41" i="9"/>
  <c r="AJ41" i="9"/>
  <c r="AK41" i="9"/>
  <c r="AL41" i="9"/>
  <c r="AD42" i="9"/>
  <c r="AE42" i="9"/>
  <c r="AF42" i="9" s="1"/>
  <c r="AG42" i="9"/>
  <c r="AH42" i="9"/>
  <c r="AI42" i="9"/>
  <c r="AJ42" i="9"/>
  <c r="AK42" i="9"/>
  <c r="AL42" i="9"/>
  <c r="AD43" i="9"/>
  <c r="AE43" i="9"/>
  <c r="AF43" i="9" s="1"/>
  <c r="AG43" i="9"/>
  <c r="AH43" i="9"/>
  <c r="AI43" i="9"/>
  <c r="AJ43" i="9"/>
  <c r="AK43" i="9"/>
  <c r="AL43" i="9"/>
  <c r="AD44" i="9"/>
  <c r="AE44" i="9"/>
  <c r="AF44" i="9" s="1"/>
  <c r="AG44" i="9"/>
  <c r="AH44" i="9"/>
  <c r="AI44" i="9"/>
  <c r="AJ44" i="9"/>
  <c r="AK44" i="9"/>
  <c r="AL44" i="9"/>
  <c r="AD45" i="9"/>
  <c r="AE45" i="9"/>
  <c r="AF45" i="9" s="1"/>
  <c r="AG45" i="9"/>
  <c r="AH45" i="9"/>
  <c r="AI45" i="9"/>
  <c r="AJ45" i="9"/>
  <c r="AK45" i="9"/>
  <c r="AL45" i="9"/>
  <c r="AD46" i="9"/>
  <c r="AE46" i="9"/>
  <c r="AF46" i="9" s="1"/>
  <c r="AG46" i="9"/>
  <c r="AH46" i="9"/>
  <c r="AI46" i="9"/>
  <c r="AJ46" i="9"/>
  <c r="AK46" i="9"/>
  <c r="AL46" i="9"/>
  <c r="AD47" i="9"/>
  <c r="AE47" i="9"/>
  <c r="AF47" i="9" s="1"/>
  <c r="AG47" i="9"/>
  <c r="AH47" i="9"/>
  <c r="AI47" i="9"/>
  <c r="AJ47" i="9"/>
  <c r="AK47" i="9"/>
  <c r="AL47" i="9"/>
  <c r="AD48" i="9"/>
  <c r="AE48" i="9"/>
  <c r="AF48" i="9" s="1"/>
  <c r="AG48" i="9"/>
  <c r="AH48" i="9"/>
  <c r="AI48" i="9"/>
  <c r="AJ48" i="9"/>
  <c r="AK48" i="9"/>
  <c r="AL48" i="9"/>
  <c r="AD49" i="9"/>
  <c r="AE49" i="9"/>
  <c r="AF49" i="9" s="1"/>
  <c r="AG49" i="9"/>
  <c r="AH49" i="9"/>
  <c r="AI49" i="9"/>
  <c r="AJ49" i="9"/>
  <c r="AK49" i="9"/>
  <c r="AL49" i="9"/>
  <c r="AD50" i="9"/>
  <c r="AE50" i="9"/>
  <c r="AF50" i="9" s="1"/>
  <c r="AG50" i="9"/>
  <c r="AH50" i="9"/>
  <c r="AI50" i="9"/>
  <c r="AJ50" i="9"/>
  <c r="AK50" i="9"/>
  <c r="AL50" i="9"/>
  <c r="AD51" i="9"/>
  <c r="AE51" i="9"/>
  <c r="AF51" i="9" s="1"/>
  <c r="AG51" i="9"/>
  <c r="AH51" i="9"/>
  <c r="AI51" i="9"/>
  <c r="AJ51" i="9"/>
  <c r="AK51" i="9"/>
  <c r="AL51" i="9"/>
  <c r="AM51" i="9" l="1"/>
  <c r="AM46" i="9"/>
  <c r="AM45" i="9"/>
  <c r="AM44" i="9"/>
  <c r="AM43" i="9"/>
  <c r="AM42" i="9"/>
  <c r="AM41" i="9"/>
  <c r="AM40" i="9"/>
  <c r="AM39" i="9"/>
  <c r="AM38" i="9"/>
  <c r="AM37" i="9"/>
  <c r="AM36" i="9"/>
  <c r="AM35" i="9"/>
  <c r="AM34" i="9"/>
  <c r="AM33" i="9"/>
  <c r="AM32" i="9"/>
  <c r="AM31" i="9"/>
  <c r="AM30" i="9"/>
  <c r="AM29" i="9"/>
  <c r="AM28" i="9"/>
  <c r="AM27" i="9"/>
  <c r="AM26" i="9"/>
  <c r="AM25" i="9"/>
  <c r="AF24" i="9"/>
  <c r="AM24" i="9" s="1"/>
  <c r="AF23" i="9"/>
  <c r="AM23" i="9" s="1"/>
  <c r="AF22" i="9"/>
  <c r="AM22" i="9" s="1"/>
  <c r="AF21" i="9"/>
  <c r="AM21" i="9" s="1"/>
  <c r="AF20" i="9"/>
  <c r="AM20" i="9" s="1"/>
  <c r="AF19" i="9"/>
  <c r="AM19" i="9" s="1"/>
  <c r="AF18" i="9"/>
  <c r="AM18" i="9" s="1"/>
  <c r="AF17" i="9"/>
  <c r="AM17" i="9" s="1"/>
  <c r="AF16" i="9"/>
  <c r="AM16" i="9" s="1"/>
  <c r="AM15" i="9"/>
  <c r="AM50" i="9"/>
  <c r="AM49" i="9"/>
  <c r="AM48" i="9"/>
  <c r="AM47" i="9"/>
  <c r="Y15" i="8"/>
  <c r="Y18" i="8"/>
  <c r="Y19" i="8"/>
  <c r="Y20" i="8"/>
  <c r="Y21" i="8"/>
  <c r="Y22" i="8"/>
  <c r="Y23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5" i="8"/>
  <c r="Y56" i="8"/>
  <c r="Y57" i="8"/>
  <c r="Y58" i="8"/>
  <c r="Y59" i="8"/>
  <c r="Y60" i="8"/>
  <c r="Y61" i="8"/>
  <c r="Y62" i="8"/>
  <c r="Y63" i="8"/>
  <c r="Y66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4" i="8"/>
  <c r="Y54" i="8" s="1"/>
  <c r="Z54" i="8" s="1"/>
  <c r="R55" i="8"/>
  <c r="R56" i="8"/>
  <c r="R57" i="8"/>
  <c r="R58" i="8"/>
  <c r="R59" i="8"/>
  <c r="R60" i="8"/>
  <c r="R61" i="8"/>
  <c r="R62" i="8"/>
  <c r="R63" i="8"/>
  <c r="R66" i="8"/>
  <c r="R23" i="8"/>
  <c r="R22" i="8"/>
  <c r="R21" i="8"/>
  <c r="R20" i="8"/>
  <c r="R19" i="8"/>
  <c r="R18" i="8"/>
  <c r="R15" i="8"/>
  <c r="N12" i="8"/>
  <c r="AL14" i="9" l="1"/>
  <c r="AK14" i="9"/>
  <c r="AJ14" i="9"/>
  <c r="AI14" i="9"/>
  <c r="AH14" i="9"/>
  <c r="AG14" i="9"/>
  <c r="AE14" i="9"/>
  <c r="AD14" i="9"/>
  <c r="AL13" i="9"/>
  <c r="AK13" i="9"/>
  <c r="AJ13" i="9"/>
  <c r="AI13" i="9"/>
  <c r="AH13" i="9"/>
  <c r="AG13" i="9"/>
  <c r="AE13" i="9"/>
  <c r="AD13" i="9"/>
  <c r="R14" i="8"/>
  <c r="Y14" i="8" s="1"/>
  <c r="R13" i="8"/>
  <c r="Y13" i="8" s="1"/>
  <c r="AF13" i="9" l="1"/>
  <c r="AM13" i="9" s="1"/>
  <c r="AF14" i="9"/>
  <c r="AM14" i="9" s="1"/>
  <c r="AL9" i="9" l="1"/>
  <c r="AL10" i="9"/>
  <c r="AL11" i="9"/>
  <c r="AL12" i="9"/>
  <c r="AL8" i="9"/>
  <c r="AK9" i="9"/>
  <c r="AK10" i="9"/>
  <c r="AK11" i="9"/>
  <c r="AK12" i="9"/>
  <c r="AK8" i="9"/>
  <c r="AJ9" i="9"/>
  <c r="AJ10" i="9"/>
  <c r="AJ11" i="9"/>
  <c r="AJ12" i="9"/>
  <c r="AJ8" i="9"/>
  <c r="AI9" i="9"/>
  <c r="AI10" i="9"/>
  <c r="AI11" i="9"/>
  <c r="AI12" i="9"/>
  <c r="AI8" i="9"/>
  <c r="AH9" i="9"/>
  <c r="AH10" i="9"/>
  <c r="AH11" i="9"/>
  <c r="AH12" i="9"/>
  <c r="AH8" i="9"/>
  <c r="AG9" i="9"/>
  <c r="AG10" i="9"/>
  <c r="AG11" i="9"/>
  <c r="AG12" i="9"/>
  <c r="AG8" i="9"/>
  <c r="AE9" i="9"/>
  <c r="AE10" i="9"/>
  <c r="AE11" i="9"/>
  <c r="AE12" i="9"/>
  <c r="AE8" i="9"/>
  <c r="AD9" i="9"/>
  <c r="AD10" i="9"/>
  <c r="AD11" i="9"/>
  <c r="AD12" i="9"/>
  <c r="AD8" i="9"/>
  <c r="R12" i="8"/>
  <c r="Y12" i="8" s="1"/>
  <c r="R11" i="8"/>
  <c r="Y11" i="8" s="1"/>
  <c r="R10" i="8"/>
  <c r="Y10" i="8" s="1"/>
  <c r="R9" i="8"/>
  <c r="Y9" i="8" s="1"/>
  <c r="R8" i="8"/>
  <c r="Y8" i="8" s="1"/>
  <c r="H42" i="10"/>
  <c r="F42" i="10"/>
  <c r="G42" i="10" s="1"/>
  <c r="G41" i="10"/>
  <c r="G40" i="10"/>
  <c r="G38" i="10"/>
  <c r="G37" i="10"/>
  <c r="G36" i="10"/>
  <c r="G35" i="10"/>
  <c r="H34" i="10"/>
  <c r="G34" i="10"/>
  <c r="F34" i="10"/>
  <c r="G32" i="10"/>
  <c r="F22" i="10"/>
  <c r="A18" i="10"/>
  <c r="A17" i="10"/>
  <c r="AF10" i="9" l="1"/>
  <c r="AM10" i="9" s="1"/>
  <c r="AF9" i="9"/>
  <c r="AM9" i="9" s="1"/>
  <c r="AF8" i="9"/>
  <c r="AF11" i="9"/>
  <c r="AM11" i="9" s="1"/>
  <c r="AF12" i="9"/>
  <c r="AM12" i="9" s="1"/>
  <c r="H17" i="10"/>
  <c r="G17" i="10" s="1"/>
  <c r="H21" i="10"/>
  <c r="G21" i="10" s="1"/>
  <c r="H19" i="10"/>
  <c r="G19" i="10" s="1"/>
  <c r="H18" i="10"/>
  <c r="G18" i="10" s="1"/>
  <c r="AM8" i="9" l="1"/>
  <c r="H20" i="10"/>
  <c r="G20" i="10" s="1"/>
  <c r="H22" i="10" l="1"/>
  <c r="G22" i="10" l="1"/>
  <c r="G43" i="10" s="1"/>
  <c r="H43" i="10"/>
</calcChain>
</file>

<file path=xl/sharedStrings.xml><?xml version="1.0" encoding="utf-8"?>
<sst xmlns="http://schemas.openxmlformats.org/spreadsheetml/2006/main" count="583" uniqueCount="188">
  <si>
    <t>Sr. No.</t>
  </si>
  <si>
    <t>Description</t>
  </si>
  <si>
    <t>UOM</t>
  </si>
  <si>
    <t>Make</t>
  </si>
  <si>
    <t>Item Range Code</t>
  </si>
  <si>
    <t>UNIQUE IDENTIFIERS</t>
  </si>
  <si>
    <t>Basic Rate</t>
  </si>
  <si>
    <t>Insurance</t>
  </si>
  <si>
    <t>Freight</t>
  </si>
  <si>
    <t>Other</t>
  </si>
  <si>
    <t>RATE (can be entered directly or summed up for totals)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</si>
  <si>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</si>
  <si>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</si>
  <si>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</si>
  <si>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</si>
  <si>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</si>
  <si>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</si>
  <si>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</si>
  <si>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Packing &amp; 
Forwarding</t>
  </si>
  <si>
    <t>Nos</t>
  </si>
  <si>
    <t>Area</t>
  </si>
  <si>
    <t>Excise</t>
  </si>
  <si>
    <t>Subtotal = 
Basic + Excise</t>
  </si>
  <si>
    <t>VAT/CST 
on Subtotal</t>
  </si>
  <si>
    <t>Octroi / LBT</t>
  </si>
  <si>
    <t>Local Supply</t>
  </si>
  <si>
    <t>Scenario 2</t>
  </si>
  <si>
    <t>Local supply rate</t>
  </si>
  <si>
    <t xml:space="preserve">Supply Rate Total </t>
  </si>
  <si>
    <t>AMOUNT</t>
  </si>
  <si>
    <t>CHARTERED HOTELS PVT. LTD.</t>
  </si>
  <si>
    <t>CERTIFICATE OF PAYMENT</t>
  </si>
  <si>
    <t>COP No.:-HAMPI/280</t>
  </si>
  <si>
    <t>Date.:- 27/07/2011</t>
  </si>
  <si>
    <t>Project Code:-</t>
  </si>
  <si>
    <t>002</t>
  </si>
  <si>
    <t>Not For Payment</t>
  </si>
  <si>
    <t>Project:-</t>
  </si>
  <si>
    <t xml:space="preserve"> Hyatt Place -Hampi</t>
  </si>
  <si>
    <t>Work:</t>
  </si>
  <si>
    <t>Supply, Installation, testing &amp; commisioning of low side HVAC work</t>
  </si>
  <si>
    <t>M/s Perfect Infra Engineering Ltd.</t>
  </si>
  <si>
    <t>Budget Code:-</t>
  </si>
  <si>
    <t>#812, Ground floor, 8th A main, 23 cross, 7 sectors, HSR layout, Bangalore 560095</t>
  </si>
  <si>
    <t>W.O. / P.O. No. &amp; Date:-</t>
  </si>
  <si>
    <t>CHPL/002/WO/10-11/0050
Dated : 19.05.2010</t>
  </si>
  <si>
    <t>PAN No.:- AABCP0122A</t>
  </si>
  <si>
    <t>Original W.O. Value:-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</si>
  <si>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>.:-  29790851674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>- 27740016613C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>:- ST/M-11/MRS/REGN/757610</t>
    </r>
  </si>
  <si>
    <t>WO Amendment No.:-</t>
  </si>
  <si>
    <t>Invoice No. BLR-007/2010 dated 22 nd Dec 2010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</si>
  <si>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</si>
  <si>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</si>
  <si>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</si>
  <si>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</si>
  <si>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</si>
  <si>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</si>
  <si>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</si>
  <si>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</si>
  <si>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R003</t>
  </si>
  <si>
    <t>A</t>
  </si>
  <si>
    <t>Work Done Amount</t>
  </si>
  <si>
    <t>Net Supply Amount</t>
  </si>
  <si>
    <t>Net Installation Amount</t>
  </si>
  <si>
    <t>Net Total Amount</t>
  </si>
  <si>
    <t>VAT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</si>
  <si>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</si>
  <si>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</si>
  <si>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</si>
  <si>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</si>
  <si>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</si>
  <si>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</si>
  <si>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</si>
  <si>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</si>
  <si>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</si>
  <si>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</si>
  <si>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</si>
  <si>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</si>
  <si>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</si>
  <si>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</si>
  <si>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</si>
  <si>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</si>
  <si>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</si>
  <si>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</si>
  <si>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</si>
  <si>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</si>
  <si>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</si>
  <si>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</si>
  <si>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</si>
  <si>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</si>
  <si>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</si>
  <si>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</si>
  <si>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</si>
  <si>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</si>
  <si>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</si>
  <si>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</si>
  <si>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</si>
  <si>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</si>
  <si>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</si>
  <si>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</si>
  <si>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</si>
  <si>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</si>
  <si>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COP Cerification</t>
  </si>
  <si>
    <t>COP Percentage</t>
  </si>
  <si>
    <t>COP Quantity</t>
  </si>
  <si>
    <t>COP Basic</t>
  </si>
  <si>
    <t>COP Excise</t>
  </si>
  <si>
    <t>COP SUB Total=COP Basic+COP Excise</t>
  </si>
  <si>
    <t>Final COP Amount</t>
  </si>
  <si>
    <t>COP VAT/CST 
on Subtotal</t>
  </si>
  <si>
    <t>COP Octroi / LBT</t>
  </si>
  <si>
    <t>COP Insurance</t>
  </si>
  <si>
    <t>COP Freight</t>
  </si>
  <si>
    <t>COP Packing &amp; 
Forwarding</t>
  </si>
  <si>
    <t>COP Other</t>
  </si>
  <si>
    <t>Sanitaryware</t>
  </si>
  <si>
    <t>European water  closet (Standard Closet) 39x36x55 cm</t>
  </si>
  <si>
    <r>
      <t xml:space="preserve">White vitreous china square </t>
    </r>
    <r>
      <rPr>
        <b/>
        <sz val="10"/>
        <rFont val="Arial"/>
        <family val="2"/>
      </rPr>
      <t>wash basin with Bracket</t>
    </r>
  </si>
  <si>
    <r>
      <rPr>
        <b/>
        <sz val="10"/>
        <rFont val="Arial"/>
        <family val="2"/>
      </rPr>
      <t>Urinal</t>
    </r>
    <r>
      <rPr>
        <sz val="10"/>
        <rFont val="Arial"/>
        <family val="2"/>
      </rPr>
      <t xml:space="preserve"> with Sancer</t>
    </r>
  </si>
  <si>
    <r>
      <t xml:space="preserve">C.P. brass </t>
    </r>
    <r>
      <rPr>
        <b/>
        <sz val="10"/>
        <rFont val="Times New Roman"/>
        <family val="1"/>
      </rPr>
      <t>angle valve</t>
    </r>
    <r>
      <rPr>
        <sz val="10"/>
        <rFont val="Times New Roman"/>
        <family val="1"/>
      </rPr>
      <t xml:space="preserve"> with C.P. wall flange.</t>
    </r>
  </si>
  <si>
    <r>
      <rPr>
        <b/>
        <sz val="10"/>
        <rFont val="Times New Roman"/>
        <family val="1"/>
      </rPr>
      <t>PVC connection 450 mm long</t>
    </r>
    <r>
      <rPr>
        <sz val="10"/>
        <rFont val="Times New Roman"/>
        <family val="1"/>
      </rPr>
      <t xml:space="preserve">  including nuts and washers.</t>
    </r>
  </si>
  <si>
    <r>
      <t xml:space="preserve">Basin </t>
    </r>
    <r>
      <rPr>
        <b/>
        <sz val="10"/>
        <rFont val="Arial"/>
        <family val="2"/>
      </rPr>
      <t>Pillar Cock</t>
    </r>
  </si>
  <si>
    <t>15mm C.P Female Extension piece 50mm long</t>
  </si>
  <si>
    <t xml:space="preserve"> P.V.C. flushing Cistern </t>
  </si>
  <si>
    <t>25mm ball valve</t>
  </si>
  <si>
    <t>15mm Health Faucet with pvc tube and hook</t>
  </si>
  <si>
    <t>32mm cp basin Waste Coupling</t>
  </si>
  <si>
    <t>32mm cp brass bottle trap</t>
  </si>
  <si>
    <t>sintex water tank 500 ltr</t>
  </si>
  <si>
    <t>Pipe and Fittings Qty</t>
  </si>
  <si>
    <t>PVC lead free pipes and fittings  conforming to ASTM Standrads: 
i) Pipes as per ASTM- D1785-SCH. 40
ii) Fitting as per ASTM-D2467- SCH. 80</t>
  </si>
  <si>
    <t>20mm pipe</t>
  </si>
  <si>
    <t>25mm pipe</t>
  </si>
  <si>
    <t>25mm Tee</t>
  </si>
  <si>
    <t>25mm Union</t>
  </si>
  <si>
    <t>25x20mm R/Tee</t>
  </si>
  <si>
    <t>25mm Elbow</t>
  </si>
  <si>
    <t>25mm Tank Nipple</t>
  </si>
  <si>
    <t>20mm Tee</t>
  </si>
  <si>
    <t>20mm Elbow</t>
  </si>
  <si>
    <t>20X15 Brass Tee</t>
  </si>
  <si>
    <t>20x15mm brass Elbow</t>
  </si>
  <si>
    <t>20mm brass Elbow</t>
  </si>
  <si>
    <t>15mm FTA</t>
  </si>
  <si>
    <t>15mm brass Elbow</t>
  </si>
  <si>
    <t>25X20 R/Socket</t>
  </si>
  <si>
    <t>GI Hooks(15mm &amp; 20mm)</t>
  </si>
  <si>
    <t>PVC Solvent</t>
  </si>
  <si>
    <t>UPVC PIPE AND FITTINGS</t>
  </si>
  <si>
    <t>110mm Pipe</t>
  </si>
  <si>
    <t>90mm Pipe</t>
  </si>
  <si>
    <t>110mm Y junction Plan</t>
  </si>
  <si>
    <r>
      <t>110mm 90</t>
    </r>
    <r>
      <rPr>
        <sz val="10"/>
        <rFont val="Calibri"/>
        <family val="2"/>
      </rPr>
      <t xml:space="preserve">° </t>
    </r>
    <r>
      <rPr>
        <sz val="10"/>
        <rFont val="Arial"/>
        <family val="2"/>
      </rPr>
      <t>Bend</t>
    </r>
  </si>
  <si>
    <t>40mm PVC Pipe</t>
  </si>
  <si>
    <t>40mm Elbow</t>
  </si>
  <si>
    <r>
      <t>40mm 45</t>
    </r>
    <r>
      <rPr>
        <sz val="10"/>
        <rFont val="Calibri"/>
        <family val="2"/>
      </rPr>
      <t>°</t>
    </r>
    <r>
      <rPr>
        <sz val="10"/>
        <rFont val="Arial"/>
        <family val="2"/>
      </rPr>
      <t xml:space="preserve"> Elbow</t>
    </r>
  </si>
  <si>
    <t>UPVC Solvent</t>
  </si>
  <si>
    <t>Cera</t>
  </si>
  <si>
    <t>Sintex</t>
  </si>
  <si>
    <t>Astral</t>
  </si>
  <si>
    <t>Prince</t>
  </si>
  <si>
    <t>Nil</t>
  </si>
  <si>
    <t xml:space="preserve">Mtr </t>
  </si>
  <si>
    <t>Kg</t>
  </si>
  <si>
    <t>NIl</t>
  </si>
  <si>
    <t>103000000</t>
  </si>
  <si>
    <t>110 P TRAP</t>
  </si>
  <si>
    <t>90mm N TRAP</t>
  </si>
  <si>
    <t>15mm C.P Female Extension piece 75mm long</t>
  </si>
  <si>
    <t>15mm C.P Female Extension piece 25mm long</t>
  </si>
  <si>
    <t>Nos.</t>
  </si>
  <si>
    <t>125mm grating</t>
  </si>
  <si>
    <t>wc seat covers</t>
  </si>
  <si>
    <t>15mm Two way Angle valve</t>
  </si>
  <si>
    <t>Wash basin with braket</t>
  </si>
  <si>
    <t>15mm Bib cock</t>
  </si>
  <si>
    <t>Dhaga</t>
  </si>
  <si>
    <t>PVC Long plug</t>
  </si>
  <si>
    <t>25x20mm R/Socket</t>
  </si>
  <si>
    <t>25mm pvc MTA</t>
  </si>
  <si>
    <t>15mm CI Plug</t>
  </si>
  <si>
    <t>50MM PVC Elbow</t>
  </si>
  <si>
    <t>50 MM PVC PIPE</t>
  </si>
  <si>
    <t>M Seal</t>
  </si>
  <si>
    <t>Urinal Partition</t>
  </si>
  <si>
    <t>(Teflon tape) Plumbers Tape</t>
  </si>
  <si>
    <t/>
  </si>
  <si>
    <t>COP-R001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</si>
</sst>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23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Arial"/>
      <family val="2"/>
    </font>
    <font>
      <sz val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9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7" fillId="3" borderId="1" xfId="40" applyFont="1" applyFill="1" applyBorder="1" applyAlignment="1" applyProtection="1">
      <alignment horizontal="left" vertical="center"/>
    </xf>
    <xf numFmtId="0" fontId="7" fillId="0" borderId="1" xfId="40" applyFont="1" applyFill="1" applyBorder="1" applyAlignment="1" applyProtection="1">
      <alignment horizontal="left" vertical="center"/>
    </xf>
    <xf numFmtId="0" fontId="7" fillId="0" borderId="1" xfId="40" applyFont="1" applyFill="1" applyBorder="1" applyAlignment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1" xfId="40" applyFont="1" applyFill="1" applyBorder="1" applyAlignment="1" applyProtection="1">
      <alignment horizontal="center" vertical="center"/>
    </xf>
    <xf numFmtId="0" fontId="7" fillId="0" borderId="1" xfId="40" applyFont="1" applyFill="1" applyBorder="1" applyAlignment="1" applyProtection="1">
      <alignment horizontal="center" vertical="center" wrapText="1"/>
    </xf>
    <xf numFmtId="164" fontId="7" fillId="0" borderId="1" xfId="40" applyNumberFormat="1" applyFont="1" applyFill="1" applyBorder="1" applyAlignment="1" applyProtection="1">
      <alignment horizontal="center" vertical="center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/>
    <xf numFmtId="165" fontId="1" fillId="0" borderId="1" xfId="0" applyNumberFormat="1" applyFont="1" applyBorder="1" applyAlignment="1">
      <alignment vertical="center" wrapText="1"/>
    </xf>
    <xf numFmtId="164" fontId="7" fillId="0" borderId="1" xfId="40" quotePrefix="1" applyNumberFormat="1" applyFont="1" applyFill="1" applyBorder="1" applyAlignment="1" applyProtection="1">
      <alignment horizontal="center" vertical="center"/>
    </xf>
    <xf numFmtId="164" fontId="7" fillId="0" borderId="1" xfId="23" applyNumberFormat="1" applyFont="1" applyFill="1" applyBorder="1" applyAlignment="1">
      <alignment horizontal="right" vertical="center" wrapText="1"/>
    </xf>
    <xf numFmtId="0" fontId="8" fillId="4" borderId="0" xfId="0" applyFont="1" applyFill="1"/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/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4" fontId="7" fillId="5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0" fillId="0" borderId="0" xfId="23" applyFont="1"/>
    <xf numFmtId="0" fontId="10" fillId="0" borderId="0" xfId="23" applyFont="1" applyAlignment="1">
      <alignment vertical="center"/>
    </xf>
    <xf numFmtId="0" fontId="11" fillId="6" borderId="15" xfId="23" quotePrefix="1" applyFont="1" applyFill="1" applyBorder="1" applyAlignment="1">
      <alignment vertical="center"/>
    </xf>
    <xf numFmtId="0" fontId="14" fillId="6" borderId="15" xfId="23" applyFont="1" applyFill="1" applyBorder="1" applyAlignment="1">
      <alignment vertical="center"/>
    </xf>
    <xf numFmtId="0" fontId="14" fillId="6" borderId="15" xfId="23" applyFont="1" applyFill="1" applyBorder="1" applyAlignment="1">
      <alignment horizontal="center" vertical="center"/>
    </xf>
    <xf numFmtId="0" fontId="10" fillId="0" borderId="21" xfId="23" applyFont="1" applyBorder="1" applyAlignment="1">
      <alignment vertical="justify"/>
    </xf>
    <xf numFmtId="0" fontId="10" fillId="0" borderId="20" xfId="23" applyFont="1" applyBorder="1" applyAlignment="1">
      <alignment vertical="justify"/>
    </xf>
    <xf numFmtId="0" fontId="10" fillId="0" borderId="0" xfId="23" applyFont="1" applyBorder="1" applyAlignment="1">
      <alignment vertical="justify"/>
    </xf>
    <xf numFmtId="0" fontId="10" fillId="0" borderId="20" xfId="23" applyFont="1" applyBorder="1" applyAlignment="1">
      <alignment vertical="center"/>
    </xf>
    <xf numFmtId="0" fontId="10" fillId="0" borderId="0" xfId="23" applyFont="1" applyBorder="1" applyAlignment="1">
      <alignment vertical="center" wrapText="1"/>
    </xf>
    <xf numFmtId="0" fontId="10" fillId="0" borderId="1" xfId="23" applyFont="1" applyBorder="1" applyAlignment="1">
      <alignment horizontal="center" vertical="center"/>
    </xf>
    <xf numFmtId="0" fontId="16" fillId="0" borderId="30" xfId="23" applyFont="1" applyBorder="1" applyAlignment="1">
      <alignment vertical="center"/>
    </xf>
    <xf numFmtId="0" fontId="16" fillId="0" borderId="31" xfId="23" applyFont="1" applyBorder="1" applyAlignment="1">
      <alignment horizontal="center" vertical="center" wrapText="1"/>
    </xf>
    <xf numFmtId="166" fontId="16" fillId="0" borderId="31" xfId="2" applyNumberFormat="1" applyFont="1" applyBorder="1" applyAlignment="1">
      <alignment horizontal="center" vertical="center" wrapText="1"/>
    </xf>
    <xf numFmtId="0" fontId="10" fillId="0" borderId="34" xfId="23" applyFont="1" applyBorder="1" applyAlignment="1">
      <alignment horizontal="center" vertical="center"/>
    </xf>
    <xf numFmtId="166" fontId="10" fillId="0" borderId="1" xfId="2" applyNumberFormat="1" applyFont="1" applyBorder="1" applyAlignment="1">
      <alignment horizontal="center"/>
    </xf>
    <xf numFmtId="166" fontId="10" fillId="6" borderId="1" xfId="2" applyNumberFormat="1" applyFont="1" applyFill="1" applyBorder="1" applyAlignment="1">
      <alignment horizontal="center"/>
    </xf>
    <xf numFmtId="0" fontId="10" fillId="0" borderId="8" xfId="23" applyFont="1" applyBorder="1" applyAlignment="1">
      <alignment horizontal="center" vertical="center"/>
    </xf>
    <xf numFmtId="166" fontId="10" fillId="0" borderId="9" xfId="2" applyNumberFormat="1" applyFont="1" applyBorder="1" applyAlignment="1">
      <alignment horizontal="center" vertical="center"/>
    </xf>
    <xf numFmtId="166" fontId="10" fillId="6" borderId="9" xfId="2" applyNumberFormat="1" applyFont="1" applyFill="1" applyBorder="1" applyAlignment="1">
      <alignment horizontal="center" vertical="center"/>
    </xf>
    <xf numFmtId="0" fontId="11" fillId="0" borderId="5" xfId="23" applyFont="1" applyBorder="1" applyAlignment="1">
      <alignment horizontal="center" vertical="center"/>
    </xf>
    <xf numFmtId="166" fontId="10" fillId="0" borderId="6" xfId="2" applyNumberFormat="1" applyFont="1" applyBorder="1" applyAlignment="1">
      <alignment horizontal="center" vertical="center"/>
    </xf>
    <xf numFmtId="166" fontId="10" fillId="6" borderId="6" xfId="2" applyNumberFormat="1" applyFont="1" applyFill="1" applyBorder="1" applyAlignment="1">
      <alignment horizontal="center" vertical="center"/>
    </xf>
    <xf numFmtId="168" fontId="10" fillId="6" borderId="1" xfId="2" applyNumberFormat="1" applyFont="1" applyFill="1" applyBorder="1" applyAlignment="1">
      <alignment horizontal="center" vertical="center"/>
    </xf>
    <xf numFmtId="168" fontId="10" fillId="0" borderId="1" xfId="2" applyNumberFormat="1" applyFont="1" applyBorder="1" applyAlignment="1">
      <alignment horizontal="center" vertical="center"/>
    </xf>
    <xf numFmtId="168" fontId="16" fillId="8" borderId="1" xfId="2" applyNumberFormat="1" applyFont="1" applyFill="1" applyBorder="1" applyAlignment="1">
      <alignment horizontal="center" vertical="center"/>
    </xf>
    <xf numFmtId="167" fontId="10" fillId="6" borderId="1" xfId="2" applyNumberFormat="1" applyFont="1" applyFill="1" applyBorder="1" applyAlignment="1">
      <alignment horizontal="center" vertical="center"/>
    </xf>
    <xf numFmtId="0" fontId="11" fillId="0" borderId="11" xfId="23" applyFont="1" applyBorder="1" applyAlignment="1">
      <alignment horizontal="center" vertical="center"/>
    </xf>
    <xf numFmtId="167" fontId="11" fillId="6" borderId="12" xfId="2" applyNumberFormat="1" applyFont="1" applyFill="1" applyBorder="1" applyAlignment="1">
      <alignment horizontal="center" vertical="center"/>
    </xf>
    <xf numFmtId="168" fontId="11" fillId="8" borderId="12" xfId="2" applyNumberFormat="1" applyFont="1" applyFill="1" applyBorder="1" applyAlignment="1">
      <alignment horizontal="center" vertical="center"/>
    </xf>
    <xf numFmtId="0" fontId="11" fillId="0" borderId="42" xfId="23" applyFont="1" applyBorder="1" applyAlignment="1">
      <alignment horizontal="center" vertical="center"/>
    </xf>
    <xf numFmtId="168" fontId="16" fillId="6" borderId="43" xfId="23" applyNumberFormat="1" applyFont="1" applyFill="1" applyBorder="1" applyAlignment="1">
      <alignment horizontal="center" vertical="center" wrapText="1"/>
    </xf>
    <xf numFmtId="168" fontId="16" fillId="0" borderId="43" xfId="2" applyNumberFormat="1" applyFont="1" applyBorder="1" applyAlignment="1">
      <alignment horizontal="center" vertical="center" wrapText="1"/>
    </xf>
    <xf numFmtId="167" fontId="10" fillId="6" borderId="1" xfId="2" applyNumberFormat="1" applyFont="1" applyFill="1" applyBorder="1" applyAlignment="1">
      <alignment horizontal="center" vertical="center" wrapText="1"/>
    </xf>
    <xf numFmtId="167" fontId="10" fillId="0" borderId="1" xfId="2" applyNumberFormat="1" applyFont="1" applyBorder="1" applyAlignment="1">
      <alignment horizontal="center" vertical="center"/>
    </xf>
    <xf numFmtId="168" fontId="10" fillId="6" borderId="1" xfId="2" applyNumberFormat="1" applyFont="1" applyFill="1" applyBorder="1" applyAlignment="1">
      <alignment horizontal="center" vertical="center" wrapText="1"/>
    </xf>
    <xf numFmtId="168" fontId="10" fillId="8" borderId="1" xfId="2" applyNumberFormat="1" applyFont="1" applyFill="1" applyBorder="1" applyAlignment="1">
      <alignment horizontal="center" vertical="center"/>
    </xf>
    <xf numFmtId="0" fontId="11" fillId="0" borderId="8" xfId="23" applyFont="1" applyBorder="1" applyAlignment="1">
      <alignment horizontal="center" vertical="center"/>
    </xf>
    <xf numFmtId="168" fontId="11" fillId="0" borderId="9" xfId="2" applyNumberFormat="1" applyFont="1" applyBorder="1" applyAlignment="1">
      <alignment horizontal="center" vertical="center"/>
    </xf>
    <xf numFmtId="167" fontId="16" fillId="6" borderId="6" xfId="2" applyNumberFormat="1" applyFont="1" applyFill="1" applyBorder="1" applyAlignment="1">
      <alignment horizontal="center" vertical="center" wrapText="1"/>
    </xf>
    <xf numFmtId="168" fontId="10" fillId="0" borderId="6" xfId="2" applyNumberFormat="1" applyFont="1" applyBorder="1" applyAlignment="1">
      <alignment horizontal="center" vertical="center"/>
    </xf>
    <xf numFmtId="0" fontId="16" fillId="0" borderId="34" xfId="23" applyFont="1" applyBorder="1" applyAlignment="1">
      <alignment horizontal="center" vertical="center"/>
    </xf>
    <xf numFmtId="167" fontId="16" fillId="6" borderId="1" xfId="2" applyNumberFormat="1" applyFont="1" applyFill="1" applyBorder="1" applyAlignment="1">
      <alignment horizontal="center" vertical="center" wrapText="1"/>
    </xf>
    <xf numFmtId="168" fontId="12" fillId="6" borderId="1" xfId="2" applyNumberFormat="1" applyFont="1" applyFill="1" applyBorder="1" applyAlignment="1">
      <alignment horizontal="center" vertical="center" wrapText="1"/>
    </xf>
    <xf numFmtId="168" fontId="12" fillId="0" borderId="1" xfId="2" applyNumberFormat="1" applyFont="1" applyBorder="1" applyAlignment="1">
      <alignment horizontal="center" vertical="center"/>
    </xf>
    <xf numFmtId="169" fontId="10" fillId="0" borderId="0" xfId="23" applyNumberFormat="1" applyFont="1"/>
    <xf numFmtId="167" fontId="11" fillId="0" borderId="9" xfId="2" applyNumberFormat="1" applyFont="1" applyBorder="1" applyAlignment="1">
      <alignment vertical="center"/>
    </xf>
    <xf numFmtId="169" fontId="10" fillId="0" borderId="0" xfId="23" applyNumberFormat="1" applyFont="1" applyAlignment="1">
      <alignment vertical="center"/>
    </xf>
    <xf numFmtId="168" fontId="10" fillId="0" borderId="0" xfId="23" applyNumberFormat="1" applyFont="1" applyAlignment="1">
      <alignment vertical="center"/>
    </xf>
    <xf numFmtId="0" fontId="17" fillId="0" borderId="30" xfId="23" applyFont="1" applyBorder="1" applyAlignment="1">
      <alignment horizontal="center" vertical="center"/>
    </xf>
    <xf numFmtId="167" fontId="17" fillId="6" borderId="31" xfId="2" applyNumberFormat="1" applyFont="1" applyFill="1" applyBorder="1" applyAlignment="1">
      <alignment vertical="center"/>
    </xf>
    <xf numFmtId="167" fontId="17" fillId="8" borderId="31" xfId="2" applyNumberFormat="1" applyFont="1" applyFill="1" applyBorder="1" applyAlignment="1">
      <alignment vertical="center"/>
    </xf>
    <xf numFmtId="0" fontId="10" fillId="0" borderId="42" xfId="23" applyFont="1" applyBorder="1" applyAlignment="1">
      <alignment horizontal="center" vertical="center"/>
    </xf>
    <xf numFmtId="0" fontId="10" fillId="0" borderId="42" xfId="23" applyFont="1" applyBorder="1"/>
    <xf numFmtId="0" fontId="10" fillId="0" borderId="47" xfId="23" applyFont="1" applyBorder="1"/>
    <xf numFmtId="0" fontId="10" fillId="0" borderId="36" xfId="23" applyFont="1" applyBorder="1"/>
    <xf numFmtId="0" fontId="10" fillId="0" borderId="36" xfId="23" applyFont="1" applyBorder="1" applyAlignment="1">
      <alignment horizontal="center"/>
    </xf>
    <xf numFmtId="43" fontId="10" fillId="0" borderId="36" xfId="2" applyNumberFormat="1" applyFont="1" applyBorder="1"/>
    <xf numFmtId="166" fontId="10" fillId="0" borderId="36" xfId="2" applyNumberFormat="1" applyFont="1" applyBorder="1"/>
    <xf numFmtId="166" fontId="10" fillId="0" borderId="38" xfId="2" applyNumberFormat="1" applyFont="1" applyBorder="1"/>
    <xf numFmtId="0" fontId="16" fillId="0" borderId="40" xfId="23" applyFont="1" applyBorder="1" applyAlignment="1">
      <alignment horizontal="center"/>
    </xf>
    <xf numFmtId="166" fontId="10" fillId="0" borderId="29" xfId="2" applyNumberFormat="1" applyFont="1" applyBorder="1" applyAlignment="1">
      <alignment horizontal="center"/>
    </xf>
    <xf numFmtId="166" fontId="12" fillId="0" borderId="51" xfId="2" applyNumberFormat="1" applyFont="1" applyBorder="1" applyAlignment="1">
      <alignment horizontal="center"/>
    </xf>
    <xf numFmtId="0" fontId="10" fillId="0" borderId="0" xfId="23" applyFont="1" applyAlignment="1">
      <alignment horizontal="center"/>
    </xf>
    <xf numFmtId="43" fontId="10" fillId="0" borderId="0" xfId="2" applyNumberFormat="1" applyFont="1"/>
    <xf numFmtId="166" fontId="10" fillId="0" borderId="0" xfId="2" applyNumberFormat="1" applyFont="1"/>
    <xf numFmtId="165" fontId="1" fillId="8" borderId="0" xfId="0" applyNumberFormat="1" applyFont="1" applyFill="1"/>
    <xf numFmtId="0" fontId="1" fillId="8" borderId="1" xfId="0" applyFont="1" applyFill="1" applyBorder="1" applyAlignment="1">
      <alignment horizontal="center" vertical="center"/>
    </xf>
    <xf numFmtId="165" fontId="1" fillId="8" borderId="1" xfId="0" applyNumberFormat="1" applyFont="1" applyFill="1" applyBorder="1" applyAlignment="1">
      <alignment vertical="center" wrapText="1"/>
    </xf>
    <xf numFmtId="0" fontId="18" fillId="0" borderId="1" xfId="0" applyFont="1" applyBorder="1" applyAlignment="1">
      <alignment horizontal="left" vertical="center"/>
    </xf>
    <xf numFmtId="0" fontId="3" fillId="0" borderId="1" xfId="0" applyFont="1" applyBorder="1"/>
    <xf numFmtId="0" fontId="0" fillId="0" borderId="1" xfId="0" applyBorder="1"/>
    <xf numFmtId="0" fontId="20" fillId="0" borderId="1" xfId="0" applyFont="1" applyBorder="1"/>
    <xf numFmtId="0" fontId="1" fillId="0" borderId="1" xfId="0" applyFont="1" applyBorder="1" applyAlignment="1">
      <alignment horizontal="right" vertical="center"/>
    </xf>
    <xf numFmtId="0" fontId="18" fillId="0" borderId="0" xfId="0" applyFont="1" applyBorder="1"/>
    <xf numFmtId="0" fontId="1" fillId="5" borderId="1" xfId="0" applyFont="1" applyFill="1" applyBorder="1"/>
    <xf numFmtId="0" fontId="3" fillId="0" borderId="3" xfId="0" applyFont="1" applyBorder="1"/>
    <xf numFmtId="0" fontId="3" fillId="0" borderId="3" xfId="0" applyFont="1" applyFill="1" applyBorder="1" applyAlignment="1">
      <alignment wrapText="1"/>
    </xf>
    <xf numFmtId="0" fontId="21" fillId="0" borderId="3" xfId="0" applyFont="1" applyFill="1" applyBorder="1" applyAlignment="1" applyProtection="1">
      <alignment horizontal="justify" vertical="top" wrapText="1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8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3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0" fillId="3" borderId="1" xfId="0" applyNumberFormat="1" applyFill="1" applyBorder="1" applyAlignment="1">
      <alignment vertical="center"/>
    </xf>
    <xf numFmtId="0" fontId="3" fillId="0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3" borderId="1" xfId="0" applyNumberFormat="1" applyFill="1" applyBorder="1" applyAlignment="1"/>
    <xf numFmtId="2" fontId="1" fillId="0" borderId="0" xfId="0" applyNumberFormat="1" applyFont="1"/>
    <xf numFmtId="165" fontId="1" fillId="8" borderId="1" xfId="0" applyNumberFormat="1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6" fontId="12" fillId="0" borderId="50" xfId="2" applyNumberFormat="1" applyFont="1" applyBorder="1" applyAlignment="1">
      <alignment horizontal="center"/>
    </xf>
    <xf numFmtId="166" fontId="12" fillId="0" borderId="51" xfId="2" applyNumberFormat="1" applyFont="1" applyBorder="1" applyAlignment="1">
      <alignment horizontal="center"/>
    </xf>
    <xf numFmtId="166" fontId="12" fillId="0" borderId="52" xfId="2" applyNumberFormat="1" applyFont="1" applyBorder="1" applyAlignment="1">
      <alignment horizontal="center"/>
    </xf>
    <xf numFmtId="0" fontId="10" fillId="0" borderId="47" xfId="23" applyFont="1" applyBorder="1" applyAlignment="1">
      <alignment horizontal="center"/>
    </xf>
    <xf numFmtId="0" fontId="10" fillId="0" borderId="38" xfId="23" applyFont="1" applyBorder="1" applyAlignment="1">
      <alignment horizontal="center"/>
    </xf>
    <xf numFmtId="0" fontId="10" fillId="0" borderId="20" xfId="23" applyFont="1" applyBorder="1" applyAlignment="1">
      <alignment horizontal="center"/>
    </xf>
    <xf numFmtId="0" fontId="10" fillId="0" borderId="23" xfId="23" applyFont="1" applyBorder="1" applyAlignment="1">
      <alignment horizontal="center"/>
    </xf>
    <xf numFmtId="0" fontId="10" fillId="0" borderId="49" xfId="23" applyFont="1" applyBorder="1" applyAlignment="1">
      <alignment horizontal="center"/>
    </xf>
    <xf numFmtId="0" fontId="10" fillId="0" borderId="27" xfId="23" applyFont="1" applyBorder="1" applyAlignment="1">
      <alignment horizontal="center"/>
    </xf>
    <xf numFmtId="0" fontId="10" fillId="0" borderId="36" xfId="23" applyFont="1" applyBorder="1" applyAlignment="1">
      <alignment horizontal="center"/>
    </xf>
    <xf numFmtId="0" fontId="10" fillId="0" borderId="0" xfId="23" applyFont="1" applyBorder="1" applyAlignment="1">
      <alignment horizontal="center"/>
    </xf>
    <xf numFmtId="0" fontId="10" fillId="0" borderId="24" xfId="23" applyFont="1" applyBorder="1" applyAlignment="1">
      <alignment horizontal="center"/>
    </xf>
    <xf numFmtId="43" fontId="10" fillId="0" borderId="47" xfId="2" applyNumberFormat="1" applyFont="1" applyBorder="1" applyAlignment="1">
      <alignment horizontal="center"/>
    </xf>
    <xf numFmtId="43" fontId="10" fillId="0" borderId="36" xfId="2" applyNumberFormat="1" applyFont="1" applyBorder="1" applyAlignment="1">
      <alignment horizontal="center"/>
    </xf>
    <xf numFmtId="43" fontId="10" fillId="0" borderId="38" xfId="2" applyNumberFormat="1" applyFont="1" applyBorder="1" applyAlignment="1">
      <alignment horizontal="center"/>
    </xf>
    <xf numFmtId="43" fontId="10" fillId="0" borderId="20" xfId="2" applyNumberFormat="1" applyFont="1" applyBorder="1" applyAlignment="1">
      <alignment horizontal="center"/>
    </xf>
    <xf numFmtId="43" fontId="10" fillId="0" borderId="0" xfId="2" applyNumberFormat="1" applyFont="1" applyBorder="1" applyAlignment="1">
      <alignment horizontal="center"/>
    </xf>
    <xf numFmtId="43" fontId="10" fillId="0" borderId="23" xfId="2" applyNumberFormat="1" applyFont="1" applyBorder="1" applyAlignment="1">
      <alignment horizontal="center"/>
    </xf>
    <xf numFmtId="43" fontId="10" fillId="0" borderId="49" xfId="2" applyNumberFormat="1" applyFont="1" applyBorder="1" applyAlignment="1">
      <alignment horizontal="center"/>
    </xf>
    <xf numFmtId="43" fontId="10" fillId="0" borderId="24" xfId="2" applyNumberFormat="1" applyFont="1" applyBorder="1" applyAlignment="1">
      <alignment horizontal="center"/>
    </xf>
    <xf numFmtId="43" fontId="10" fillId="0" borderId="27" xfId="2" applyNumberFormat="1" applyFont="1" applyBorder="1" applyAlignment="1">
      <alignment horizontal="center"/>
    </xf>
    <xf numFmtId="0" fontId="10" fillId="0" borderId="28" xfId="23" applyFont="1" applyBorder="1" applyAlignment="1">
      <alignment horizontal="center"/>
    </xf>
    <xf numFmtId="0" fontId="10" fillId="0" borderId="29" xfId="23" applyFont="1" applyBorder="1" applyAlignment="1">
      <alignment horizontal="center"/>
    </xf>
    <xf numFmtId="166" fontId="10" fillId="0" borderId="28" xfId="2" applyNumberFormat="1" applyFont="1" applyBorder="1" applyAlignment="1">
      <alignment horizontal="center"/>
    </xf>
    <xf numFmtId="166" fontId="10" fillId="0" borderId="3" xfId="2" applyNumberFormat="1" applyFont="1" applyBorder="1" applyAlignment="1">
      <alignment horizontal="center"/>
    </xf>
    <xf numFmtId="166" fontId="10" fillId="0" borderId="29" xfId="2" applyNumberFormat="1" applyFont="1" applyBorder="1" applyAlignment="1">
      <alignment horizontal="center"/>
    </xf>
    <xf numFmtId="0" fontId="10" fillId="0" borderId="3" xfId="23" applyFont="1" applyBorder="1" applyAlignment="1">
      <alignment horizontal="center"/>
    </xf>
    <xf numFmtId="0" fontId="17" fillId="0" borderId="39" xfId="23" applyFont="1" applyBorder="1" applyAlignment="1">
      <alignment horizontal="left" vertical="center"/>
    </xf>
    <xf numFmtId="0" fontId="17" fillId="0" borderId="46" xfId="23" applyFont="1" applyBorder="1" applyAlignment="1">
      <alignment horizontal="left" vertical="center"/>
    </xf>
    <xf numFmtId="0" fontId="17" fillId="0" borderId="40" xfId="23" applyFont="1" applyBorder="1" applyAlignment="1">
      <alignment horizontal="left" vertical="center"/>
    </xf>
    <xf numFmtId="0" fontId="10" fillId="0" borderId="2" xfId="23" applyFont="1" applyBorder="1" applyAlignment="1">
      <alignment vertical="justify"/>
    </xf>
    <xf numFmtId="0" fontId="10" fillId="0" borderId="3" xfId="23" applyFont="1" applyBorder="1" applyAlignment="1">
      <alignment vertical="justify"/>
    </xf>
    <xf numFmtId="0" fontId="10" fillId="0" borderId="4" xfId="23" applyFont="1" applyBorder="1" applyAlignment="1">
      <alignment vertical="justify"/>
    </xf>
    <xf numFmtId="0" fontId="10" fillId="7" borderId="3" xfId="23" applyFont="1" applyFill="1" applyBorder="1" applyAlignment="1">
      <alignment vertical="justify"/>
    </xf>
    <xf numFmtId="0" fontId="10" fillId="7" borderId="29" xfId="23" applyFont="1" applyFill="1" applyBorder="1" applyAlignment="1">
      <alignment vertical="justify"/>
    </xf>
    <xf numFmtId="0" fontId="10" fillId="0" borderId="35" xfId="23" applyFont="1" applyBorder="1" applyAlignment="1">
      <alignment horizontal="left" vertical="center"/>
    </xf>
    <xf numFmtId="0" fontId="10" fillId="0" borderId="36" xfId="23" applyFont="1" applyBorder="1" applyAlignment="1">
      <alignment horizontal="left" vertical="center"/>
    </xf>
    <xf numFmtId="0" fontId="10" fillId="0" borderId="26" xfId="23" applyFont="1" applyBorder="1" applyAlignment="1">
      <alignment horizontal="left" vertical="center"/>
    </xf>
    <xf numFmtId="0" fontId="10" fillId="0" borderId="24" xfId="23" applyFont="1" applyBorder="1" applyAlignment="1">
      <alignment horizontal="left" vertical="center"/>
    </xf>
    <xf numFmtId="0" fontId="10" fillId="7" borderId="36" xfId="23" applyFont="1" applyFill="1" applyBorder="1" applyAlignment="1">
      <alignment horizontal="left" vertical="center"/>
    </xf>
    <xf numFmtId="0" fontId="10" fillId="7" borderId="38" xfId="23" applyFont="1" applyFill="1" applyBorder="1" applyAlignment="1">
      <alignment horizontal="left" vertical="center"/>
    </xf>
    <xf numFmtId="0" fontId="10" fillId="7" borderId="24" xfId="23" applyFont="1" applyFill="1" applyBorder="1" applyAlignment="1">
      <alignment horizontal="left" vertical="center"/>
    </xf>
    <xf numFmtId="0" fontId="10" fillId="7" borderId="27" xfId="23" applyFont="1" applyFill="1" applyBorder="1" applyAlignment="1">
      <alignment horizontal="left" vertical="center"/>
    </xf>
    <xf numFmtId="0" fontId="16" fillId="0" borderId="48" xfId="23" applyFont="1" applyBorder="1" applyAlignment="1">
      <alignment horizontal="center"/>
    </xf>
    <xf numFmtId="0" fontId="16" fillId="0" borderId="46" xfId="23" applyFont="1" applyBorder="1" applyAlignment="1">
      <alignment horizontal="center"/>
    </xf>
    <xf numFmtId="0" fontId="16" fillId="0" borderId="40" xfId="23" applyFont="1" applyBorder="1" applyAlignment="1">
      <alignment horizontal="center"/>
    </xf>
    <xf numFmtId="166" fontId="16" fillId="0" borderId="48" xfId="2" applyNumberFormat="1" applyFont="1" applyBorder="1" applyAlignment="1">
      <alignment horizontal="center"/>
    </xf>
    <xf numFmtId="166" fontId="16" fillId="0" borderId="46" xfId="2" applyNumberFormat="1" applyFont="1" applyBorder="1" applyAlignment="1">
      <alignment horizontal="center"/>
    </xf>
    <xf numFmtId="166" fontId="16" fillId="0" borderId="40" xfId="2" applyNumberFormat="1" applyFont="1" applyBorder="1" applyAlignment="1">
      <alignment horizontal="center"/>
    </xf>
    <xf numFmtId="0" fontId="12" fillId="7" borderId="1" xfId="23" applyFont="1" applyFill="1" applyBorder="1" applyAlignment="1">
      <alignment horizontal="left" vertical="center" wrapText="1"/>
    </xf>
    <xf numFmtId="0" fontId="10" fillId="7" borderId="1" xfId="23" applyFont="1" applyFill="1" applyBorder="1" applyAlignment="1">
      <alignment horizontal="center" vertical="center" wrapText="1"/>
    </xf>
    <xf numFmtId="0" fontId="10" fillId="7" borderId="41" xfId="23" applyFont="1" applyFill="1" applyBorder="1" applyAlignment="1">
      <alignment horizontal="center" vertical="center" wrapText="1"/>
    </xf>
    <xf numFmtId="0" fontId="11" fillId="0" borderId="9" xfId="23" applyFont="1" applyBorder="1" applyAlignment="1">
      <alignment horizontal="left" vertical="center" wrapText="1"/>
    </xf>
    <xf numFmtId="168" fontId="11" fillId="0" borderId="35" xfId="2" applyNumberFormat="1" applyFont="1" applyBorder="1" applyAlignment="1">
      <alignment vertical="center" wrapText="1"/>
    </xf>
    <xf numFmtId="168" fontId="11" fillId="0" borderId="38" xfId="2" applyNumberFormat="1" applyFont="1" applyBorder="1" applyAlignment="1">
      <alignment vertical="center" wrapText="1"/>
    </xf>
    <xf numFmtId="0" fontId="17" fillId="0" borderId="31" xfId="23" applyFont="1" applyBorder="1" applyAlignment="1">
      <alignment horizontal="left" vertical="center" wrapText="1"/>
    </xf>
    <xf numFmtId="168" fontId="17" fillId="0" borderId="31" xfId="2" applyNumberFormat="1" applyFont="1" applyBorder="1" applyAlignment="1">
      <alignment horizontal="center" vertical="center" wrapText="1"/>
    </xf>
    <xf numFmtId="168" fontId="17" fillId="0" borderId="45" xfId="2" applyNumberFormat="1" applyFont="1" applyBorder="1" applyAlignment="1">
      <alignment horizontal="center" vertical="center" wrapText="1"/>
    </xf>
    <xf numFmtId="0" fontId="10" fillId="7" borderId="1" xfId="23" applyFont="1" applyFill="1" applyBorder="1" applyAlignment="1">
      <alignment horizontal="left" vertical="center" wrapText="1"/>
    </xf>
    <xf numFmtId="0" fontId="10" fillId="7" borderId="1" xfId="23" applyFont="1" applyFill="1" applyBorder="1" applyAlignment="1">
      <alignment vertical="center" wrapText="1"/>
    </xf>
    <xf numFmtId="0" fontId="10" fillId="7" borderId="41" xfId="23" applyFont="1" applyFill="1" applyBorder="1" applyAlignment="1">
      <alignment vertical="center" wrapText="1"/>
    </xf>
    <xf numFmtId="167" fontId="12" fillId="0" borderId="1" xfId="2" applyNumberFormat="1" applyFont="1" applyBorder="1" applyAlignment="1">
      <alignment vertical="center" wrapText="1"/>
    </xf>
    <xf numFmtId="167" fontId="12" fillId="0" borderId="41" xfId="2" applyNumberFormat="1" applyFont="1" applyBorder="1" applyAlignment="1">
      <alignment vertical="center" wrapText="1"/>
    </xf>
    <xf numFmtId="0" fontId="11" fillId="0" borderId="6" xfId="23" applyFont="1" applyBorder="1" applyAlignment="1">
      <alignment horizontal="left" vertical="center" wrapText="1"/>
    </xf>
    <xf numFmtId="0" fontId="10" fillId="7" borderId="6" xfId="23" applyFont="1" applyFill="1" applyBorder="1" applyAlignment="1">
      <alignment vertical="center" wrapText="1"/>
    </xf>
    <xf numFmtId="0" fontId="10" fillId="7" borderId="7" xfId="23" applyFont="1" applyFill="1" applyBorder="1" applyAlignment="1">
      <alignment vertical="center" wrapText="1"/>
    </xf>
    <xf numFmtId="0" fontId="10" fillId="7" borderId="2" xfId="23" applyFont="1" applyFill="1" applyBorder="1" applyAlignment="1">
      <alignment horizontal="center" vertical="center" wrapText="1"/>
    </xf>
    <xf numFmtId="0" fontId="10" fillId="7" borderId="29" xfId="23" applyFont="1" applyFill="1" applyBorder="1" applyAlignment="1">
      <alignment horizontal="center" vertical="center" wrapText="1"/>
    </xf>
    <xf numFmtId="167" fontId="11" fillId="0" borderId="9" xfId="2" applyNumberFormat="1" applyFont="1" applyBorder="1" applyAlignment="1">
      <alignment vertical="center" wrapText="1"/>
    </xf>
    <xf numFmtId="167" fontId="11" fillId="0" borderId="10" xfId="2" applyNumberFormat="1" applyFont="1" applyBorder="1" applyAlignment="1">
      <alignment vertical="center" wrapText="1"/>
    </xf>
    <xf numFmtId="0" fontId="11" fillId="0" borderId="43" xfId="23" applyFont="1" applyBorder="1" applyAlignment="1">
      <alignment horizontal="left" vertical="center" wrapText="1"/>
    </xf>
    <xf numFmtId="0" fontId="10" fillId="7" borderId="43" xfId="23" applyFont="1" applyFill="1" applyBorder="1" applyAlignment="1">
      <alignment vertical="center" wrapText="1"/>
    </xf>
    <xf numFmtId="0" fontId="10" fillId="7" borderId="44" xfId="23" applyFont="1" applyFill="1" applyBorder="1" applyAlignment="1">
      <alignment vertical="center" wrapText="1"/>
    </xf>
    <xf numFmtId="0" fontId="10" fillId="0" borderId="1" xfId="23" applyFont="1" applyBorder="1" applyAlignment="1">
      <alignment horizontal="left" vertical="justify" wrapText="1"/>
    </xf>
    <xf numFmtId="168" fontId="10" fillId="0" borderId="1" xfId="2" applyNumberFormat="1" applyFont="1" applyBorder="1" applyAlignment="1">
      <alignment vertical="center"/>
    </xf>
    <xf numFmtId="168" fontId="10" fillId="0" borderId="41" xfId="2" applyNumberFormat="1" applyFont="1" applyBorder="1" applyAlignment="1">
      <alignment vertical="center"/>
    </xf>
    <xf numFmtId="0" fontId="11" fillId="0" borderId="12" xfId="23" applyFont="1" applyBorder="1" applyAlignment="1">
      <alignment horizontal="left" vertical="center" wrapText="1"/>
    </xf>
    <xf numFmtId="168" fontId="11" fillId="0" borderId="12" xfId="2" applyNumberFormat="1" applyFont="1" applyBorder="1" applyAlignment="1">
      <alignment vertical="center"/>
    </xf>
    <xf numFmtId="168" fontId="11" fillId="0" borderId="13" xfId="2" applyNumberFormat="1" applyFont="1" applyBorder="1" applyAlignment="1">
      <alignment vertical="center"/>
    </xf>
    <xf numFmtId="168" fontId="16" fillId="0" borderId="1" xfId="2" applyNumberFormat="1" applyFont="1" applyBorder="1" applyAlignment="1">
      <alignment vertical="center"/>
    </xf>
    <xf numFmtId="168" fontId="16" fillId="0" borderId="41" xfId="2" applyNumberFormat="1" applyFont="1" applyBorder="1" applyAlignment="1">
      <alignment vertical="center"/>
    </xf>
    <xf numFmtId="0" fontId="10" fillId="0" borderId="2" xfId="23" applyFont="1" applyBorder="1" applyAlignment="1">
      <alignment horizontal="left" vertical="center"/>
    </xf>
    <xf numFmtId="0" fontId="10" fillId="0" borderId="3" xfId="23" applyFont="1" applyBorder="1" applyAlignment="1">
      <alignment horizontal="left" vertical="center"/>
    </xf>
    <xf numFmtId="0" fontId="10" fillId="0" borderId="4" xfId="23" applyFont="1" applyBorder="1" applyAlignment="1">
      <alignment horizontal="left" vertical="center"/>
    </xf>
    <xf numFmtId="166" fontId="10" fillId="0" borderId="2" xfId="2" applyNumberFormat="1" applyFont="1" applyBorder="1" applyAlignment="1">
      <alignment horizontal="right"/>
    </xf>
    <xf numFmtId="166" fontId="10" fillId="0" borderId="29" xfId="2" applyNumberFormat="1" applyFont="1" applyBorder="1" applyAlignment="1">
      <alignment horizontal="right"/>
    </xf>
    <xf numFmtId="0" fontId="10" fillId="0" borderId="37" xfId="23" applyFont="1" applyBorder="1" applyAlignment="1">
      <alignment horizontal="left" vertical="center"/>
    </xf>
    <xf numFmtId="168" fontId="16" fillId="0" borderId="35" xfId="2" applyNumberFormat="1" applyFont="1" applyBorder="1" applyAlignment="1">
      <alignment horizontal="right" vertical="center"/>
    </xf>
    <xf numFmtId="168" fontId="10" fillId="0" borderId="38" xfId="2" applyNumberFormat="1" applyFont="1" applyBorder="1" applyAlignment="1">
      <alignment horizontal="right" vertical="center"/>
    </xf>
    <xf numFmtId="168" fontId="16" fillId="0" borderId="39" xfId="2" applyNumberFormat="1" applyFont="1" applyBorder="1" applyAlignment="1">
      <alignment horizontal="center" vertical="center"/>
    </xf>
    <xf numFmtId="168" fontId="16" fillId="0" borderId="40" xfId="2" applyNumberFormat="1" applyFont="1" applyBorder="1" applyAlignment="1">
      <alignment horizontal="center" vertical="center"/>
    </xf>
    <xf numFmtId="168" fontId="10" fillId="6" borderId="24" xfId="23" applyNumberFormat="1" applyFont="1" applyFill="1" applyBorder="1" applyAlignment="1">
      <alignment horizontal="center" vertical="center" wrapText="1"/>
    </xf>
    <xf numFmtId="168" fontId="10" fillId="6" borderId="25" xfId="23" applyNumberFormat="1" applyFont="1" applyFill="1" applyBorder="1" applyAlignment="1">
      <alignment horizontal="center" vertical="center" wrapText="1"/>
    </xf>
    <xf numFmtId="0" fontId="10" fillId="7" borderId="26" xfId="23" applyFont="1" applyFill="1" applyBorder="1" applyAlignment="1">
      <alignment vertical="center" wrapText="1"/>
    </xf>
    <xf numFmtId="0" fontId="10" fillId="7" borderId="24" xfId="23" applyFont="1" applyFill="1" applyBorder="1" applyAlignment="1">
      <alignment vertical="center" wrapText="1"/>
    </xf>
    <xf numFmtId="0" fontId="10" fillId="7" borderId="27" xfId="23" applyFont="1" applyFill="1" applyBorder="1" applyAlignment="1">
      <alignment vertical="center" wrapText="1"/>
    </xf>
    <xf numFmtId="0" fontId="10" fillId="0" borderId="28" xfId="23" applyFont="1" applyBorder="1" applyAlignment="1">
      <alignment horizontal="left" vertical="center" wrapText="1"/>
    </xf>
    <xf numFmtId="0" fontId="10" fillId="0" borderId="3" xfId="23" applyFont="1" applyBorder="1" applyAlignment="1">
      <alignment horizontal="left" vertical="center" wrapText="1"/>
    </xf>
    <xf numFmtId="168" fontId="10" fillId="6" borderId="3" xfId="23" applyNumberFormat="1" applyFont="1" applyFill="1" applyBorder="1" applyAlignment="1">
      <alignment horizontal="center" vertical="center"/>
    </xf>
    <xf numFmtId="168" fontId="10" fillId="6" borderId="4" xfId="23" applyNumberFormat="1" applyFont="1" applyFill="1" applyBorder="1" applyAlignment="1">
      <alignment horizontal="center" vertical="center"/>
    </xf>
    <xf numFmtId="43" fontId="10" fillId="0" borderId="2" xfId="2" applyNumberFormat="1" applyFont="1" applyBorder="1" applyAlignment="1">
      <alignment horizontal="right" vertical="center" indent="2"/>
    </xf>
    <xf numFmtId="43" fontId="10" fillId="0" borderId="3" xfId="2" applyNumberFormat="1" applyFont="1" applyBorder="1" applyAlignment="1">
      <alignment horizontal="right" vertical="center" indent="2"/>
    </xf>
    <xf numFmtId="43" fontId="10" fillId="0" borderId="29" xfId="2" applyNumberFormat="1" applyFont="1" applyBorder="1" applyAlignment="1">
      <alignment horizontal="right" vertical="center" indent="2"/>
    </xf>
    <xf numFmtId="0" fontId="16" fillId="0" borderId="31" xfId="23" applyFont="1" applyBorder="1" applyAlignment="1">
      <alignment horizontal="center" vertical="center"/>
    </xf>
    <xf numFmtId="166" fontId="16" fillId="0" borderId="32" xfId="2" applyNumberFormat="1" applyFont="1" applyBorder="1" applyAlignment="1">
      <alignment horizontal="center" vertical="center" wrapText="1"/>
    </xf>
    <xf numFmtId="166" fontId="16" fillId="0" borderId="33" xfId="2" applyNumberFormat="1" applyFont="1" applyBorder="1" applyAlignment="1">
      <alignment horizontal="center" vertical="center" wrapText="1"/>
    </xf>
    <xf numFmtId="0" fontId="10" fillId="0" borderId="20" xfId="23" applyFont="1" applyBorder="1" applyAlignment="1">
      <alignment horizontal="left" vertical="center" wrapText="1"/>
    </xf>
    <xf numFmtId="0" fontId="10" fillId="0" borderId="0" xfId="23" applyFont="1" applyBorder="1" applyAlignment="1">
      <alignment horizontal="left" vertical="center" wrapText="1"/>
    </xf>
    <xf numFmtId="167" fontId="10" fillId="6" borderId="0" xfId="2" applyNumberFormat="1" applyFont="1" applyFill="1" applyBorder="1" applyAlignment="1">
      <alignment horizontal="center" vertical="center"/>
    </xf>
    <xf numFmtId="167" fontId="10" fillId="6" borderId="21" xfId="2" applyNumberFormat="1" applyFont="1" applyFill="1" applyBorder="1" applyAlignment="1">
      <alignment horizontal="center" vertical="center"/>
    </xf>
    <xf numFmtId="0" fontId="10" fillId="6" borderId="22" xfId="23" applyFont="1" applyFill="1" applyBorder="1" applyAlignment="1">
      <alignment vertical="center" wrapText="1"/>
    </xf>
    <xf numFmtId="0" fontId="3" fillId="6" borderId="0" xfId="23" applyFont="1" applyFill="1" applyAlignment="1">
      <alignment wrapText="1"/>
    </xf>
    <xf numFmtId="0" fontId="3" fillId="6" borderId="23" xfId="23" applyFont="1" applyFill="1" applyBorder="1" applyAlignment="1">
      <alignment wrapText="1"/>
    </xf>
    <xf numFmtId="0" fontId="10" fillId="0" borderId="20" xfId="23" applyFont="1" applyBorder="1" applyAlignment="1">
      <alignment vertical="justify"/>
    </xf>
    <xf numFmtId="0" fontId="10" fillId="0" borderId="0" xfId="23" applyFont="1" applyBorder="1" applyAlignment="1">
      <alignment vertical="justify"/>
    </xf>
    <xf numFmtId="0" fontId="10" fillId="0" borderId="22" xfId="23" applyFont="1" applyBorder="1" applyAlignment="1">
      <alignment vertical="center"/>
    </xf>
    <xf numFmtId="0" fontId="10" fillId="0" borderId="0" xfId="23" applyFont="1" applyBorder="1" applyAlignment="1">
      <alignment vertical="center"/>
    </xf>
    <xf numFmtId="0" fontId="10" fillId="0" borderId="23" xfId="23" applyFont="1" applyBorder="1" applyAlignment="1">
      <alignment vertical="center"/>
    </xf>
    <xf numFmtId="0" fontId="10" fillId="6" borderId="0" xfId="23" applyFont="1" applyFill="1" applyBorder="1" applyAlignment="1">
      <alignment horizontal="left" vertical="justify"/>
    </xf>
    <xf numFmtId="0" fontId="10" fillId="6" borderId="21" xfId="23" applyFont="1" applyFill="1" applyBorder="1" applyAlignment="1">
      <alignment horizontal="left" vertical="justify"/>
    </xf>
    <xf numFmtId="0" fontId="16" fillId="6" borderId="22" xfId="23" applyFont="1" applyFill="1" applyBorder="1" applyAlignment="1">
      <alignment vertical="center"/>
    </xf>
    <xf numFmtId="0" fontId="16" fillId="6" borderId="0" xfId="23" applyFont="1" applyFill="1" applyBorder="1" applyAlignment="1">
      <alignment vertical="center"/>
    </xf>
    <xf numFmtId="0" fontId="16" fillId="6" borderId="23" xfId="23" applyFont="1" applyFill="1" applyBorder="1" applyAlignment="1">
      <alignment vertical="center"/>
    </xf>
    <xf numFmtId="0" fontId="10" fillId="0" borderId="20" xfId="23" applyFont="1" applyBorder="1" applyAlignment="1">
      <alignment vertical="center" wrapText="1"/>
    </xf>
    <xf numFmtId="0" fontId="10" fillId="0" borderId="0" xfId="23" applyFont="1" applyBorder="1" applyAlignment="1">
      <alignment vertical="center" wrapText="1"/>
    </xf>
    <xf numFmtId="0" fontId="10" fillId="6" borderId="0" xfId="23" applyFont="1" applyFill="1" applyBorder="1" applyAlignment="1">
      <alignment vertical="center" wrapText="1"/>
    </xf>
    <xf numFmtId="0" fontId="10" fillId="6" borderId="23" xfId="23" applyFont="1" applyFill="1" applyBorder="1" applyAlignment="1">
      <alignment vertical="center" wrapText="1"/>
    </xf>
    <xf numFmtId="0" fontId="9" fillId="0" borderId="5" xfId="23" applyFont="1" applyBorder="1" applyAlignment="1">
      <alignment horizontal="center" vertical="center"/>
    </xf>
    <xf numFmtId="0" fontId="9" fillId="0" borderId="6" xfId="23" applyFont="1" applyBorder="1" applyAlignment="1">
      <alignment horizontal="center" vertical="center"/>
    </xf>
    <xf numFmtId="0" fontId="9" fillId="0" borderId="7" xfId="23" applyFont="1" applyBorder="1" applyAlignment="1">
      <alignment horizontal="center" vertical="center"/>
    </xf>
    <xf numFmtId="0" fontId="9" fillId="0" borderId="8" xfId="23" applyFont="1" applyBorder="1" applyAlignment="1">
      <alignment horizontal="center" vertical="justify"/>
    </xf>
    <xf numFmtId="0" fontId="9" fillId="0" borderId="9" xfId="23" applyFont="1" applyBorder="1" applyAlignment="1">
      <alignment horizontal="center" vertical="justify"/>
    </xf>
    <xf numFmtId="0" fontId="9" fillId="0" borderId="10" xfId="23" applyFont="1" applyBorder="1" applyAlignment="1">
      <alignment horizontal="center" vertical="justify"/>
    </xf>
    <xf numFmtId="0" fontId="11" fillId="6" borderId="11" xfId="23" applyFont="1" applyFill="1" applyBorder="1" applyAlignment="1">
      <alignment horizontal="left" vertical="center"/>
    </xf>
    <xf numFmtId="0" fontId="11" fillId="6" borderId="12" xfId="23" applyFont="1" applyFill="1" applyBorder="1" applyAlignment="1">
      <alignment horizontal="left" vertical="center"/>
    </xf>
    <xf numFmtId="0" fontId="12" fillId="6" borderId="12" xfId="23" applyFont="1" applyFill="1" applyBorder="1" applyAlignment="1">
      <alignment horizontal="left" vertical="center"/>
    </xf>
    <xf numFmtId="0" fontId="13" fillId="6" borderId="12" xfId="23" applyFont="1" applyFill="1" applyBorder="1" applyAlignment="1">
      <alignment horizontal="left" vertical="center"/>
    </xf>
    <xf numFmtId="0" fontId="13" fillId="6" borderId="13" xfId="23" applyFont="1" applyFill="1" applyBorder="1" applyAlignment="1">
      <alignment horizontal="left" vertical="center"/>
    </xf>
    <xf numFmtId="0" fontId="11" fillId="0" borderId="14" xfId="23" applyFont="1" applyBorder="1" applyAlignment="1">
      <alignment vertical="center"/>
    </xf>
    <xf numFmtId="0" fontId="11" fillId="0" borderId="15" xfId="23" applyFont="1" applyBorder="1" applyAlignment="1">
      <alignment vertical="center"/>
    </xf>
    <xf numFmtId="166" fontId="15" fillId="6" borderId="14" xfId="2" applyNumberFormat="1" applyFont="1" applyFill="1" applyBorder="1" applyAlignment="1">
      <alignment horizontal="center" vertical="center"/>
    </xf>
    <xf numFmtId="166" fontId="15" fillId="6" borderId="15" xfId="2" applyNumberFormat="1" applyFont="1" applyFill="1" applyBorder="1" applyAlignment="1">
      <alignment horizontal="center" vertical="center"/>
    </xf>
    <xf numFmtId="166" fontId="15" fillId="6" borderId="16" xfId="2" applyNumberFormat="1" applyFont="1" applyFill="1" applyBorder="1" applyAlignment="1">
      <alignment horizontal="center" vertical="center"/>
    </xf>
    <xf numFmtId="166" fontId="15" fillId="6" borderId="17" xfId="2" applyNumberFormat="1" applyFont="1" applyFill="1" applyBorder="1" applyAlignment="1">
      <alignment horizontal="center" vertical="center"/>
    </xf>
    <xf numFmtId="166" fontId="15" fillId="6" borderId="18" xfId="2" applyNumberFormat="1" applyFont="1" applyFill="1" applyBorder="1" applyAlignment="1">
      <alignment horizontal="center" vertical="center"/>
    </xf>
    <xf numFmtId="166" fontId="15" fillId="6" borderId="19" xfId="2" applyNumberFormat="1" applyFont="1" applyFill="1" applyBorder="1" applyAlignment="1">
      <alignment horizontal="center" vertical="center"/>
    </xf>
    <xf numFmtId="0" fontId="11" fillId="0" borderId="17" xfId="23" applyFont="1" applyBorder="1" applyAlignment="1">
      <alignment horizontal="left" vertical="center"/>
    </xf>
    <xf numFmtId="0" fontId="11" fillId="0" borderId="18" xfId="23" applyFont="1" applyBorder="1" applyAlignment="1">
      <alignment horizontal="left" vertical="center"/>
    </xf>
    <xf numFmtId="0" fontId="11" fillId="6" borderId="18" xfId="23" applyFont="1" applyFill="1" applyBorder="1" applyAlignment="1">
      <alignment horizontal="left" vertical="center"/>
    </xf>
    <xf numFmtId="0" fontId="11" fillId="6" borderId="19" xfId="23" applyFont="1" applyFill="1" applyBorder="1" applyAlignment="1">
      <alignment horizontal="left" vertical="center"/>
    </xf>
    <xf numFmtId="0" fontId="10" fillId="6" borderId="0" xfId="23" applyFont="1" applyFill="1" applyBorder="1" applyAlignment="1">
      <alignment horizontal="left" vertical="center" wrapText="1"/>
    </xf>
    <xf numFmtId="0" fontId="10" fillId="6" borderId="21" xfId="23" applyFont="1" applyFill="1" applyBorder="1" applyAlignment="1">
      <alignment horizontal="left" vertical="center" wrapText="1"/>
    </xf>
    <xf numFmtId="0" fontId="10" fillId="6" borderId="0" xfId="23" applyFont="1" applyFill="1" applyBorder="1" applyAlignment="1">
      <alignment vertical="center"/>
    </xf>
    <xf numFmtId="0" fontId="10" fillId="6" borderId="23" xfId="23" applyFont="1" applyFill="1" applyBorder="1" applyAlignment="1">
      <alignment vertic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S68"/>
  <sheetViews>
    <sheetView tabSelected="1" workbookViewId="0">
      <pane xSplit="3" ySplit="6" topLeftCell="D27" activePane="bottomRight" state="frozen"/>
      <selection pane="topRight" activeCell="D1" sqref="D1"/>
      <selection pane="bottomLeft" activeCell="A7" sqref="A7"/>
      <selection pane="bottomRight" activeCell="C28" sqref="C28"/>
    </sheetView>
  </sheetViews>
  <sheetFormatPr defaultRowHeight="15" x14ac:dyDescent="0.25"/>
  <cols>
    <col min="1" max="1" bestFit="true" customWidth="true" style="1" width="9.5703125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0" customWidth="true" style="1" width="13.42578125" collapsed="true"/>
    <col min="11" max="11" customWidth="true" style="1" width="10.7109375" collapsed="true"/>
    <col min="12" max="12" customWidth="true" style="28" width="2.710937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32" width="3.7109375" collapsed="true"/>
    <col min="16" max="16" bestFit="true" customWidth="true" style="1" width="14.0" collapsed="true"/>
    <col min="17" max="17" customWidth="true" style="36" width="9.42578125" collapsed="true"/>
    <col min="18" max="18" customWidth="true" style="36" width="8.85546875" collapsed="true"/>
    <col min="19" max="19" customWidth="true" style="36" width="8.28515625" collapsed="true"/>
    <col min="20" max="20" customWidth="true" style="36" width="14.0" collapsed="true"/>
    <col min="21" max="21" bestFit="true" customWidth="true" style="36" width="13.0" collapsed="true"/>
    <col min="22" max="22" bestFit="true" customWidth="true" style="36" width="9.7109375" collapsed="true"/>
    <col min="23" max="23" customWidth="true" style="36" width="13.0" collapsed="true"/>
    <col min="24" max="24" customWidth="true" style="36" width="13.85546875" collapsed="true"/>
    <col min="25" max="25" customWidth="true" style="36" width="17.5703125" collapsed="true"/>
    <col min="26" max="26" customWidth="true" style="36" width="13.85546875" collapsed="true"/>
    <col min="27" max="29" customWidth="true" style="1" width="13.85546875" collapsed="true"/>
    <col min="30" max="30" bestFit="true" customWidth="true" style="1" width="8.140625" collapsed="true"/>
    <col min="31" max="31" bestFit="true" customWidth="true" style="1" width="11.7109375" collapsed="true"/>
    <col min="32" max="32" customWidth="true" style="1" width="2.7109375" collapsed="true"/>
    <col min="33" max="33" bestFit="true" customWidth="true" style="1" width="14.0" collapsed="true"/>
    <col min="34" max="34" bestFit="true" customWidth="true" style="1" width="9.140625" collapsed="true"/>
    <col min="35" max="35" bestFit="true" customWidth="true" style="1" width="17.140625" collapsed="true"/>
    <col min="36" max="36" customWidth="true" style="1" width="8.85546875" collapsed="true"/>
    <col min="37" max="37" customWidth="true" style="1" width="7.85546875" collapsed="true"/>
    <col min="38" max="38" customWidth="true" style="1" width="9.140625" collapsed="true"/>
    <col min="39" max="39" customWidth="true" style="1" width="10.7109375" collapsed="true"/>
    <col min="40" max="41" customWidth="true" style="1" width="12.85546875" collapsed="true"/>
    <col min="42" max="42" customWidth="true" style="1" width="10.5703125" collapsed="true"/>
    <col min="43" max="43" bestFit="true" customWidth="true" style="1" width="8.140625" collapsed="true"/>
    <col min="44" max="44" customWidth="true" style="1" width="25.140625" collapsed="true"/>
    <col min="45" max="45" customWidth="true" style="1" width="2.7109375" collapsed="true"/>
    <col min="46" max="46" bestFit="true" customWidth="true" style="1" width="14.0" collapsed="true"/>
    <col min="47" max="47" bestFit="true" customWidth="true" style="1" width="15.0" collapsed="true"/>
    <col min="48" max="48" bestFit="true" customWidth="true" style="1" width="8.140625" collapsed="true"/>
    <col min="49" max="49" bestFit="true" customWidth="true" style="1" width="27.140625" collapsed="true"/>
    <col min="50" max="50" customWidth="true" style="1" width="2.7109375" collapsed="true"/>
    <col min="51" max="51" bestFit="true" customWidth="true" style="1" width="61.7109375" collapsed="true"/>
    <col min="52" max="52" customWidth="true" style="1" width="2.7109375" collapsed="true"/>
    <col min="53" max="53" bestFit="true" customWidth="true" style="1" width="13.85546875" collapsed="true"/>
    <col min="54" max="54" bestFit="true" customWidth="true" style="1" width="20.140625" collapsed="true"/>
    <col min="55" max="55" bestFit="true" customWidth="true" style="1" width="18.85546875" collapsed="true"/>
    <col min="56" max="56" bestFit="true" customWidth="true" style="1" width="36.85546875" collapsed="true"/>
    <col min="57" max="57" customWidth="true" style="1" width="2.7109375" collapsed="true"/>
    <col min="58" max="58" customWidth="true" style="1" width="23.5703125" collapsed="true"/>
    <col min="59" max="16384" style="1" width="9.140625" collapsed="true"/>
  </cols>
  <sheetData>
    <row r="3" spans="1:71" x14ac:dyDescent="0.25">
      <c r="A3" s="1" t="s">
        <v>26</v>
      </c>
    </row>
    <row r="4" spans="1:71" x14ac:dyDescent="0.25">
      <c r="A4" s="1" t="s">
        <v>25</v>
      </c>
      <c r="G4" s="131"/>
    </row>
    <row r="5" spans="1:71" s="4" customFormat="1" ht="30.75" customHeight="1" x14ac:dyDescent="0.25">
      <c r="A5" s="2"/>
      <c r="B5" s="2"/>
      <c r="C5" s="136" t="s">
        <v>5</v>
      </c>
      <c r="D5" s="136"/>
      <c r="E5" s="136"/>
      <c r="F5" s="136"/>
      <c r="G5" s="136"/>
      <c r="H5" s="136"/>
      <c r="I5" s="136"/>
      <c r="J5" s="136"/>
      <c r="K5" s="136"/>
      <c r="L5" s="136"/>
      <c r="M5" s="3" t="s">
        <v>2</v>
      </c>
      <c r="N5" s="3" t="s">
        <v>11</v>
      </c>
      <c r="O5" s="33"/>
      <c r="P5" s="138" t="s">
        <v>10</v>
      </c>
      <c r="Q5" s="139"/>
      <c r="R5" s="139"/>
      <c r="S5" s="139"/>
      <c r="T5" s="139"/>
      <c r="U5" s="139"/>
      <c r="V5" s="139"/>
      <c r="W5" s="139"/>
      <c r="X5" s="139"/>
      <c r="Y5" s="139"/>
      <c r="Z5" s="140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11"/>
      <c r="BA5" s="137"/>
      <c r="BB5" s="137"/>
      <c r="BC5" s="137"/>
      <c r="BD5" s="137"/>
      <c r="BE5" s="11"/>
      <c r="BF5" s="3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</row>
    <row r="6" spans="1:71" s="4" customFormat="1" ht="45" x14ac:dyDescent="0.25">
      <c r="A6" s="2" t="s">
        <v>0</v>
      </c>
      <c r="B6" s="2" t="s">
        <v>4</v>
      </c>
      <c r="C6" s="2" t="s">
        <v>1</v>
      </c>
      <c r="D6" s="37" t="s">
        <v>20</v>
      </c>
      <c r="E6" s="2" t="s">
        <v>3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29"/>
      <c r="M6" s="3"/>
      <c r="N6" s="3"/>
      <c r="O6" s="33"/>
      <c r="P6" s="138" t="s">
        <v>27</v>
      </c>
      <c r="Q6" s="139"/>
      <c r="R6" s="139"/>
      <c r="S6" s="139"/>
      <c r="T6" s="139"/>
      <c r="U6" s="139"/>
      <c r="V6" s="139"/>
      <c r="W6" s="139"/>
      <c r="X6" s="139"/>
      <c r="Y6" s="139"/>
      <c r="Z6" s="140"/>
      <c r="AA6" s="8"/>
      <c r="AB6" s="8"/>
      <c r="AC6" s="8"/>
      <c r="AD6" s="8"/>
      <c r="AE6" s="8"/>
      <c r="AF6" s="11"/>
      <c r="AG6" s="137"/>
      <c r="AH6" s="137"/>
      <c r="AI6" s="137"/>
      <c r="AJ6" s="137"/>
      <c r="AK6" s="137"/>
      <c r="AL6" s="137"/>
      <c r="AM6" s="137"/>
      <c r="AN6" s="137"/>
      <c r="AO6" s="137"/>
      <c r="AP6" s="137"/>
      <c r="AQ6" s="137"/>
      <c r="AR6" s="137"/>
      <c r="AS6" s="11"/>
      <c r="AT6" s="137"/>
      <c r="AU6" s="137"/>
      <c r="AV6" s="137"/>
      <c r="AW6" s="137"/>
      <c r="AX6" s="11"/>
      <c r="AY6" s="8"/>
      <c r="AZ6" s="11"/>
      <c r="BA6" s="12"/>
      <c r="BB6" s="12"/>
      <c r="BC6" s="12"/>
      <c r="BD6" s="12"/>
      <c r="BE6" s="11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</row>
    <row r="7" spans="1:71" s="4" customFormat="1" ht="58.5" customHeight="1" x14ac:dyDescent="0.25">
      <c r="A7" s="2"/>
      <c r="B7" s="5"/>
      <c r="D7" s="2"/>
      <c r="E7" s="5"/>
      <c r="G7" s="2"/>
      <c r="H7" s="2"/>
      <c r="I7" s="2"/>
      <c r="J7" s="2"/>
      <c r="K7" s="2"/>
      <c r="L7" s="30"/>
      <c r="M7" s="5"/>
      <c r="N7" s="7"/>
      <c r="O7" s="34"/>
      <c r="P7" s="2" t="s">
        <v>6</v>
      </c>
      <c r="Q7" s="23" t="s">
        <v>21</v>
      </c>
      <c r="R7" s="25" t="s">
        <v>22</v>
      </c>
      <c r="S7" s="25" t="s">
        <v>23</v>
      </c>
      <c r="T7" s="23" t="s">
        <v>24</v>
      </c>
      <c r="U7" s="23" t="s">
        <v>7</v>
      </c>
      <c r="V7" s="23" t="s">
        <v>8</v>
      </c>
      <c r="W7" s="25" t="s">
        <v>18</v>
      </c>
      <c r="X7" s="23" t="s">
        <v>9</v>
      </c>
      <c r="Y7" s="23" t="s">
        <v>28</v>
      </c>
      <c r="Z7" s="25" t="s">
        <v>29</v>
      </c>
      <c r="AA7" s="9"/>
      <c r="AB7" s="9"/>
      <c r="AC7" s="9"/>
      <c r="AD7" s="8"/>
      <c r="AE7" s="9"/>
      <c r="AF7" s="13"/>
      <c r="AG7" s="8"/>
      <c r="AH7" s="8"/>
      <c r="AI7" s="9"/>
      <c r="AJ7" s="9"/>
      <c r="AK7" s="9"/>
      <c r="AL7" s="9"/>
      <c r="AM7" s="9"/>
      <c r="AN7" s="9"/>
      <c r="AO7" s="9"/>
      <c r="AP7" s="9"/>
      <c r="AQ7" s="8"/>
      <c r="AR7" s="9"/>
      <c r="AS7" s="13"/>
      <c r="AT7" s="8"/>
      <c r="AU7" s="8"/>
      <c r="AV7" s="8"/>
      <c r="AW7" s="9"/>
      <c r="AX7" s="13"/>
      <c r="AY7" s="8"/>
      <c r="AZ7" s="13"/>
      <c r="BA7" s="8"/>
      <c r="BB7" s="8"/>
      <c r="BC7" s="8"/>
      <c r="BD7" s="8"/>
      <c r="BE7" s="13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</row>
    <row r="8" spans="1:71" s="4" customFormat="1" ht="58.5" customHeight="1" x14ac:dyDescent="0.25">
      <c r="A8" s="112" t="s">
        <v>60</v>
      </c>
      <c r="B8" s="26" t="s">
        <v>165</v>
      </c>
      <c r="C8" s="108" t="s">
        <v>115</v>
      </c>
      <c r="D8" s="20"/>
      <c r="E8" s="121" t="s">
        <v>157</v>
      </c>
      <c r="F8" s="2"/>
      <c r="G8" s="15"/>
      <c r="H8" s="27"/>
      <c r="I8" s="18"/>
      <c r="J8" s="19"/>
      <c r="K8" s="19"/>
      <c r="L8" s="30"/>
      <c r="M8" s="5" t="s">
        <v>161</v>
      </c>
      <c r="N8" s="22">
        <v>0</v>
      </c>
      <c r="O8" s="35"/>
      <c r="P8" s="23">
        <v>0</v>
      </c>
      <c r="Q8" s="23">
        <v>0</v>
      </c>
      <c r="R8" s="23" t="n">
        <f>P8+Q8</f>
        <v>0.0</v>
      </c>
      <c r="S8" s="23">
        <v>0</v>
      </c>
      <c r="T8" s="23">
        <v>0</v>
      </c>
      <c r="U8" s="23">
        <v>0</v>
      </c>
      <c r="V8" s="23">
        <v>0</v>
      </c>
      <c r="W8" s="25">
        <v>0</v>
      </c>
      <c r="X8" s="23">
        <v>0</v>
      </c>
      <c r="Y8" s="23" t="n">
        <f>SUM(R8:X8)</f>
        <v>0.0</v>
      </c>
      <c r="Z8" s="25" t="n">
        <f>ROUND(Y8*N8,0)</f>
        <v>0.0</v>
      </c>
      <c r="AA8" s="9"/>
      <c r="AB8" s="9"/>
      <c r="AC8" s="9"/>
      <c r="AD8" s="8"/>
      <c r="AE8" s="9"/>
      <c r="AF8" s="13"/>
      <c r="AG8" s="8"/>
      <c r="AH8" s="8"/>
      <c r="AI8" s="9"/>
      <c r="AJ8" s="9"/>
      <c r="AK8" s="9"/>
      <c r="AL8" s="9"/>
      <c r="AM8" s="9"/>
      <c r="AN8" s="9"/>
      <c r="AO8" s="9"/>
      <c r="AP8" s="9"/>
      <c r="AQ8" s="8"/>
      <c r="AR8" s="9"/>
      <c r="AS8" s="13"/>
      <c r="AT8" s="8"/>
      <c r="AU8" s="8"/>
      <c r="AV8" s="8"/>
      <c r="AW8" s="9"/>
      <c r="AX8" s="13"/>
      <c r="AY8" s="8"/>
      <c r="AZ8" s="13"/>
      <c r="BA8" s="8"/>
      <c r="BB8" s="8"/>
      <c r="BC8" s="8"/>
      <c r="BD8" s="8"/>
      <c r="BE8" s="13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</row>
    <row r="9" spans="1:71" x14ac:dyDescent="0.25">
      <c r="A9" s="2">
        <v>1</v>
      </c>
      <c r="B9" s="26" t="s">
        <v>165</v>
      </c>
      <c r="C9" s="109" t="s">
        <v>116</v>
      </c>
      <c r="D9" s="20"/>
      <c r="E9" s="121" t="s">
        <v>157</v>
      </c>
      <c r="F9" s="5"/>
      <c r="G9" s="15"/>
      <c r="H9" s="27"/>
      <c r="I9" s="18"/>
      <c r="J9" s="19"/>
      <c r="K9" s="19"/>
      <c r="L9" s="31"/>
      <c r="M9" s="124" t="s">
        <v>19</v>
      </c>
      <c r="N9" s="125">
        <v>2</v>
      </c>
      <c r="O9" s="35"/>
      <c r="P9" s="127">
        <v>890</v>
      </c>
      <c r="Q9" s="24">
        <v>0</v>
      </c>
      <c r="R9" s="23" t="n">
        <f t="shared" ref="R9:R12" si="0">P9+Q9</f>
        <v>890.0</v>
      </c>
      <c r="S9" s="24">
        <v>0</v>
      </c>
      <c r="T9" s="24">
        <v>0</v>
      </c>
      <c r="U9" s="24">
        <v>0</v>
      </c>
      <c r="V9" s="24">
        <v>0</v>
      </c>
      <c r="W9" s="25">
        <v>0</v>
      </c>
      <c r="X9" s="23">
        <v>0</v>
      </c>
      <c r="Y9" s="23" t="n">
        <f t="shared" ref="Y9:Y12" si="1">SUM(R9:X9)</f>
        <v>890.0</v>
      </c>
      <c r="Z9" s="25" t="n">
        <f t="shared" ref="Z9:Z66" si="2">ROUND(Y9*N9,0)</f>
        <v>1780.0</v>
      </c>
      <c r="AA9" s="10"/>
      <c r="AB9" s="10"/>
      <c r="AC9" s="10"/>
      <c r="AD9" s="10"/>
      <c r="AE9" s="10"/>
      <c r="AF9" s="14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4"/>
      <c r="AT9" s="10"/>
      <c r="AU9" s="10"/>
      <c r="AV9" s="10"/>
      <c r="AW9" s="10"/>
      <c r="AX9" s="14"/>
      <c r="AY9" s="10"/>
      <c r="AZ9" s="14"/>
      <c r="BA9" s="10"/>
      <c r="BB9" s="10"/>
      <c r="BC9" s="10"/>
      <c r="BD9" s="10"/>
      <c r="BE9" s="14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</row>
    <row r="10" spans="1:71" x14ac:dyDescent="0.25">
      <c r="A10" s="2">
        <v>2</v>
      </c>
      <c r="B10" s="26" t="s">
        <v>165</v>
      </c>
      <c r="C10" s="109" t="s">
        <v>117</v>
      </c>
      <c r="D10" s="21"/>
      <c r="E10" s="121" t="s">
        <v>157</v>
      </c>
      <c r="F10" s="5"/>
      <c r="G10" s="16"/>
      <c r="H10" s="27"/>
      <c r="I10" s="18"/>
      <c r="J10" s="19"/>
      <c r="K10" s="19"/>
      <c r="L10" s="31"/>
      <c r="M10" s="124" t="s">
        <v>19</v>
      </c>
      <c r="N10" s="125">
        <v>2</v>
      </c>
      <c r="O10" s="35"/>
      <c r="P10" s="127">
        <v>244</v>
      </c>
      <c r="Q10" s="24">
        <v>0</v>
      </c>
      <c r="R10" s="23" t="n">
        <f t="shared" si="0"/>
        <v>244.0</v>
      </c>
      <c r="S10" s="24">
        <v>0</v>
      </c>
      <c r="T10" s="24">
        <v>0</v>
      </c>
      <c r="U10" s="24">
        <v>0</v>
      </c>
      <c r="V10" s="24">
        <v>0</v>
      </c>
      <c r="W10" s="25">
        <v>0</v>
      </c>
      <c r="X10" s="23">
        <v>0</v>
      </c>
      <c r="Y10" s="23" t="n">
        <f t="shared" si="1"/>
        <v>244.0</v>
      </c>
      <c r="Z10" s="25" t="n">
        <f t="shared" si="2"/>
        <v>488.0</v>
      </c>
      <c r="AA10" s="10"/>
      <c r="AB10" s="10"/>
      <c r="AC10" s="10"/>
      <c r="AD10" s="10"/>
      <c r="AE10" s="10"/>
      <c r="AF10" s="14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4"/>
      <c r="AT10" s="10"/>
      <c r="AU10" s="10"/>
      <c r="AV10" s="10"/>
      <c r="AW10" s="10"/>
      <c r="AX10" s="14"/>
      <c r="AY10" s="10"/>
      <c r="AZ10" s="14"/>
      <c r="BA10" s="10"/>
      <c r="BB10" s="10"/>
      <c r="BC10" s="10"/>
      <c r="BD10" s="10"/>
      <c r="BE10" s="14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  <row r="11" spans="1:71" x14ac:dyDescent="0.25">
      <c r="A11" s="2">
        <v>3</v>
      </c>
      <c r="B11" s="26" t="s">
        <v>165</v>
      </c>
      <c r="C11" s="109" t="s">
        <v>118</v>
      </c>
      <c r="D11" s="20"/>
      <c r="E11" s="122"/>
      <c r="F11" s="5"/>
      <c r="G11" s="17"/>
      <c r="H11" s="27"/>
      <c r="I11" s="18"/>
      <c r="J11" s="19"/>
      <c r="K11" s="19"/>
      <c r="L11" s="31"/>
      <c r="M11" s="124" t="s">
        <v>19</v>
      </c>
      <c r="N11" s="125">
        <v>2</v>
      </c>
      <c r="O11" s="35"/>
      <c r="P11" s="127">
        <v>8395</v>
      </c>
      <c r="Q11" s="24">
        <v>0</v>
      </c>
      <c r="R11" s="23" t="n">
        <f t="shared" si="0"/>
        <v>8395.0</v>
      </c>
      <c r="S11" s="24">
        <v>0</v>
      </c>
      <c r="T11" s="24">
        <v>0</v>
      </c>
      <c r="U11" s="24">
        <v>0</v>
      </c>
      <c r="V11" s="24">
        <v>0</v>
      </c>
      <c r="W11" s="25">
        <v>0</v>
      </c>
      <c r="X11" s="23">
        <v>0</v>
      </c>
      <c r="Y11" s="23" t="n">
        <f t="shared" si="1"/>
        <v>8395.0</v>
      </c>
      <c r="Z11" s="25" t="n">
        <f t="shared" si="2"/>
        <v>16790.0</v>
      </c>
    </row>
    <row r="12" spans="1:71" ht="22.5" customHeight="1" x14ac:dyDescent="0.25">
      <c r="A12" s="2">
        <v>4</v>
      </c>
      <c r="B12" s="26" t="s">
        <v>165</v>
      </c>
      <c r="C12" s="110" t="s">
        <v>119</v>
      </c>
      <c r="D12" s="20"/>
      <c r="E12" s="122"/>
      <c r="F12" s="5"/>
      <c r="G12" s="17"/>
      <c r="H12" s="27"/>
      <c r="I12" s="18"/>
      <c r="J12" s="19"/>
      <c r="K12" s="19"/>
      <c r="L12" s="31"/>
      <c r="M12" s="124" t="s">
        <v>19</v>
      </c>
      <c r="N12" s="125" t="n">
        <f>6+2</f>
        <v>8.0</v>
      </c>
      <c r="O12" s="35"/>
      <c r="P12" s="127">
        <v>365</v>
      </c>
      <c r="Q12" s="24">
        <v>0</v>
      </c>
      <c r="R12" s="23" t="n">
        <f t="shared" si="0"/>
        <v>365.0</v>
      </c>
      <c r="S12" s="24">
        <v>0</v>
      </c>
      <c r="T12" s="24">
        <v>0</v>
      </c>
      <c r="U12" s="24">
        <v>0</v>
      </c>
      <c r="V12" s="24">
        <v>0</v>
      </c>
      <c r="W12" s="25">
        <v>0</v>
      </c>
      <c r="X12" s="23">
        <v>0</v>
      </c>
      <c r="Y12" s="23" t="n">
        <f t="shared" si="1"/>
        <v>365.0</v>
      </c>
      <c r="Z12" s="25" t="n">
        <f t="shared" si="2"/>
        <v>2920.0</v>
      </c>
    </row>
    <row r="13" spans="1:71" s="4" customFormat="1" x14ac:dyDescent="0.2">
      <c r="A13" s="2">
        <v>5</v>
      </c>
      <c r="B13" s="26" t="s">
        <v>165</v>
      </c>
      <c r="C13" s="111" t="s">
        <v>120</v>
      </c>
      <c r="D13" s="20"/>
      <c r="E13" s="122"/>
      <c r="F13" s="2"/>
      <c r="G13" s="15"/>
      <c r="H13" s="27"/>
      <c r="I13" s="18"/>
      <c r="J13" s="19"/>
      <c r="K13" s="19"/>
      <c r="L13" s="30"/>
      <c r="M13" s="124" t="s">
        <v>19</v>
      </c>
      <c r="N13" s="125">
        <v>6</v>
      </c>
      <c r="O13" s="35"/>
      <c r="P13" s="127">
        <v>45</v>
      </c>
      <c r="Q13" s="23">
        <v>0</v>
      </c>
      <c r="R13" s="23" t="n">
        <f>P13+Q13</f>
        <v>45.0</v>
      </c>
      <c r="S13" s="23">
        <v>0</v>
      </c>
      <c r="T13" s="23">
        <v>0</v>
      </c>
      <c r="U13" s="23">
        <v>0</v>
      </c>
      <c r="V13" s="23">
        <v>0</v>
      </c>
      <c r="W13" s="25">
        <v>0</v>
      </c>
      <c r="X13" s="23">
        <v>0</v>
      </c>
      <c r="Y13" s="23" t="n">
        <f>SUM(R13:X13)</f>
        <v>45.0</v>
      </c>
      <c r="Z13" s="25" t="n">
        <f t="shared" si="2"/>
        <v>270.0</v>
      </c>
      <c r="AA13" s="9"/>
      <c r="AB13" s="9"/>
      <c r="AC13" s="9"/>
      <c r="AD13" s="8"/>
      <c r="AE13" s="9"/>
      <c r="AF13" s="13"/>
      <c r="AG13" s="8"/>
      <c r="AH13" s="8"/>
      <c r="AI13" s="9"/>
      <c r="AJ13" s="9"/>
      <c r="AK13" s="9"/>
      <c r="AL13" s="9"/>
      <c r="AM13" s="9"/>
      <c r="AN13" s="9"/>
      <c r="AO13" s="9"/>
      <c r="AP13" s="9"/>
      <c r="AQ13" s="8"/>
      <c r="AR13" s="9"/>
      <c r="AS13" s="13"/>
      <c r="AT13" s="8"/>
      <c r="AU13" s="8"/>
      <c r="AV13" s="8"/>
      <c r="AW13" s="9"/>
      <c r="AX13" s="13"/>
      <c r="AY13" s="8"/>
      <c r="AZ13" s="13"/>
      <c r="BA13" s="8"/>
      <c r="BB13" s="8"/>
      <c r="BC13" s="8"/>
      <c r="BD13" s="8"/>
      <c r="BE13" s="13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</row>
    <row r="14" spans="1:71" x14ac:dyDescent="0.25">
      <c r="A14" s="2">
        <v>6</v>
      </c>
      <c r="B14" s="26" t="s">
        <v>165</v>
      </c>
      <c r="C14" s="109" t="s">
        <v>121</v>
      </c>
      <c r="D14" s="20"/>
      <c r="E14" s="122"/>
      <c r="F14" s="5"/>
      <c r="G14" s="15"/>
      <c r="H14" s="27"/>
      <c r="I14" s="18"/>
      <c r="J14" s="19"/>
      <c r="K14" s="19"/>
      <c r="L14" s="31"/>
      <c r="M14" s="124" t="s">
        <v>19</v>
      </c>
      <c r="N14" s="125">
        <v>2</v>
      </c>
      <c r="O14" s="35"/>
      <c r="P14" s="127">
        <v>560</v>
      </c>
      <c r="Q14" s="24">
        <v>0</v>
      </c>
      <c r="R14" s="23" t="n">
        <f t="shared" ref="R14:R68" si="3">P14+Q14</f>
        <v>560.0</v>
      </c>
      <c r="S14" s="24">
        <v>0</v>
      </c>
      <c r="T14" s="24">
        <v>0</v>
      </c>
      <c r="U14" s="24">
        <v>0</v>
      </c>
      <c r="V14" s="24">
        <v>0</v>
      </c>
      <c r="W14" s="25">
        <v>0</v>
      </c>
      <c r="X14" s="23">
        <v>0</v>
      </c>
      <c r="Y14" s="23" t="n">
        <f t="shared" ref="Y14:Y66" si="4">SUM(R14:X14)</f>
        <v>560.0</v>
      </c>
      <c r="Z14" s="25" t="n">
        <f t="shared" si="2"/>
        <v>1120.0</v>
      </c>
      <c r="AA14" s="10"/>
      <c r="AB14" s="10"/>
      <c r="AC14" s="10"/>
      <c r="AD14" s="10"/>
      <c r="AE14" s="10"/>
      <c r="AF14" s="14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4"/>
      <c r="AT14" s="10"/>
      <c r="AU14" s="10"/>
      <c r="AV14" s="10"/>
      <c r="AW14" s="10"/>
      <c r="AX14" s="14"/>
      <c r="AY14" s="10"/>
      <c r="AZ14" s="14"/>
      <c r="BA14" s="10"/>
      <c r="BB14" s="10"/>
      <c r="BC14" s="10"/>
      <c r="BD14" s="10"/>
      <c r="BE14" s="14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</row>
    <row r="15" spans="1:71" x14ac:dyDescent="0.25">
      <c r="A15" s="5">
        <v>7</v>
      </c>
      <c r="B15" s="26" t="s">
        <v>165</v>
      </c>
      <c r="C15" s="115" t="s">
        <v>122</v>
      </c>
      <c r="D15" s="5"/>
      <c r="E15" s="122"/>
      <c r="F15" s="5"/>
      <c r="G15" s="5"/>
      <c r="H15" s="5"/>
      <c r="I15" s="5"/>
      <c r="J15" s="5"/>
      <c r="K15" s="5"/>
      <c r="L15" s="31"/>
      <c r="M15" s="124" t="s">
        <v>19</v>
      </c>
      <c r="N15" s="125">
        <v>6</v>
      </c>
      <c r="O15" s="114"/>
      <c r="P15" s="127">
        <v>65</v>
      </c>
      <c r="Q15" s="24">
        <v>0</v>
      </c>
      <c r="R15" s="24" t="n">
        <f t="shared" si="3"/>
        <v>65.0</v>
      </c>
      <c r="S15" s="24">
        <v>0</v>
      </c>
      <c r="T15" s="24">
        <v>0</v>
      </c>
      <c r="U15" s="24">
        <v>0</v>
      </c>
      <c r="V15" s="24">
        <v>0</v>
      </c>
      <c r="W15" s="25">
        <v>0</v>
      </c>
      <c r="X15" s="23">
        <v>0</v>
      </c>
      <c r="Y15" s="23" t="n">
        <f t="shared" si="4"/>
        <v>65.0</v>
      </c>
      <c r="Z15" s="25" t="n">
        <f t="shared" si="2"/>
        <v>390.0</v>
      </c>
    </row>
    <row r="16" spans="1:71" x14ac:dyDescent="0.25">
      <c r="A16" s="5">
        <v>8</v>
      </c>
      <c r="B16" s="26" t="s">
        <v>165</v>
      </c>
      <c r="C16" s="109" t="s">
        <v>168</v>
      </c>
      <c r="D16" s="5"/>
      <c r="E16" s="122"/>
      <c r="F16" s="5"/>
      <c r="G16" s="5"/>
      <c r="H16" s="5"/>
      <c r="I16" s="5"/>
      <c r="J16" s="5"/>
      <c r="K16" s="5"/>
      <c r="L16" s="31"/>
      <c r="M16" s="124" t="s">
        <v>170</v>
      </c>
      <c r="N16" s="125">
        <v>1</v>
      </c>
      <c r="O16" s="114"/>
      <c r="P16" s="127">
        <v>85</v>
      </c>
      <c r="Q16" s="24">
        <v>0</v>
      </c>
      <c r="R16" s="24" t="n">
        <f t="shared" si="3"/>
        <v>85.0</v>
      </c>
      <c r="S16" s="24">
        <v>0</v>
      </c>
      <c r="T16" s="24">
        <v>0</v>
      </c>
      <c r="U16" s="24">
        <v>0</v>
      </c>
      <c r="V16" s="24">
        <v>0</v>
      </c>
      <c r="W16" s="25">
        <v>0</v>
      </c>
      <c r="X16" s="23">
        <v>0</v>
      </c>
      <c r="Y16" s="23" t="n">
        <f t="shared" ref="Y16:Y17" si="5">SUM(R16:X16)</f>
        <v>85.0</v>
      </c>
      <c r="Z16" s="25" t="n">
        <f t="shared" ref="Z16:Z17" si="6">ROUND(Y16*N16,0)</f>
        <v>85.0</v>
      </c>
    </row>
    <row r="17" spans="1:26" x14ac:dyDescent="0.25">
      <c r="A17" s="5">
        <v>9</v>
      </c>
      <c r="B17" s="26" t="s">
        <v>165</v>
      </c>
      <c r="C17" s="109" t="s">
        <v>169</v>
      </c>
      <c r="D17" s="5"/>
      <c r="E17" s="122"/>
      <c r="F17" s="5"/>
      <c r="G17" s="5"/>
      <c r="H17" s="5"/>
      <c r="I17" s="5"/>
      <c r="J17" s="5"/>
      <c r="K17" s="5"/>
      <c r="L17" s="31"/>
      <c r="M17" s="124" t="s">
        <v>170</v>
      </c>
      <c r="N17" s="125">
        <v>2</v>
      </c>
      <c r="O17" s="114"/>
      <c r="P17" s="127">
        <v>55</v>
      </c>
      <c r="Q17" s="24">
        <v>0</v>
      </c>
      <c r="R17" s="24" t="n">
        <f t="shared" si="3"/>
        <v>55.0</v>
      </c>
      <c r="S17" s="24">
        <v>0</v>
      </c>
      <c r="T17" s="24">
        <v>0</v>
      </c>
      <c r="U17" s="24">
        <v>0</v>
      </c>
      <c r="V17" s="24">
        <v>0</v>
      </c>
      <c r="W17" s="25">
        <v>0</v>
      </c>
      <c r="X17" s="23">
        <v>0</v>
      </c>
      <c r="Y17" s="23" t="n">
        <f t="shared" si="5"/>
        <v>55.0</v>
      </c>
      <c r="Z17" s="25" t="n">
        <f t="shared" si="6"/>
        <v>110.0</v>
      </c>
    </row>
    <row r="18" spans="1:26" x14ac:dyDescent="0.25">
      <c r="A18" s="5">
        <v>10</v>
      </c>
      <c r="B18" s="26" t="s">
        <v>165</v>
      </c>
      <c r="C18" s="115" t="s">
        <v>123</v>
      </c>
      <c r="D18" s="5"/>
      <c r="E18" s="122"/>
      <c r="F18" s="5"/>
      <c r="G18" s="5"/>
      <c r="H18" s="5"/>
      <c r="I18" s="5"/>
      <c r="J18" s="5"/>
      <c r="K18" s="5"/>
      <c r="L18" s="31"/>
      <c r="M18" s="124" t="s">
        <v>19</v>
      </c>
      <c r="N18" s="125">
        <v>2</v>
      </c>
      <c r="O18" s="114"/>
      <c r="P18" s="127">
        <v>580</v>
      </c>
      <c r="Q18" s="24">
        <v>0</v>
      </c>
      <c r="R18" s="24" t="n">
        <f t="shared" si="3"/>
        <v>580.0</v>
      </c>
      <c r="S18" s="24">
        <v>0</v>
      </c>
      <c r="T18" s="24">
        <v>0</v>
      </c>
      <c r="U18" s="24">
        <v>0</v>
      </c>
      <c r="V18" s="24">
        <v>0</v>
      </c>
      <c r="W18" s="25">
        <v>0</v>
      </c>
      <c r="X18" s="23">
        <v>0</v>
      </c>
      <c r="Y18" s="23" t="n">
        <f t="shared" si="4"/>
        <v>580.0</v>
      </c>
      <c r="Z18" s="25" t="n">
        <f t="shared" si="2"/>
        <v>1160.0</v>
      </c>
    </row>
    <row r="19" spans="1:26" x14ac:dyDescent="0.25">
      <c r="A19" s="5">
        <v>11</v>
      </c>
      <c r="B19" s="26" t="s">
        <v>165</v>
      </c>
      <c r="C19" s="116" t="s">
        <v>124</v>
      </c>
      <c r="D19" s="5"/>
      <c r="E19" s="122"/>
      <c r="F19" s="5"/>
      <c r="G19" s="5"/>
      <c r="H19" s="5"/>
      <c r="I19" s="5"/>
      <c r="J19" s="5"/>
      <c r="K19" s="5"/>
      <c r="L19" s="31"/>
      <c r="M19" s="124" t="s">
        <v>19</v>
      </c>
      <c r="N19" s="125">
        <v>1</v>
      </c>
      <c r="O19" s="114"/>
      <c r="P19" s="127">
        <v>570</v>
      </c>
      <c r="Q19" s="24">
        <v>0</v>
      </c>
      <c r="R19" s="24" t="n">
        <f t="shared" si="3"/>
        <v>570.0</v>
      </c>
      <c r="S19" s="24">
        <v>0</v>
      </c>
      <c r="T19" s="24">
        <v>0</v>
      </c>
      <c r="U19" s="24">
        <v>0</v>
      </c>
      <c r="V19" s="24">
        <v>0</v>
      </c>
      <c r="W19" s="25">
        <v>0</v>
      </c>
      <c r="X19" s="23">
        <v>0</v>
      </c>
      <c r="Y19" s="23" t="n">
        <f t="shared" si="4"/>
        <v>570.0</v>
      </c>
      <c r="Z19" s="25" t="n">
        <f t="shared" si="2"/>
        <v>570.0</v>
      </c>
    </row>
    <row r="20" spans="1:26" x14ac:dyDescent="0.25">
      <c r="A20" s="5">
        <v>12</v>
      </c>
      <c r="B20" s="26" t="s">
        <v>165</v>
      </c>
      <c r="C20" s="116" t="s">
        <v>125</v>
      </c>
      <c r="D20" s="5"/>
      <c r="E20" s="122"/>
      <c r="F20" s="5"/>
      <c r="G20" s="5"/>
      <c r="H20" s="5"/>
      <c r="I20" s="5"/>
      <c r="J20" s="5"/>
      <c r="K20" s="5"/>
      <c r="L20" s="31"/>
      <c r="M20" s="124" t="s">
        <v>19</v>
      </c>
      <c r="N20" s="126">
        <v>2</v>
      </c>
      <c r="O20" s="114"/>
      <c r="P20" s="127">
        <v>540</v>
      </c>
      <c r="Q20" s="24">
        <v>0</v>
      </c>
      <c r="R20" s="24" t="n">
        <f t="shared" si="3"/>
        <v>540.0</v>
      </c>
      <c r="S20" s="24">
        <v>0</v>
      </c>
      <c r="T20" s="24">
        <v>0</v>
      </c>
      <c r="U20" s="24">
        <v>0</v>
      </c>
      <c r="V20" s="24">
        <v>0</v>
      </c>
      <c r="W20" s="25">
        <v>0</v>
      </c>
      <c r="X20" s="23">
        <v>0</v>
      </c>
      <c r="Y20" s="23" t="n">
        <f t="shared" si="4"/>
        <v>540.0</v>
      </c>
      <c r="Z20" s="25" t="n">
        <f t="shared" si="2"/>
        <v>1080.0</v>
      </c>
    </row>
    <row r="21" spans="1:26" x14ac:dyDescent="0.25">
      <c r="A21" s="5">
        <v>13</v>
      </c>
      <c r="B21" s="26" t="s">
        <v>165</v>
      </c>
      <c r="C21" s="116" t="s">
        <v>126</v>
      </c>
      <c r="D21" s="5"/>
      <c r="E21" s="122"/>
      <c r="F21" s="5"/>
      <c r="G21" s="5"/>
      <c r="H21" s="5"/>
      <c r="I21" s="5"/>
      <c r="J21" s="5"/>
      <c r="K21" s="5"/>
      <c r="L21" s="31"/>
      <c r="M21" s="124" t="s">
        <v>19</v>
      </c>
      <c r="N21" s="126">
        <v>2</v>
      </c>
      <c r="O21" s="114"/>
      <c r="P21" s="127">
        <v>135</v>
      </c>
      <c r="Q21" s="24">
        <v>0</v>
      </c>
      <c r="R21" s="24" t="n">
        <f t="shared" si="3"/>
        <v>135.0</v>
      </c>
      <c r="S21" s="24">
        <v>0</v>
      </c>
      <c r="T21" s="24">
        <v>0</v>
      </c>
      <c r="U21" s="24">
        <v>0</v>
      </c>
      <c r="V21" s="24">
        <v>0</v>
      </c>
      <c r="W21" s="25">
        <v>0</v>
      </c>
      <c r="X21" s="23">
        <v>0</v>
      </c>
      <c r="Y21" s="23" t="n">
        <f t="shared" si="4"/>
        <v>135.0</v>
      </c>
      <c r="Z21" s="25" t="n">
        <f t="shared" si="2"/>
        <v>270.0</v>
      </c>
    </row>
    <row r="22" spans="1:26" x14ac:dyDescent="0.25">
      <c r="A22" s="5">
        <v>14</v>
      </c>
      <c r="B22" s="26" t="s">
        <v>165</v>
      </c>
      <c r="C22" s="116" t="s">
        <v>127</v>
      </c>
      <c r="D22" s="5"/>
      <c r="E22" s="121" t="s">
        <v>158</v>
      </c>
      <c r="F22" s="5"/>
      <c r="G22" s="5"/>
      <c r="H22" s="5"/>
      <c r="I22" s="5"/>
      <c r="J22" s="5"/>
      <c r="K22" s="5"/>
      <c r="L22" s="31"/>
      <c r="M22" s="124" t="s">
        <v>19</v>
      </c>
      <c r="N22" s="126">
        <v>2</v>
      </c>
      <c r="O22" s="114"/>
      <c r="P22" s="127">
        <v>680</v>
      </c>
      <c r="Q22" s="24">
        <v>0</v>
      </c>
      <c r="R22" s="24" t="n">
        <f t="shared" si="3"/>
        <v>680.0</v>
      </c>
      <c r="S22" s="24">
        <v>0</v>
      </c>
      <c r="T22" s="24">
        <v>0</v>
      </c>
      <c r="U22" s="24">
        <v>0</v>
      </c>
      <c r="V22" s="24">
        <v>0</v>
      </c>
      <c r="W22" s="25">
        <v>0</v>
      </c>
      <c r="X22" s="23">
        <v>0</v>
      </c>
      <c r="Y22" s="23" t="n">
        <f t="shared" si="4"/>
        <v>680.0</v>
      </c>
      <c r="Z22" s="25" t="n">
        <f t="shared" si="2"/>
        <v>1360.0</v>
      </c>
    </row>
    <row r="23" spans="1:26" x14ac:dyDescent="0.25">
      <c r="A23" s="5">
        <v>15</v>
      </c>
      <c r="B23" s="26" t="s">
        <v>165</v>
      </c>
      <c r="C23" s="116" t="s">
        <v>128</v>
      </c>
      <c r="D23" s="5"/>
      <c r="E23" s="5"/>
      <c r="F23" s="5"/>
      <c r="G23" s="5"/>
      <c r="H23" s="5"/>
      <c r="I23" s="5"/>
      <c r="J23" s="5"/>
      <c r="K23" s="5"/>
      <c r="L23" s="31"/>
      <c r="M23" s="124" t="s">
        <v>19</v>
      </c>
      <c r="N23" s="126">
        <v>1</v>
      </c>
      <c r="O23" s="114"/>
      <c r="P23" s="127">
        <v>3600</v>
      </c>
      <c r="Q23" s="24">
        <v>0</v>
      </c>
      <c r="R23" s="24" t="n">
        <f t="shared" si="3"/>
        <v>3600.0</v>
      </c>
      <c r="S23" s="24">
        <v>0</v>
      </c>
      <c r="T23" s="24">
        <v>0</v>
      </c>
      <c r="U23" s="24">
        <v>0</v>
      </c>
      <c r="V23" s="24">
        <v>0</v>
      </c>
      <c r="W23" s="25">
        <v>0</v>
      </c>
      <c r="X23" s="23">
        <v>0</v>
      </c>
      <c r="Y23" s="23" t="n">
        <f t="shared" si="4"/>
        <v>3600.0</v>
      </c>
      <c r="Z23" s="25" t="n">
        <f t="shared" si="2"/>
        <v>3600.0</v>
      </c>
    </row>
    <row r="24" spans="1:26" x14ac:dyDescent="0.25">
      <c r="A24" s="5">
        <v>16</v>
      </c>
      <c r="B24" s="26" t="s">
        <v>165</v>
      </c>
      <c r="C24" s="133" t="s">
        <v>171</v>
      </c>
      <c r="D24" s="5"/>
      <c r="E24" s="5"/>
      <c r="F24" s="5"/>
      <c r="G24" s="5"/>
      <c r="H24" s="5"/>
      <c r="I24" s="5"/>
      <c r="J24" s="5"/>
      <c r="K24" s="5"/>
      <c r="L24" s="31"/>
      <c r="M24" s="124" t="s">
        <v>19</v>
      </c>
      <c r="N24" s="126">
        <v>4</v>
      </c>
      <c r="O24" s="114"/>
      <c r="P24" s="127">
        <v>35</v>
      </c>
      <c r="Q24" s="24">
        <v>0</v>
      </c>
      <c r="R24" s="24" t="n">
        <f t="shared" ref="R24:R30" si="7">P24+Q24</f>
        <v>35.0</v>
      </c>
      <c r="S24" s="24">
        <v>0</v>
      </c>
      <c r="T24" s="24">
        <v>0</v>
      </c>
      <c r="U24" s="24">
        <v>0</v>
      </c>
      <c r="V24" s="24">
        <v>0</v>
      </c>
      <c r="W24" s="25">
        <v>0</v>
      </c>
      <c r="X24" s="23">
        <v>0</v>
      </c>
      <c r="Y24" s="23" t="n">
        <f t="shared" ref="Y24:Y30" si="8">SUM(R24:X24)</f>
        <v>35.0</v>
      </c>
      <c r="Z24" s="25" t="n">
        <f t="shared" ref="Z24:Z30" si="9">ROUND(Y24*N24,0)</f>
        <v>140.0</v>
      </c>
    </row>
    <row r="25" spans="1:26" x14ac:dyDescent="0.25">
      <c r="A25" s="5">
        <v>17</v>
      </c>
      <c r="B25" s="26" t="s">
        <v>165</v>
      </c>
      <c r="C25" s="133" t="s">
        <v>172</v>
      </c>
      <c r="D25" s="5"/>
      <c r="E25" s="5"/>
      <c r="F25" s="5"/>
      <c r="G25" s="5"/>
      <c r="H25" s="5"/>
      <c r="I25" s="5"/>
      <c r="J25" s="5"/>
      <c r="K25" s="5"/>
      <c r="L25" s="31"/>
      <c r="M25" s="124" t="s">
        <v>19</v>
      </c>
      <c r="N25" s="126">
        <v>2</v>
      </c>
      <c r="O25" s="114"/>
      <c r="P25" s="127">
        <v>385</v>
      </c>
      <c r="Q25" s="24">
        <v>0</v>
      </c>
      <c r="R25" s="24" t="n">
        <f t="shared" si="7"/>
        <v>385.0</v>
      </c>
      <c r="S25" s="24">
        <v>0</v>
      </c>
      <c r="T25" s="24">
        <v>0</v>
      </c>
      <c r="U25" s="24">
        <v>0</v>
      </c>
      <c r="V25" s="24">
        <v>0</v>
      </c>
      <c r="W25" s="25">
        <v>0</v>
      </c>
      <c r="X25" s="23">
        <v>0</v>
      </c>
      <c r="Y25" s="23" t="n">
        <f t="shared" si="8"/>
        <v>385.0</v>
      </c>
      <c r="Z25" s="25" t="n">
        <f t="shared" si="9"/>
        <v>770.0</v>
      </c>
    </row>
    <row r="26" spans="1:26" x14ac:dyDescent="0.25">
      <c r="A26" s="5">
        <v>18</v>
      </c>
      <c r="B26" s="26" t="s">
        <v>165</v>
      </c>
      <c r="C26" s="133" t="s">
        <v>173</v>
      </c>
      <c r="D26" s="5"/>
      <c r="E26" s="5"/>
      <c r="F26" s="5"/>
      <c r="G26" s="5"/>
      <c r="H26" s="5"/>
      <c r="I26" s="5"/>
      <c r="J26" s="5"/>
      <c r="K26" s="5"/>
      <c r="L26" s="31"/>
      <c r="M26" s="124" t="s">
        <v>19</v>
      </c>
      <c r="N26" s="126">
        <v>2</v>
      </c>
      <c r="O26" s="114"/>
      <c r="P26" s="127">
        <v>780</v>
      </c>
      <c r="Q26" s="24">
        <v>0</v>
      </c>
      <c r="R26" s="24" t="n">
        <f t="shared" si="7"/>
        <v>780.0</v>
      </c>
      <c r="S26" s="24">
        <v>0</v>
      </c>
      <c r="T26" s="24">
        <v>0</v>
      </c>
      <c r="U26" s="24">
        <v>0</v>
      </c>
      <c r="V26" s="24">
        <v>0</v>
      </c>
      <c r="W26" s="25">
        <v>0</v>
      </c>
      <c r="X26" s="23">
        <v>0</v>
      </c>
      <c r="Y26" s="23" t="n">
        <f t="shared" si="8"/>
        <v>780.0</v>
      </c>
      <c r="Z26" s="25" t="n">
        <f t="shared" si="9"/>
        <v>1560.0</v>
      </c>
    </row>
    <row r="27" spans="1:26" x14ac:dyDescent="0.25">
      <c r="A27" s="5">
        <v>19</v>
      </c>
      <c r="B27" s="26" t="s">
        <v>165</v>
      </c>
      <c r="C27" s="133" t="s">
        <v>185</v>
      </c>
      <c r="D27" s="5"/>
      <c r="E27" s="5"/>
      <c r="F27" s="5"/>
      <c r="G27" s="5"/>
      <c r="H27" s="5"/>
      <c r="I27" s="5"/>
      <c r="J27" s="5"/>
      <c r="K27" s="5"/>
      <c r="L27" s="31"/>
      <c r="M27" s="124" t="s">
        <v>19</v>
      </c>
      <c r="N27" s="126">
        <v>3</v>
      </c>
      <c r="O27" s="114"/>
      <c r="P27" s="127">
        <v>20</v>
      </c>
      <c r="Q27" s="24">
        <v>0</v>
      </c>
      <c r="R27" s="24" t="n">
        <f t="shared" si="7"/>
        <v>20.0</v>
      </c>
      <c r="S27" s="24">
        <v>0</v>
      </c>
      <c r="T27" s="24">
        <v>0</v>
      </c>
      <c r="U27" s="24">
        <v>0</v>
      </c>
      <c r="V27" s="24">
        <v>0</v>
      </c>
      <c r="W27" s="25">
        <v>0</v>
      </c>
      <c r="X27" s="23">
        <v>0</v>
      </c>
      <c r="Y27" s="23" t="n">
        <f t="shared" si="8"/>
        <v>20.0</v>
      </c>
      <c r="Z27" s="25" t="n">
        <f t="shared" si="9"/>
        <v>60.0</v>
      </c>
    </row>
    <row r="28" spans="1:26" x14ac:dyDescent="0.25">
      <c r="A28" s="5">
        <v>20</v>
      </c>
      <c r="B28" s="26" t="s">
        <v>165</v>
      </c>
      <c r="C28" s="109" t="s">
        <v>174</v>
      </c>
      <c r="D28" s="5"/>
      <c r="E28" s="5"/>
      <c r="F28" s="5"/>
      <c r="G28" s="5"/>
      <c r="H28" s="5"/>
      <c r="I28" s="5"/>
      <c r="J28" s="5"/>
      <c r="K28" s="5"/>
      <c r="L28" s="31"/>
      <c r="M28" s="124" t="s">
        <v>19</v>
      </c>
      <c r="N28" s="126">
        <v>2</v>
      </c>
      <c r="O28" s="114"/>
      <c r="P28" s="127">
        <v>880</v>
      </c>
      <c r="Q28" s="24">
        <v>0</v>
      </c>
      <c r="R28" s="24" t="n">
        <f t="shared" si="7"/>
        <v>880.0</v>
      </c>
      <c r="S28" s="24">
        <v>0</v>
      </c>
      <c r="T28" s="24">
        <v>0</v>
      </c>
      <c r="U28" s="24">
        <v>0</v>
      </c>
      <c r="V28" s="24">
        <v>0</v>
      </c>
      <c r="W28" s="25">
        <v>0</v>
      </c>
      <c r="X28" s="23">
        <v>0</v>
      </c>
      <c r="Y28" s="23" t="n">
        <f t="shared" si="8"/>
        <v>880.0</v>
      </c>
      <c r="Z28" s="25" t="n">
        <f t="shared" si="9"/>
        <v>1760.0</v>
      </c>
    </row>
    <row r="29" spans="1:26" x14ac:dyDescent="0.25">
      <c r="A29" s="5">
        <v>21</v>
      </c>
      <c r="B29" s="26" t="s">
        <v>165</v>
      </c>
      <c r="C29" s="133" t="s">
        <v>175</v>
      </c>
      <c r="D29" s="5"/>
      <c r="E29" s="5"/>
      <c r="F29" s="5"/>
      <c r="G29" s="5"/>
      <c r="H29" s="5"/>
      <c r="I29" s="5"/>
      <c r="J29" s="5"/>
      <c r="K29" s="5"/>
      <c r="L29" s="31"/>
      <c r="M29" s="124" t="s">
        <v>19</v>
      </c>
      <c r="N29" s="126">
        <v>1</v>
      </c>
      <c r="O29" s="114"/>
      <c r="P29" s="127">
        <v>460</v>
      </c>
      <c r="Q29" s="24">
        <v>0</v>
      </c>
      <c r="R29" s="24" t="n">
        <f t="shared" si="7"/>
        <v>460.0</v>
      </c>
      <c r="S29" s="24">
        <v>0</v>
      </c>
      <c r="T29" s="24">
        <v>0</v>
      </c>
      <c r="U29" s="24">
        <v>0</v>
      </c>
      <c r="V29" s="24">
        <v>0</v>
      </c>
      <c r="W29" s="25">
        <v>0</v>
      </c>
      <c r="X29" s="23">
        <v>0</v>
      </c>
      <c r="Y29" s="23" t="n">
        <f t="shared" si="8"/>
        <v>460.0</v>
      </c>
      <c r="Z29" s="25" t="n">
        <f t="shared" si="9"/>
        <v>460.0</v>
      </c>
    </row>
    <row r="30" spans="1:26" x14ac:dyDescent="0.25">
      <c r="A30" s="5">
        <v>22</v>
      </c>
      <c r="B30" s="26" t="s">
        <v>165</v>
      </c>
      <c r="C30" s="133" t="s">
        <v>176</v>
      </c>
      <c r="D30" s="5"/>
      <c r="E30" s="5"/>
      <c r="F30" s="5"/>
      <c r="G30" s="5"/>
      <c r="H30" s="5"/>
      <c r="I30" s="5"/>
      <c r="J30" s="5"/>
      <c r="K30" s="5"/>
      <c r="L30" s="31"/>
      <c r="M30" s="124" t="s">
        <v>19</v>
      </c>
      <c r="N30" s="126">
        <v>2</v>
      </c>
      <c r="O30" s="114"/>
      <c r="P30" s="127">
        <v>5</v>
      </c>
      <c r="Q30" s="24">
        <v>0</v>
      </c>
      <c r="R30" s="24" t="n">
        <f t="shared" si="7"/>
        <v>5.0</v>
      </c>
      <c r="S30" s="24">
        <v>0</v>
      </c>
      <c r="T30" s="24">
        <v>0</v>
      </c>
      <c r="U30" s="24">
        <v>0</v>
      </c>
      <c r="V30" s="24">
        <v>0</v>
      </c>
      <c r="W30" s="25">
        <v>0</v>
      </c>
      <c r="X30" s="23">
        <v>0</v>
      </c>
      <c r="Y30" s="23" t="n">
        <f t="shared" si="8"/>
        <v>5.0</v>
      </c>
      <c r="Z30" s="25" t="n">
        <f t="shared" si="9"/>
        <v>10.0</v>
      </c>
    </row>
    <row r="31" spans="1:26" x14ac:dyDescent="0.25">
      <c r="A31" s="112" t="s">
        <v>80</v>
      </c>
      <c r="B31" s="26" t="s">
        <v>165</v>
      </c>
      <c r="C31" s="113" t="s">
        <v>129</v>
      </c>
      <c r="D31" s="5"/>
      <c r="E31" s="5"/>
      <c r="F31" s="5"/>
      <c r="G31" s="5"/>
      <c r="H31" s="5"/>
      <c r="I31" s="5"/>
      <c r="J31" s="5"/>
      <c r="K31" s="5"/>
      <c r="L31" s="31"/>
      <c r="M31" s="5" t="s">
        <v>161</v>
      </c>
      <c r="N31" s="5">
        <v>0</v>
      </c>
      <c r="O31" s="114"/>
      <c r="P31" s="5">
        <v>0</v>
      </c>
      <c r="Q31" s="24">
        <v>0</v>
      </c>
      <c r="R31" s="24" t="n">
        <f t="shared" si="3"/>
        <v>0.0</v>
      </c>
      <c r="S31" s="24">
        <v>0</v>
      </c>
      <c r="T31" s="24">
        <v>0</v>
      </c>
      <c r="U31" s="24">
        <v>0</v>
      </c>
      <c r="V31" s="24">
        <v>0</v>
      </c>
      <c r="W31" s="25">
        <v>0</v>
      </c>
      <c r="X31" s="23">
        <v>0</v>
      </c>
      <c r="Y31" s="23" t="n">
        <f t="shared" si="4"/>
        <v>0.0</v>
      </c>
      <c r="Z31" s="25" t="n">
        <f t="shared" si="2"/>
        <v>0.0</v>
      </c>
    </row>
    <row r="32" spans="1:26" ht="57" x14ac:dyDescent="0.25">
      <c r="A32" s="5"/>
      <c r="B32" s="26" t="s">
        <v>165</v>
      </c>
      <c r="C32" s="117" t="s">
        <v>130</v>
      </c>
      <c r="D32" s="5"/>
      <c r="E32" s="5"/>
      <c r="F32" s="5"/>
      <c r="G32" s="5"/>
      <c r="H32" s="5"/>
      <c r="I32" s="5"/>
      <c r="J32" s="5"/>
      <c r="K32" s="5"/>
      <c r="L32" s="31"/>
      <c r="M32" s="5" t="s">
        <v>164</v>
      </c>
      <c r="N32" s="5">
        <v>0</v>
      </c>
      <c r="O32" s="114"/>
      <c r="P32" s="5">
        <v>0</v>
      </c>
      <c r="Q32" s="24">
        <v>0</v>
      </c>
      <c r="R32" s="24" t="n">
        <f t="shared" si="3"/>
        <v>0.0</v>
      </c>
      <c r="S32" s="24">
        <v>0</v>
      </c>
      <c r="T32" s="24">
        <v>0</v>
      </c>
      <c r="U32" s="24">
        <v>0</v>
      </c>
      <c r="V32" s="24">
        <v>0</v>
      </c>
      <c r="W32" s="25">
        <v>0</v>
      </c>
      <c r="X32" s="23">
        <v>0</v>
      </c>
      <c r="Y32" s="23" t="n">
        <f t="shared" si="4"/>
        <v>0.0</v>
      </c>
      <c r="Z32" s="25" t="n">
        <f t="shared" si="2"/>
        <v>0.0</v>
      </c>
    </row>
    <row r="33" spans="1:26" x14ac:dyDescent="0.25">
      <c r="A33" s="5">
        <v>1</v>
      </c>
      <c r="B33" s="26" t="s">
        <v>165</v>
      </c>
      <c r="C33" s="118" t="s">
        <v>131</v>
      </c>
      <c r="D33" s="5"/>
      <c r="E33" s="121" t="s">
        <v>159</v>
      </c>
      <c r="F33" s="5"/>
      <c r="G33" s="5"/>
      <c r="H33" s="5"/>
      <c r="I33" s="5"/>
      <c r="J33" s="5"/>
      <c r="K33" s="5"/>
      <c r="L33" s="31"/>
      <c r="M33" s="124" t="s">
        <v>162</v>
      </c>
      <c r="N33" s="125">
        <v>10</v>
      </c>
      <c r="O33" s="114"/>
      <c r="P33" s="127">
        <v>56</v>
      </c>
      <c r="Q33" s="24">
        <v>0</v>
      </c>
      <c r="R33" s="24" t="n">
        <f t="shared" si="3"/>
        <v>56.0</v>
      </c>
      <c r="S33" s="24">
        <v>0</v>
      </c>
      <c r="T33" s="24">
        <v>0</v>
      </c>
      <c r="U33" s="24">
        <v>0</v>
      </c>
      <c r="V33" s="24">
        <v>0</v>
      </c>
      <c r="W33" s="25">
        <v>0</v>
      </c>
      <c r="X33" s="23">
        <v>0</v>
      </c>
      <c r="Y33" s="23" t="n">
        <f t="shared" si="4"/>
        <v>56.0</v>
      </c>
      <c r="Z33" s="25" t="n">
        <f t="shared" si="2"/>
        <v>560.0</v>
      </c>
    </row>
    <row r="34" spans="1:26" x14ac:dyDescent="0.25">
      <c r="A34" s="5">
        <v>2</v>
      </c>
      <c r="B34" s="26" t="s">
        <v>165</v>
      </c>
      <c r="C34" s="118" t="s">
        <v>132</v>
      </c>
      <c r="D34" s="5"/>
      <c r="E34" s="121" t="s">
        <v>159</v>
      </c>
      <c r="F34" s="5"/>
      <c r="G34" s="5"/>
      <c r="H34" s="5"/>
      <c r="I34" s="5"/>
      <c r="J34" s="5"/>
      <c r="K34" s="5"/>
      <c r="L34" s="31"/>
      <c r="M34" s="124" t="s">
        <v>162</v>
      </c>
      <c r="N34" s="125">
        <v>6</v>
      </c>
      <c r="O34" s="114"/>
      <c r="P34" s="127">
        <v>91</v>
      </c>
      <c r="Q34" s="24">
        <v>0</v>
      </c>
      <c r="R34" s="24" t="n">
        <f t="shared" si="3"/>
        <v>91.0</v>
      </c>
      <c r="S34" s="24">
        <v>0</v>
      </c>
      <c r="T34" s="24">
        <v>0</v>
      </c>
      <c r="U34" s="24">
        <v>0</v>
      </c>
      <c r="V34" s="24">
        <v>0</v>
      </c>
      <c r="W34" s="25">
        <v>0</v>
      </c>
      <c r="X34" s="23">
        <v>0</v>
      </c>
      <c r="Y34" s="23" t="n">
        <f t="shared" si="4"/>
        <v>91.0</v>
      </c>
      <c r="Z34" s="25" t="n">
        <f t="shared" si="2"/>
        <v>546.0</v>
      </c>
    </row>
    <row r="35" spans="1:26" x14ac:dyDescent="0.25">
      <c r="A35" s="5">
        <v>3</v>
      </c>
      <c r="B35" s="26" t="s">
        <v>165</v>
      </c>
      <c r="C35" s="118" t="s">
        <v>133</v>
      </c>
      <c r="D35" s="5"/>
      <c r="E35" s="121" t="s">
        <v>159</v>
      </c>
      <c r="F35" s="5"/>
      <c r="G35" s="5"/>
      <c r="H35" s="5"/>
      <c r="I35" s="5"/>
      <c r="J35" s="5"/>
      <c r="K35" s="5"/>
      <c r="L35" s="31"/>
      <c r="M35" s="124" t="s">
        <v>19</v>
      </c>
      <c r="N35" s="125">
        <v>2</v>
      </c>
      <c r="O35" s="114"/>
      <c r="P35" s="127">
        <v>25.8</v>
      </c>
      <c r="Q35" s="24">
        <v>0</v>
      </c>
      <c r="R35" s="24" t="n">
        <f t="shared" si="3"/>
        <v>25.8</v>
      </c>
      <c r="S35" s="24">
        <v>0</v>
      </c>
      <c r="T35" s="24">
        <v>0</v>
      </c>
      <c r="U35" s="24">
        <v>0</v>
      </c>
      <c r="V35" s="24">
        <v>0</v>
      </c>
      <c r="W35" s="25">
        <v>0</v>
      </c>
      <c r="X35" s="23">
        <v>0</v>
      </c>
      <c r="Y35" s="23" t="n">
        <f t="shared" si="4"/>
        <v>25.8</v>
      </c>
      <c r="Z35" s="25" t="n">
        <f t="shared" si="2"/>
        <v>52.0</v>
      </c>
    </row>
    <row r="36" spans="1:26" x14ac:dyDescent="0.25">
      <c r="A36" s="5">
        <v>4</v>
      </c>
      <c r="B36" s="26" t="s">
        <v>165</v>
      </c>
      <c r="C36" s="118" t="s">
        <v>134</v>
      </c>
      <c r="D36" s="5"/>
      <c r="E36" s="121" t="s">
        <v>159</v>
      </c>
      <c r="F36" s="5"/>
      <c r="G36" s="5"/>
      <c r="H36" s="5"/>
      <c r="I36" s="5"/>
      <c r="J36" s="5"/>
      <c r="K36" s="5"/>
      <c r="L36" s="31"/>
      <c r="M36" s="124" t="s">
        <v>19</v>
      </c>
      <c r="N36" s="125">
        <v>1</v>
      </c>
      <c r="O36" s="114"/>
      <c r="P36" s="127">
        <v>43.4</v>
      </c>
      <c r="Q36" s="24">
        <v>0</v>
      </c>
      <c r="R36" s="24" t="n">
        <f t="shared" si="3"/>
        <v>43.4</v>
      </c>
      <c r="S36" s="24">
        <v>0</v>
      </c>
      <c r="T36" s="24">
        <v>0</v>
      </c>
      <c r="U36" s="24">
        <v>0</v>
      </c>
      <c r="V36" s="24">
        <v>0</v>
      </c>
      <c r="W36" s="25">
        <v>0</v>
      </c>
      <c r="X36" s="23">
        <v>0</v>
      </c>
      <c r="Y36" s="23" t="n">
        <f t="shared" si="4"/>
        <v>43.4</v>
      </c>
      <c r="Z36" s="25" t="n">
        <f t="shared" si="2"/>
        <v>43.0</v>
      </c>
    </row>
    <row r="37" spans="1:26" x14ac:dyDescent="0.25">
      <c r="A37" s="5">
        <v>5</v>
      </c>
      <c r="B37" s="26" t="s">
        <v>165</v>
      </c>
      <c r="C37" s="118" t="s">
        <v>135</v>
      </c>
      <c r="D37" s="5"/>
      <c r="E37" s="121" t="s">
        <v>159</v>
      </c>
      <c r="F37" s="5"/>
      <c r="G37" s="5"/>
      <c r="H37" s="5"/>
      <c r="I37" s="5"/>
      <c r="J37" s="5"/>
      <c r="K37" s="5"/>
      <c r="L37" s="31"/>
      <c r="M37" s="124" t="s">
        <v>19</v>
      </c>
      <c r="N37" s="125">
        <v>1</v>
      </c>
      <c r="O37" s="114"/>
      <c r="P37" s="127">
        <v>24.7</v>
      </c>
      <c r="Q37" s="24">
        <v>0</v>
      </c>
      <c r="R37" s="24" t="n">
        <f t="shared" si="3"/>
        <v>24.7</v>
      </c>
      <c r="S37" s="24">
        <v>0</v>
      </c>
      <c r="T37" s="24">
        <v>0</v>
      </c>
      <c r="U37" s="24">
        <v>0</v>
      </c>
      <c r="V37" s="24">
        <v>0</v>
      </c>
      <c r="W37" s="25">
        <v>0</v>
      </c>
      <c r="X37" s="23">
        <v>0</v>
      </c>
      <c r="Y37" s="23" t="n">
        <f t="shared" si="4"/>
        <v>24.7</v>
      </c>
      <c r="Z37" s="25" t="n">
        <f t="shared" si="2"/>
        <v>25.0</v>
      </c>
    </row>
    <row r="38" spans="1:26" x14ac:dyDescent="0.25">
      <c r="A38" s="5">
        <v>6</v>
      </c>
      <c r="B38" s="26" t="s">
        <v>165</v>
      </c>
      <c r="C38" s="118" t="s">
        <v>136</v>
      </c>
      <c r="D38" s="5"/>
      <c r="E38" s="121" t="s">
        <v>159</v>
      </c>
      <c r="F38" s="5"/>
      <c r="G38" s="5"/>
      <c r="H38" s="5"/>
      <c r="I38" s="5"/>
      <c r="J38" s="5"/>
      <c r="K38" s="5"/>
      <c r="L38" s="31"/>
      <c r="M38" s="124" t="s">
        <v>19</v>
      </c>
      <c r="N38" s="125">
        <v>4</v>
      </c>
      <c r="O38" s="114"/>
      <c r="P38" s="127">
        <v>19.399999999999999</v>
      </c>
      <c r="Q38" s="24">
        <v>0</v>
      </c>
      <c r="R38" s="24" t="n">
        <f t="shared" si="3"/>
        <v>19.4</v>
      </c>
      <c r="S38" s="24">
        <v>0</v>
      </c>
      <c r="T38" s="24">
        <v>0</v>
      </c>
      <c r="U38" s="24">
        <v>0</v>
      </c>
      <c r="V38" s="24">
        <v>0</v>
      </c>
      <c r="W38" s="25">
        <v>0</v>
      </c>
      <c r="X38" s="23">
        <v>0</v>
      </c>
      <c r="Y38" s="23" t="n">
        <f t="shared" si="4"/>
        <v>19.4</v>
      </c>
      <c r="Z38" s="25" t="n">
        <f t="shared" si="2"/>
        <v>78.0</v>
      </c>
    </row>
    <row r="39" spans="1:26" x14ac:dyDescent="0.25">
      <c r="A39" s="5">
        <v>7</v>
      </c>
      <c r="B39" s="26" t="s">
        <v>165</v>
      </c>
      <c r="C39" s="118" t="s">
        <v>137</v>
      </c>
      <c r="D39" s="5"/>
      <c r="E39" s="121" t="s">
        <v>159</v>
      </c>
      <c r="F39" s="5"/>
      <c r="G39" s="5"/>
      <c r="H39" s="5"/>
      <c r="I39" s="5"/>
      <c r="J39" s="5"/>
      <c r="K39" s="5"/>
      <c r="L39" s="31"/>
      <c r="M39" s="124" t="s">
        <v>19</v>
      </c>
      <c r="N39" s="125">
        <v>1</v>
      </c>
      <c r="O39" s="114"/>
      <c r="P39" s="127">
        <v>36.200000000000003</v>
      </c>
      <c r="Q39" s="24">
        <v>0</v>
      </c>
      <c r="R39" s="24" t="n">
        <f t="shared" si="3"/>
        <v>36.2</v>
      </c>
      <c r="S39" s="24">
        <v>0</v>
      </c>
      <c r="T39" s="24">
        <v>0</v>
      </c>
      <c r="U39" s="24">
        <v>0</v>
      </c>
      <c r="V39" s="24">
        <v>0</v>
      </c>
      <c r="W39" s="25">
        <v>0</v>
      </c>
      <c r="X39" s="23">
        <v>0</v>
      </c>
      <c r="Y39" s="23" t="n">
        <f t="shared" si="4"/>
        <v>36.2</v>
      </c>
      <c r="Z39" s="25" t="n">
        <f t="shared" si="2"/>
        <v>36.0</v>
      </c>
    </row>
    <row r="40" spans="1:26" x14ac:dyDescent="0.25">
      <c r="A40" s="5">
        <v>8</v>
      </c>
      <c r="B40" s="26" t="s">
        <v>165</v>
      </c>
      <c r="C40" s="118" t="s">
        <v>138</v>
      </c>
      <c r="D40" s="5"/>
      <c r="E40" s="121" t="s">
        <v>159</v>
      </c>
      <c r="F40" s="5"/>
      <c r="G40" s="5"/>
      <c r="H40" s="5"/>
      <c r="I40" s="5"/>
      <c r="J40" s="5"/>
      <c r="K40" s="5"/>
      <c r="L40" s="31"/>
      <c r="M40" s="124" t="s">
        <v>19</v>
      </c>
      <c r="N40" s="125">
        <v>8</v>
      </c>
      <c r="O40" s="114"/>
      <c r="P40" s="127">
        <v>14.4</v>
      </c>
      <c r="Q40" s="24">
        <v>0</v>
      </c>
      <c r="R40" s="24" t="n">
        <f t="shared" si="3"/>
        <v>14.4</v>
      </c>
      <c r="S40" s="24">
        <v>0</v>
      </c>
      <c r="T40" s="24">
        <v>0</v>
      </c>
      <c r="U40" s="24">
        <v>0</v>
      </c>
      <c r="V40" s="24">
        <v>0</v>
      </c>
      <c r="W40" s="25">
        <v>0</v>
      </c>
      <c r="X40" s="23">
        <v>0</v>
      </c>
      <c r="Y40" s="23" t="n">
        <f t="shared" si="4"/>
        <v>14.4</v>
      </c>
      <c r="Z40" s="25" t="n">
        <f t="shared" si="2"/>
        <v>115.0</v>
      </c>
    </row>
    <row r="41" spans="1:26" x14ac:dyDescent="0.25">
      <c r="A41" s="5">
        <v>9</v>
      </c>
      <c r="B41" s="26" t="s">
        <v>165</v>
      </c>
      <c r="C41" s="118" t="s">
        <v>139</v>
      </c>
      <c r="D41" s="5"/>
      <c r="E41" s="121" t="s">
        <v>159</v>
      </c>
      <c r="F41" s="5"/>
      <c r="G41" s="5"/>
      <c r="H41" s="5"/>
      <c r="I41" s="5"/>
      <c r="J41" s="5"/>
      <c r="K41" s="5"/>
      <c r="L41" s="31"/>
      <c r="M41" s="124" t="s">
        <v>19</v>
      </c>
      <c r="N41" s="125">
        <v>6</v>
      </c>
      <c r="O41" s="114"/>
      <c r="P41" s="127">
        <v>11.7</v>
      </c>
      <c r="Q41" s="24">
        <v>0</v>
      </c>
      <c r="R41" s="24" t="n">
        <f t="shared" si="3"/>
        <v>11.7</v>
      </c>
      <c r="S41" s="24">
        <v>0</v>
      </c>
      <c r="T41" s="24">
        <v>0</v>
      </c>
      <c r="U41" s="24">
        <v>0</v>
      </c>
      <c r="V41" s="24">
        <v>0</v>
      </c>
      <c r="W41" s="25">
        <v>0</v>
      </c>
      <c r="X41" s="23">
        <v>0</v>
      </c>
      <c r="Y41" s="23" t="n">
        <f t="shared" si="4"/>
        <v>11.7</v>
      </c>
      <c r="Z41" s="25" t="n">
        <f t="shared" si="2"/>
        <v>70.0</v>
      </c>
    </row>
    <row r="42" spans="1:26" x14ac:dyDescent="0.25">
      <c r="A42" s="5">
        <v>10</v>
      </c>
      <c r="B42" s="26" t="s">
        <v>165</v>
      </c>
      <c r="C42" s="118" t="s">
        <v>140</v>
      </c>
      <c r="D42" s="5"/>
      <c r="E42" s="121" t="s">
        <v>159</v>
      </c>
      <c r="F42" s="5"/>
      <c r="G42" s="5"/>
      <c r="H42" s="5"/>
      <c r="I42" s="5"/>
      <c r="J42" s="5"/>
      <c r="K42" s="5"/>
      <c r="L42" s="31"/>
      <c r="M42" s="124" t="s">
        <v>19</v>
      </c>
      <c r="N42" s="125">
        <v>2</v>
      </c>
      <c r="O42" s="114"/>
      <c r="P42" s="127">
        <v>100</v>
      </c>
      <c r="Q42" s="24">
        <v>0</v>
      </c>
      <c r="R42" s="24" t="n">
        <f t="shared" si="3"/>
        <v>100.0</v>
      </c>
      <c r="S42" s="24">
        <v>0</v>
      </c>
      <c r="T42" s="24">
        <v>0</v>
      </c>
      <c r="U42" s="24">
        <v>0</v>
      </c>
      <c r="V42" s="24">
        <v>0</v>
      </c>
      <c r="W42" s="25">
        <v>0</v>
      </c>
      <c r="X42" s="23">
        <v>0</v>
      </c>
      <c r="Y42" s="23" t="n">
        <f t="shared" si="4"/>
        <v>100.0</v>
      </c>
      <c r="Z42" s="25" t="n">
        <f t="shared" si="2"/>
        <v>200.0</v>
      </c>
    </row>
    <row r="43" spans="1:26" x14ac:dyDescent="0.25">
      <c r="A43" s="5">
        <v>11</v>
      </c>
      <c r="B43" s="26" t="s">
        <v>165</v>
      </c>
      <c r="C43" s="119" t="s">
        <v>141</v>
      </c>
      <c r="D43" s="5"/>
      <c r="E43" s="121" t="s">
        <v>159</v>
      </c>
      <c r="F43" s="5"/>
      <c r="G43" s="5"/>
      <c r="H43" s="5"/>
      <c r="I43" s="5"/>
      <c r="J43" s="5"/>
      <c r="K43" s="5"/>
      <c r="L43" s="31"/>
      <c r="M43" s="124" t="s">
        <v>19</v>
      </c>
      <c r="N43" s="125">
        <v>8</v>
      </c>
      <c r="O43" s="114"/>
      <c r="P43" s="127">
        <v>98</v>
      </c>
      <c r="Q43" s="24">
        <v>0</v>
      </c>
      <c r="R43" s="24" t="n">
        <f t="shared" si="3"/>
        <v>98.0</v>
      </c>
      <c r="S43" s="24">
        <v>0</v>
      </c>
      <c r="T43" s="24">
        <v>0</v>
      </c>
      <c r="U43" s="24">
        <v>0</v>
      </c>
      <c r="V43" s="24">
        <v>0</v>
      </c>
      <c r="W43" s="25">
        <v>0</v>
      </c>
      <c r="X43" s="23">
        <v>0</v>
      </c>
      <c r="Y43" s="23" t="n">
        <f t="shared" si="4"/>
        <v>98.0</v>
      </c>
      <c r="Z43" s="25" t="n">
        <f t="shared" si="2"/>
        <v>784.0</v>
      </c>
    </row>
    <row r="44" spans="1:26" x14ac:dyDescent="0.25">
      <c r="A44" s="5">
        <v>12</v>
      </c>
      <c r="B44" s="26" t="s">
        <v>165</v>
      </c>
      <c r="C44" s="119" t="s">
        <v>142</v>
      </c>
      <c r="D44" s="5"/>
      <c r="E44" s="121" t="s">
        <v>159</v>
      </c>
      <c r="F44" s="5"/>
      <c r="G44" s="5"/>
      <c r="H44" s="5"/>
      <c r="I44" s="5"/>
      <c r="J44" s="5"/>
      <c r="K44" s="5"/>
      <c r="L44" s="31"/>
      <c r="M44" s="124" t="s">
        <v>19</v>
      </c>
      <c r="N44" s="125">
        <v>2</v>
      </c>
      <c r="O44" s="114"/>
      <c r="P44" s="127">
        <v>110</v>
      </c>
      <c r="Q44" s="24">
        <v>0</v>
      </c>
      <c r="R44" s="24" t="n">
        <f t="shared" si="3"/>
        <v>110.0</v>
      </c>
      <c r="S44" s="24">
        <v>0</v>
      </c>
      <c r="T44" s="24">
        <v>0</v>
      </c>
      <c r="U44" s="24">
        <v>0</v>
      </c>
      <c r="V44" s="24">
        <v>0</v>
      </c>
      <c r="W44" s="25">
        <v>0</v>
      </c>
      <c r="X44" s="23">
        <v>0</v>
      </c>
      <c r="Y44" s="23" t="n">
        <f t="shared" si="4"/>
        <v>110.0</v>
      </c>
      <c r="Z44" s="25" t="n">
        <f t="shared" si="2"/>
        <v>220.0</v>
      </c>
    </row>
    <row r="45" spans="1:26" x14ac:dyDescent="0.25">
      <c r="A45" s="5">
        <v>13</v>
      </c>
      <c r="B45" s="26" t="s">
        <v>165</v>
      </c>
      <c r="C45" s="118" t="s">
        <v>143</v>
      </c>
      <c r="D45" s="5"/>
      <c r="E45" s="121" t="s">
        <v>159</v>
      </c>
      <c r="F45" s="5"/>
      <c r="G45" s="5"/>
      <c r="H45" s="5"/>
      <c r="I45" s="5"/>
      <c r="J45" s="5"/>
      <c r="K45" s="5"/>
      <c r="L45" s="31"/>
      <c r="M45" s="124" t="s">
        <v>19</v>
      </c>
      <c r="N45" s="125">
        <v>2</v>
      </c>
      <c r="O45" s="114"/>
      <c r="P45" s="127">
        <v>80.3</v>
      </c>
      <c r="Q45" s="24">
        <v>0</v>
      </c>
      <c r="R45" s="24" t="n">
        <f t="shared" si="3"/>
        <v>80.3</v>
      </c>
      <c r="S45" s="24">
        <v>0</v>
      </c>
      <c r="T45" s="24">
        <v>0</v>
      </c>
      <c r="U45" s="24">
        <v>0</v>
      </c>
      <c r="V45" s="24">
        <v>0</v>
      </c>
      <c r="W45" s="25">
        <v>0</v>
      </c>
      <c r="X45" s="23">
        <v>0</v>
      </c>
      <c r="Y45" s="23" t="n">
        <f t="shared" si="4"/>
        <v>80.3</v>
      </c>
      <c r="Z45" s="25" t="n">
        <f t="shared" si="2"/>
        <v>161.0</v>
      </c>
    </row>
    <row r="46" spans="1:26" x14ac:dyDescent="0.25">
      <c r="A46" s="5">
        <v>14</v>
      </c>
      <c r="B46" s="26" t="s">
        <v>165</v>
      </c>
      <c r="C46" s="119" t="s">
        <v>144</v>
      </c>
      <c r="D46" s="5"/>
      <c r="E46" s="121" t="s">
        <v>159</v>
      </c>
      <c r="F46" s="5"/>
      <c r="G46" s="5"/>
      <c r="H46" s="5"/>
      <c r="I46" s="5"/>
      <c r="J46" s="5"/>
      <c r="K46" s="5"/>
      <c r="L46" s="31"/>
      <c r="M46" s="124" t="s">
        <v>19</v>
      </c>
      <c r="N46" s="125">
        <v>2</v>
      </c>
      <c r="O46" s="114"/>
      <c r="P46" s="127">
        <v>84.7</v>
      </c>
      <c r="Q46" s="24">
        <v>0</v>
      </c>
      <c r="R46" s="24" t="n">
        <f t="shared" si="3"/>
        <v>84.7</v>
      </c>
      <c r="S46" s="24">
        <v>0</v>
      </c>
      <c r="T46" s="24">
        <v>0</v>
      </c>
      <c r="U46" s="24">
        <v>0</v>
      </c>
      <c r="V46" s="24">
        <v>0</v>
      </c>
      <c r="W46" s="25">
        <v>0</v>
      </c>
      <c r="X46" s="23">
        <v>0</v>
      </c>
      <c r="Y46" s="23" t="n">
        <f t="shared" si="4"/>
        <v>84.7</v>
      </c>
      <c r="Z46" s="25" t="n">
        <f t="shared" si="2"/>
        <v>169.0</v>
      </c>
    </row>
    <row r="47" spans="1:26" x14ac:dyDescent="0.25">
      <c r="A47" s="5">
        <v>15</v>
      </c>
      <c r="B47" s="26" t="s">
        <v>165</v>
      </c>
      <c r="C47" s="118" t="s">
        <v>145</v>
      </c>
      <c r="D47" s="5"/>
      <c r="E47" s="121" t="s">
        <v>159</v>
      </c>
      <c r="F47" s="5"/>
      <c r="G47" s="5"/>
      <c r="H47" s="5"/>
      <c r="I47" s="5"/>
      <c r="J47" s="5"/>
      <c r="K47" s="5"/>
      <c r="L47" s="31"/>
      <c r="M47" s="124" t="s">
        <v>19</v>
      </c>
      <c r="N47" s="125">
        <v>1</v>
      </c>
      <c r="O47" s="114"/>
      <c r="P47" s="127">
        <v>11.5</v>
      </c>
      <c r="Q47" s="24">
        <v>0</v>
      </c>
      <c r="R47" s="24" t="n">
        <f t="shared" si="3"/>
        <v>11.5</v>
      </c>
      <c r="S47" s="24">
        <v>0</v>
      </c>
      <c r="T47" s="24">
        <v>0</v>
      </c>
      <c r="U47" s="24">
        <v>0</v>
      </c>
      <c r="V47" s="24">
        <v>0</v>
      </c>
      <c r="W47" s="25">
        <v>0</v>
      </c>
      <c r="X47" s="23">
        <v>0</v>
      </c>
      <c r="Y47" s="23" t="n">
        <f t="shared" si="4"/>
        <v>11.5</v>
      </c>
      <c r="Z47" s="25" t="n">
        <f t="shared" si="2"/>
        <v>12.0</v>
      </c>
    </row>
    <row r="48" spans="1:26" x14ac:dyDescent="0.25">
      <c r="A48" s="5">
        <v>16</v>
      </c>
      <c r="B48" s="26" t="s">
        <v>165</v>
      </c>
      <c r="C48" s="119" t="s">
        <v>146</v>
      </c>
      <c r="D48" s="5"/>
      <c r="E48" s="121" t="s">
        <v>159</v>
      </c>
      <c r="F48" s="5"/>
      <c r="G48" s="5"/>
      <c r="H48" s="5"/>
      <c r="I48" s="5"/>
      <c r="J48" s="5"/>
      <c r="K48" s="5"/>
      <c r="L48" s="31"/>
      <c r="M48" s="124" t="s">
        <v>163</v>
      </c>
      <c r="N48" s="129">
        <v>15</v>
      </c>
      <c r="O48" s="114"/>
      <c r="P48" s="127">
        <v>5</v>
      </c>
      <c r="Q48" s="24">
        <v>0</v>
      </c>
      <c r="R48" s="24" t="n">
        <f t="shared" si="3"/>
        <v>5.0</v>
      </c>
      <c r="S48" s="24">
        <v>0</v>
      </c>
      <c r="T48" s="24">
        <v>0</v>
      </c>
      <c r="U48" s="24">
        <v>0</v>
      </c>
      <c r="V48" s="24">
        <v>0</v>
      </c>
      <c r="W48" s="25">
        <v>0</v>
      </c>
      <c r="X48" s="23">
        <v>0</v>
      </c>
      <c r="Y48" s="23" t="n">
        <f t="shared" si="4"/>
        <v>5.0</v>
      </c>
      <c r="Z48" s="25" t="n">
        <f t="shared" si="2"/>
        <v>75.0</v>
      </c>
    </row>
    <row r="49" spans="1:26" x14ac:dyDescent="0.25">
      <c r="A49" s="5">
        <v>17</v>
      </c>
      <c r="B49" s="26" t="s">
        <v>165</v>
      </c>
      <c r="C49" s="118" t="s">
        <v>147</v>
      </c>
      <c r="D49" s="5"/>
      <c r="E49" s="121" t="s">
        <v>159</v>
      </c>
      <c r="F49" s="5"/>
      <c r="G49" s="5"/>
      <c r="H49" s="5"/>
      <c r="I49" s="5"/>
      <c r="J49" s="5"/>
      <c r="K49" s="5"/>
      <c r="L49" s="31"/>
      <c r="M49" s="124" t="s">
        <v>163</v>
      </c>
      <c r="N49" s="129">
        <v>0.5</v>
      </c>
      <c r="O49" s="114"/>
      <c r="P49" s="127">
        <v>155</v>
      </c>
      <c r="Q49" s="24">
        <v>0</v>
      </c>
      <c r="R49" s="24" t="n">
        <f t="shared" si="3"/>
        <v>155.0</v>
      </c>
      <c r="S49" s="24">
        <v>0</v>
      </c>
      <c r="T49" s="24">
        <v>0</v>
      </c>
      <c r="U49" s="24">
        <v>0</v>
      </c>
      <c r="V49" s="24">
        <v>0</v>
      </c>
      <c r="W49" s="25">
        <v>0</v>
      </c>
      <c r="X49" s="23">
        <v>0</v>
      </c>
      <c r="Y49" s="23" t="n">
        <f t="shared" si="4"/>
        <v>155.0</v>
      </c>
      <c r="Z49" s="25" t="n">
        <f t="shared" si="2"/>
        <v>78.0</v>
      </c>
    </row>
    <row r="50" spans="1:26" x14ac:dyDescent="0.25">
      <c r="A50" s="5">
        <v>18</v>
      </c>
      <c r="B50" s="26" t="s">
        <v>165</v>
      </c>
      <c r="C50" s="134" t="s">
        <v>177</v>
      </c>
      <c r="D50" s="5"/>
      <c r="E50" s="121"/>
      <c r="F50" s="5"/>
      <c r="G50" s="5"/>
      <c r="H50" s="5"/>
      <c r="I50" s="5"/>
      <c r="J50" s="5"/>
      <c r="K50" s="5"/>
      <c r="L50" s="31"/>
      <c r="M50" s="124" t="s">
        <v>19</v>
      </c>
      <c r="N50" s="129">
        <v>8</v>
      </c>
      <c r="O50" s="114"/>
      <c r="P50" s="127">
        <v>5</v>
      </c>
      <c r="Q50" s="24">
        <v>0</v>
      </c>
      <c r="R50" s="24" t="n">
        <f t="shared" si="3"/>
        <v>5.0</v>
      </c>
      <c r="S50" s="24">
        <v>0</v>
      </c>
      <c r="T50" s="24">
        <v>0</v>
      </c>
      <c r="U50" s="24">
        <v>0</v>
      </c>
      <c r="V50" s="24">
        <v>0</v>
      </c>
      <c r="W50" s="25">
        <v>0</v>
      </c>
      <c r="X50" s="23">
        <v>0</v>
      </c>
      <c r="Y50" s="23" t="n">
        <f t="shared" ref="Y50:Y53" si="10">SUM(R50:X50)</f>
        <v>5.0</v>
      </c>
      <c r="Z50" s="25" t="n">
        <f t="shared" ref="Z50:Z53" si="11">ROUND(Y50*N50,0)</f>
        <v>40.0</v>
      </c>
    </row>
    <row r="51" spans="1:26" x14ac:dyDescent="0.25">
      <c r="A51" s="5">
        <v>19</v>
      </c>
      <c r="B51" s="26" t="s">
        <v>165</v>
      </c>
      <c r="C51" s="134" t="s">
        <v>178</v>
      </c>
      <c r="D51" s="5"/>
      <c r="E51" s="121"/>
      <c r="F51" s="5"/>
      <c r="G51" s="5"/>
      <c r="H51" s="5"/>
      <c r="I51" s="5"/>
      <c r="J51" s="5"/>
      <c r="K51" s="5"/>
      <c r="L51" s="31"/>
      <c r="M51" s="124" t="s">
        <v>19</v>
      </c>
      <c r="N51" s="129">
        <v>1</v>
      </c>
      <c r="O51" s="114"/>
      <c r="P51" s="127">
        <v>22.7</v>
      </c>
      <c r="Q51" s="24">
        <v>0</v>
      </c>
      <c r="R51" s="24" t="n">
        <f t="shared" si="3"/>
        <v>22.7</v>
      </c>
      <c r="S51" s="24">
        <v>0</v>
      </c>
      <c r="T51" s="24">
        <v>0</v>
      </c>
      <c r="U51" s="24">
        <v>0</v>
      </c>
      <c r="V51" s="24">
        <v>0</v>
      </c>
      <c r="W51" s="25">
        <v>0</v>
      </c>
      <c r="X51" s="23">
        <v>0</v>
      </c>
      <c r="Y51" s="23" t="n">
        <f t="shared" si="10"/>
        <v>22.7</v>
      </c>
      <c r="Z51" s="25" t="n">
        <f t="shared" si="11"/>
        <v>23.0</v>
      </c>
    </row>
    <row r="52" spans="1:26" x14ac:dyDescent="0.25">
      <c r="A52" s="5">
        <v>20</v>
      </c>
      <c r="B52" s="26" t="s">
        <v>165</v>
      </c>
      <c r="C52" s="134" t="s">
        <v>179</v>
      </c>
      <c r="D52" s="5"/>
      <c r="E52" s="121"/>
      <c r="F52" s="5"/>
      <c r="G52" s="5"/>
      <c r="H52" s="5"/>
      <c r="I52" s="5"/>
      <c r="J52" s="5"/>
      <c r="K52" s="5"/>
      <c r="L52" s="31"/>
      <c r="M52" s="124" t="s">
        <v>19</v>
      </c>
      <c r="N52" s="129">
        <v>1</v>
      </c>
      <c r="O52" s="114"/>
      <c r="P52" s="127">
        <v>28</v>
      </c>
      <c r="Q52" s="24">
        <v>0</v>
      </c>
      <c r="R52" s="24" t="n">
        <f t="shared" si="3"/>
        <v>28.0</v>
      </c>
      <c r="S52" s="24">
        <v>0</v>
      </c>
      <c r="T52" s="24">
        <v>0</v>
      </c>
      <c r="U52" s="24">
        <v>0</v>
      </c>
      <c r="V52" s="24">
        <v>0</v>
      </c>
      <c r="W52" s="25">
        <v>0</v>
      </c>
      <c r="X52" s="23">
        <v>0</v>
      </c>
      <c r="Y52" s="23" t="n">
        <f t="shared" si="10"/>
        <v>28.0</v>
      </c>
      <c r="Z52" s="25" t="n">
        <f t="shared" si="11"/>
        <v>28.0</v>
      </c>
    </row>
    <row r="53" spans="1:26" x14ac:dyDescent="0.25">
      <c r="A53" s="5">
        <v>21</v>
      </c>
      <c r="B53" s="26" t="s">
        <v>165</v>
      </c>
      <c r="C53" s="134" t="s">
        <v>180</v>
      </c>
      <c r="D53" s="5"/>
      <c r="E53" s="121"/>
      <c r="F53" s="5"/>
      <c r="G53" s="5"/>
      <c r="H53" s="5"/>
      <c r="I53" s="5"/>
      <c r="J53" s="5"/>
      <c r="K53" s="5"/>
      <c r="L53" s="31"/>
      <c r="M53" s="124" t="s">
        <v>19</v>
      </c>
      <c r="N53" s="129">
        <v>1</v>
      </c>
      <c r="O53" s="114"/>
      <c r="P53" s="127">
        <v>5</v>
      </c>
      <c r="Q53" s="24">
        <v>0</v>
      </c>
      <c r="R53" s="24" t="n">
        <f t="shared" si="3"/>
        <v>5.0</v>
      </c>
      <c r="S53" s="24">
        <v>0</v>
      </c>
      <c r="T53" s="24">
        <v>0</v>
      </c>
      <c r="U53" s="24">
        <v>0</v>
      </c>
      <c r="V53" s="24">
        <v>0</v>
      </c>
      <c r="W53" s="25">
        <v>0</v>
      </c>
      <c r="X53" s="23">
        <v>0</v>
      </c>
      <c r="Y53" s="23" t="n">
        <f t="shared" si="10"/>
        <v>5.0</v>
      </c>
      <c r="Z53" s="25" t="n">
        <f t="shared" si="11"/>
        <v>5.0</v>
      </c>
    </row>
    <row r="54" spans="1:26" x14ac:dyDescent="0.25">
      <c r="A54" s="112" t="s">
        <v>82</v>
      </c>
      <c r="B54" s="26" t="s">
        <v>165</v>
      </c>
      <c r="C54" s="120" t="s">
        <v>148</v>
      </c>
      <c r="D54" s="5"/>
      <c r="E54" s="123"/>
      <c r="F54" s="5"/>
      <c r="G54" s="5"/>
      <c r="H54" s="5"/>
      <c r="I54" s="5"/>
      <c r="J54" s="5"/>
      <c r="K54" s="5"/>
      <c r="L54" s="31"/>
      <c r="M54" s="124" t="s">
        <v>161</v>
      </c>
      <c r="N54" s="124">
        <v>0</v>
      </c>
      <c r="O54" s="114"/>
      <c r="P54" s="130">
        <v>0</v>
      </c>
      <c r="Q54" s="24">
        <v>0</v>
      </c>
      <c r="R54" s="24" t="n">
        <f t="shared" si="3"/>
        <v>0.0</v>
      </c>
      <c r="S54" s="24">
        <v>0</v>
      </c>
      <c r="T54" s="24">
        <v>0</v>
      </c>
      <c r="U54" s="24">
        <v>0</v>
      </c>
      <c r="V54" s="24">
        <v>0</v>
      </c>
      <c r="W54" s="25">
        <v>0</v>
      </c>
      <c r="X54" s="23">
        <v>0</v>
      </c>
      <c r="Y54" s="23" t="n">
        <f t="shared" si="4"/>
        <v>0.0</v>
      </c>
      <c r="Z54" s="25" t="n">
        <f t="shared" si="2"/>
        <v>0.0</v>
      </c>
    </row>
    <row r="55" spans="1:26" x14ac:dyDescent="0.25">
      <c r="A55" s="5">
        <v>1</v>
      </c>
      <c r="B55" s="26" t="s">
        <v>165</v>
      </c>
      <c r="C55" s="118" t="s">
        <v>149</v>
      </c>
      <c r="D55" s="5"/>
      <c r="E55" s="124" t="s">
        <v>160</v>
      </c>
      <c r="F55" s="5"/>
      <c r="G55" s="5"/>
      <c r="H55" s="5"/>
      <c r="I55" s="5"/>
      <c r="J55" s="5"/>
      <c r="K55" s="5"/>
      <c r="L55" s="31"/>
      <c r="M55" s="128" t="s">
        <v>162</v>
      </c>
      <c r="N55" s="129">
        <v>20</v>
      </c>
      <c r="O55" s="114"/>
      <c r="P55" s="130">
        <v>150</v>
      </c>
      <c r="Q55" s="24">
        <v>0</v>
      </c>
      <c r="R55" s="24" t="n">
        <f t="shared" si="3"/>
        <v>150.0</v>
      </c>
      <c r="S55" s="24">
        <v>0</v>
      </c>
      <c r="T55" s="24">
        <v>0</v>
      </c>
      <c r="U55" s="24">
        <v>0</v>
      </c>
      <c r="V55" s="24">
        <v>0</v>
      </c>
      <c r="W55" s="25">
        <v>0</v>
      </c>
      <c r="X55" s="23">
        <v>0</v>
      </c>
      <c r="Y55" s="23" t="n">
        <f t="shared" si="4"/>
        <v>150.0</v>
      </c>
      <c r="Z55" s="25" t="n">
        <f t="shared" si="2"/>
        <v>3000.0</v>
      </c>
    </row>
    <row r="56" spans="1:26" x14ac:dyDescent="0.25">
      <c r="A56" s="5">
        <v>2</v>
      </c>
      <c r="B56" s="26" t="s">
        <v>165</v>
      </c>
      <c r="C56" s="118" t="s">
        <v>150</v>
      </c>
      <c r="D56" s="5"/>
      <c r="E56" s="124" t="s">
        <v>160</v>
      </c>
      <c r="F56" s="5"/>
      <c r="G56" s="5"/>
      <c r="H56" s="5"/>
      <c r="I56" s="5"/>
      <c r="J56" s="5"/>
      <c r="K56" s="5"/>
      <c r="L56" s="31"/>
      <c r="M56" s="128" t="s">
        <v>162</v>
      </c>
      <c r="N56" s="129">
        <v>3</v>
      </c>
      <c r="O56" s="114"/>
      <c r="P56" s="130">
        <v>105</v>
      </c>
      <c r="Q56" s="24">
        <v>0</v>
      </c>
      <c r="R56" s="24" t="n">
        <f t="shared" si="3"/>
        <v>105.0</v>
      </c>
      <c r="S56" s="24">
        <v>0</v>
      </c>
      <c r="T56" s="24">
        <v>0</v>
      </c>
      <c r="U56" s="24">
        <v>0</v>
      </c>
      <c r="V56" s="24">
        <v>0</v>
      </c>
      <c r="W56" s="25">
        <v>0</v>
      </c>
      <c r="X56" s="23">
        <v>0</v>
      </c>
      <c r="Y56" s="23" t="n">
        <f t="shared" si="4"/>
        <v>105.0</v>
      </c>
      <c r="Z56" s="25" t="n">
        <f t="shared" si="2"/>
        <v>315.0</v>
      </c>
    </row>
    <row r="57" spans="1:26" x14ac:dyDescent="0.25">
      <c r="A57" s="5">
        <v>3</v>
      </c>
      <c r="B57" s="26" t="s">
        <v>165</v>
      </c>
      <c r="C57" s="118" t="s">
        <v>151</v>
      </c>
      <c r="D57" s="5"/>
      <c r="E57" s="124" t="s">
        <v>160</v>
      </c>
      <c r="F57" s="5"/>
      <c r="G57" s="5"/>
      <c r="H57" s="5"/>
      <c r="I57" s="5"/>
      <c r="J57" s="5"/>
      <c r="K57" s="5"/>
      <c r="L57" s="31"/>
      <c r="M57" s="128" t="s">
        <v>19</v>
      </c>
      <c r="N57" s="129">
        <v>1</v>
      </c>
      <c r="O57" s="114"/>
      <c r="P57" s="130">
        <v>180</v>
      </c>
      <c r="Q57" s="24">
        <v>0</v>
      </c>
      <c r="R57" s="24" t="n">
        <f t="shared" si="3"/>
        <v>180.0</v>
      </c>
      <c r="S57" s="24">
        <v>0</v>
      </c>
      <c r="T57" s="24">
        <v>0</v>
      </c>
      <c r="U57" s="24">
        <v>0</v>
      </c>
      <c r="V57" s="24">
        <v>0</v>
      </c>
      <c r="W57" s="25">
        <v>0</v>
      </c>
      <c r="X57" s="23">
        <v>0</v>
      </c>
      <c r="Y57" s="23" t="n">
        <f t="shared" si="4"/>
        <v>180.0</v>
      </c>
      <c r="Z57" s="25" t="n">
        <f t="shared" si="2"/>
        <v>180.0</v>
      </c>
    </row>
    <row r="58" spans="1:26" x14ac:dyDescent="0.25">
      <c r="A58" s="5">
        <v>4</v>
      </c>
      <c r="B58" s="26" t="s">
        <v>165</v>
      </c>
      <c r="C58" s="118" t="s">
        <v>152</v>
      </c>
      <c r="D58" s="5"/>
      <c r="E58" s="124" t="s">
        <v>160</v>
      </c>
      <c r="F58" s="5"/>
      <c r="G58" s="5"/>
      <c r="H58" s="5"/>
      <c r="I58" s="5"/>
      <c r="J58" s="5"/>
      <c r="K58" s="5"/>
      <c r="L58" s="31"/>
      <c r="M58" s="128" t="s">
        <v>19</v>
      </c>
      <c r="N58" s="129">
        <v>2</v>
      </c>
      <c r="O58" s="114"/>
      <c r="P58" s="130">
        <v>85</v>
      </c>
      <c r="Q58" s="24">
        <v>0</v>
      </c>
      <c r="R58" s="24" t="n">
        <f t="shared" si="3"/>
        <v>85.0</v>
      </c>
      <c r="S58" s="24">
        <v>0</v>
      </c>
      <c r="T58" s="24">
        <v>0</v>
      </c>
      <c r="U58" s="24">
        <v>0</v>
      </c>
      <c r="V58" s="24">
        <v>0</v>
      </c>
      <c r="W58" s="25">
        <v>0</v>
      </c>
      <c r="X58" s="23">
        <v>0</v>
      </c>
      <c r="Y58" s="23" t="n">
        <f t="shared" si="4"/>
        <v>85.0</v>
      </c>
      <c r="Z58" s="25" t="n">
        <f t="shared" si="2"/>
        <v>170.0</v>
      </c>
    </row>
    <row r="59" spans="1:26" x14ac:dyDescent="0.25">
      <c r="A59" s="5">
        <v>5</v>
      </c>
      <c r="B59" s="26" t="s">
        <v>165</v>
      </c>
      <c r="C59" s="119" t="s">
        <v>166</v>
      </c>
      <c r="D59" s="5"/>
      <c r="E59" s="124" t="s">
        <v>160</v>
      </c>
      <c r="F59" s="5"/>
      <c r="G59" s="5"/>
      <c r="H59" s="5"/>
      <c r="I59" s="5"/>
      <c r="J59" s="5"/>
      <c r="K59" s="5"/>
      <c r="L59" s="31"/>
      <c r="M59" s="128" t="s">
        <v>19</v>
      </c>
      <c r="N59" s="129">
        <v>3</v>
      </c>
      <c r="O59" s="114"/>
      <c r="P59" s="130">
        <v>185</v>
      </c>
      <c r="Q59" s="24">
        <v>0</v>
      </c>
      <c r="R59" s="24" t="n">
        <f t="shared" si="3"/>
        <v>185.0</v>
      </c>
      <c r="S59" s="24">
        <v>0</v>
      </c>
      <c r="T59" s="24">
        <v>0</v>
      </c>
      <c r="U59" s="24">
        <v>0</v>
      </c>
      <c r="V59" s="24">
        <v>0</v>
      </c>
      <c r="W59" s="25">
        <v>0</v>
      </c>
      <c r="X59" s="23">
        <v>0</v>
      </c>
      <c r="Y59" s="23" t="n">
        <f t="shared" si="4"/>
        <v>185.0</v>
      </c>
      <c r="Z59" s="25" t="n">
        <f t="shared" si="2"/>
        <v>555.0</v>
      </c>
    </row>
    <row r="60" spans="1:26" x14ac:dyDescent="0.25">
      <c r="A60" s="5">
        <v>6</v>
      </c>
      <c r="B60" s="26" t="s">
        <v>165</v>
      </c>
      <c r="C60" s="119" t="s">
        <v>167</v>
      </c>
      <c r="D60" s="5"/>
      <c r="E60" s="124" t="s">
        <v>160</v>
      </c>
      <c r="F60" s="5"/>
      <c r="G60" s="5"/>
      <c r="H60" s="5"/>
      <c r="I60" s="5"/>
      <c r="J60" s="5"/>
      <c r="K60" s="5"/>
      <c r="L60" s="31"/>
      <c r="M60" s="128" t="s">
        <v>19</v>
      </c>
      <c r="N60" s="129">
        <v>1</v>
      </c>
      <c r="O60" s="114"/>
      <c r="P60" s="130">
        <v>90</v>
      </c>
      <c r="Q60" s="24">
        <v>0</v>
      </c>
      <c r="R60" s="24" t="n">
        <f t="shared" si="3"/>
        <v>90.0</v>
      </c>
      <c r="S60" s="24">
        <v>0</v>
      </c>
      <c r="T60" s="24">
        <v>0</v>
      </c>
      <c r="U60" s="24">
        <v>0</v>
      </c>
      <c r="V60" s="24">
        <v>0</v>
      </c>
      <c r="W60" s="25">
        <v>0</v>
      </c>
      <c r="X60" s="23">
        <v>0</v>
      </c>
      <c r="Y60" s="23" t="n">
        <f t="shared" si="4"/>
        <v>90.0</v>
      </c>
      <c r="Z60" s="25" t="n">
        <f t="shared" si="2"/>
        <v>90.0</v>
      </c>
    </row>
    <row r="61" spans="1:26" x14ac:dyDescent="0.25">
      <c r="A61" s="5">
        <v>7</v>
      </c>
      <c r="B61" s="26" t="s">
        <v>165</v>
      </c>
      <c r="C61" s="118" t="s">
        <v>153</v>
      </c>
      <c r="D61" s="5"/>
      <c r="E61" s="124" t="s">
        <v>160</v>
      </c>
      <c r="F61" s="5"/>
      <c r="G61" s="5"/>
      <c r="H61" s="5"/>
      <c r="I61" s="5"/>
      <c r="J61" s="5"/>
      <c r="K61" s="5"/>
      <c r="L61" s="31"/>
      <c r="M61" s="124" t="s">
        <v>162</v>
      </c>
      <c r="N61" s="129">
        <v>8</v>
      </c>
      <c r="O61" s="114"/>
      <c r="P61" s="130">
        <v>52</v>
      </c>
      <c r="Q61" s="24">
        <v>0</v>
      </c>
      <c r="R61" s="24" t="n">
        <f t="shared" si="3"/>
        <v>52.0</v>
      </c>
      <c r="S61" s="24">
        <v>0</v>
      </c>
      <c r="T61" s="24">
        <v>0</v>
      </c>
      <c r="U61" s="24">
        <v>0</v>
      </c>
      <c r="V61" s="24">
        <v>0</v>
      </c>
      <c r="W61" s="25">
        <v>0</v>
      </c>
      <c r="X61" s="23">
        <v>0</v>
      </c>
      <c r="Y61" s="23" t="n">
        <f t="shared" si="4"/>
        <v>52.0</v>
      </c>
      <c r="Z61" s="25" t="n">
        <f t="shared" si="2"/>
        <v>416.0</v>
      </c>
    </row>
    <row r="62" spans="1:26" x14ac:dyDescent="0.25">
      <c r="A62" s="5">
        <v>8</v>
      </c>
      <c r="B62" s="26" t="s">
        <v>165</v>
      </c>
      <c r="C62" s="118" t="s">
        <v>154</v>
      </c>
      <c r="D62" s="5"/>
      <c r="E62" s="124" t="s">
        <v>160</v>
      </c>
      <c r="F62" s="5"/>
      <c r="G62" s="5"/>
      <c r="H62" s="5"/>
      <c r="I62" s="5"/>
      <c r="J62" s="5"/>
      <c r="K62" s="5"/>
      <c r="L62" s="31"/>
      <c r="M62" s="124" t="s">
        <v>19</v>
      </c>
      <c r="N62" s="129">
        <v>6</v>
      </c>
      <c r="O62" s="114"/>
      <c r="P62" s="130">
        <v>25</v>
      </c>
      <c r="Q62" s="24">
        <v>0</v>
      </c>
      <c r="R62" s="24" t="n">
        <f t="shared" si="3"/>
        <v>25.0</v>
      </c>
      <c r="S62" s="24">
        <v>0</v>
      </c>
      <c r="T62" s="24">
        <v>0</v>
      </c>
      <c r="U62" s="24">
        <v>0</v>
      </c>
      <c r="V62" s="24">
        <v>0</v>
      </c>
      <c r="W62" s="25">
        <v>0</v>
      </c>
      <c r="X62" s="23">
        <v>0</v>
      </c>
      <c r="Y62" s="23" t="n">
        <f t="shared" si="4"/>
        <v>25.0</v>
      </c>
      <c r="Z62" s="25" t="n">
        <f t="shared" si="2"/>
        <v>150.0</v>
      </c>
    </row>
    <row r="63" spans="1:26" x14ac:dyDescent="0.25">
      <c r="A63" s="5">
        <v>9</v>
      </c>
      <c r="B63" s="26" t="s">
        <v>165</v>
      </c>
      <c r="C63" s="118" t="s">
        <v>155</v>
      </c>
      <c r="D63" s="5"/>
      <c r="E63" s="124" t="s">
        <v>160</v>
      </c>
      <c r="F63" s="5"/>
      <c r="G63" s="5"/>
      <c r="H63" s="5"/>
      <c r="I63" s="5"/>
      <c r="J63" s="5"/>
      <c r="K63" s="5"/>
      <c r="L63" s="31"/>
      <c r="M63" s="124" t="s">
        <v>19</v>
      </c>
      <c r="N63" s="129">
        <v>2</v>
      </c>
      <c r="O63" s="114"/>
      <c r="P63" s="130">
        <v>25</v>
      </c>
      <c r="Q63" s="24">
        <v>0</v>
      </c>
      <c r="R63" s="24" t="n">
        <f t="shared" si="3"/>
        <v>25.0</v>
      </c>
      <c r="S63" s="24">
        <v>0</v>
      </c>
      <c r="T63" s="24">
        <v>0</v>
      </c>
      <c r="U63" s="24">
        <v>0</v>
      </c>
      <c r="V63" s="24">
        <v>0</v>
      </c>
      <c r="W63" s="25">
        <v>0</v>
      </c>
      <c r="X63" s="23">
        <v>0</v>
      </c>
      <c r="Y63" s="23" t="n">
        <f t="shared" si="4"/>
        <v>25.0</v>
      </c>
      <c r="Z63" s="25" t="n">
        <f t="shared" si="2"/>
        <v>50.0</v>
      </c>
    </row>
    <row r="64" spans="1:26" x14ac:dyDescent="0.25">
      <c r="A64" s="5">
        <v>10</v>
      </c>
      <c r="B64" s="26" t="s">
        <v>165</v>
      </c>
      <c r="C64" s="134" t="s">
        <v>181</v>
      </c>
      <c r="D64" s="5"/>
      <c r="E64" s="124"/>
      <c r="F64" s="5"/>
      <c r="G64" s="5"/>
      <c r="H64" s="5"/>
      <c r="I64" s="5"/>
      <c r="J64" s="5"/>
      <c r="K64" s="5"/>
      <c r="L64" s="31"/>
      <c r="M64" s="124" t="s">
        <v>19</v>
      </c>
      <c r="N64" s="129">
        <v>2</v>
      </c>
      <c r="O64" s="114"/>
      <c r="P64" s="130">
        <v>35</v>
      </c>
      <c r="Q64" s="24">
        <v>0</v>
      </c>
      <c r="R64" s="24" t="n">
        <f t="shared" si="3"/>
        <v>35.0</v>
      </c>
      <c r="S64" s="24">
        <v>0</v>
      </c>
      <c r="T64" s="24">
        <v>0</v>
      </c>
      <c r="U64" s="24">
        <v>0</v>
      </c>
      <c r="V64" s="24">
        <v>0</v>
      </c>
      <c r="W64" s="25">
        <v>0</v>
      </c>
      <c r="X64" s="23">
        <v>0</v>
      </c>
      <c r="Y64" s="23" t="n">
        <f t="shared" ref="Y64:Y65" si="12">SUM(R64:X64)</f>
        <v>35.0</v>
      </c>
      <c r="Z64" s="25" t="n">
        <f t="shared" ref="Z64:Z65" si="13">ROUND(Y64*N64,0)</f>
        <v>70.0</v>
      </c>
    </row>
    <row r="65" spans="1:26" x14ac:dyDescent="0.25">
      <c r="A65" s="5">
        <v>11</v>
      </c>
      <c r="B65" s="26" t="s">
        <v>165</v>
      </c>
      <c r="C65" s="134" t="s">
        <v>182</v>
      </c>
      <c r="D65" s="5"/>
      <c r="E65" s="124"/>
      <c r="F65" s="5"/>
      <c r="G65" s="5"/>
      <c r="H65" s="5"/>
      <c r="I65" s="5"/>
      <c r="J65" s="5"/>
      <c r="K65" s="5"/>
      <c r="L65" s="31"/>
      <c r="M65" s="124" t="s">
        <v>19</v>
      </c>
      <c r="N65" s="129">
        <v>1</v>
      </c>
      <c r="O65" s="114"/>
      <c r="P65" s="130">
        <v>85.28</v>
      </c>
      <c r="Q65" s="24">
        <v>0</v>
      </c>
      <c r="R65" s="24" t="n">
        <f t="shared" si="3"/>
        <v>85.28</v>
      </c>
      <c r="S65" s="24">
        <v>0</v>
      </c>
      <c r="T65" s="24">
        <v>0</v>
      </c>
      <c r="U65" s="24">
        <v>0</v>
      </c>
      <c r="V65" s="24">
        <v>0</v>
      </c>
      <c r="W65" s="25">
        <v>0</v>
      </c>
      <c r="X65" s="23">
        <v>0</v>
      </c>
      <c r="Y65" s="23" t="n">
        <f t="shared" si="12"/>
        <v>85.28</v>
      </c>
      <c r="Z65" s="25" t="n">
        <f t="shared" si="13"/>
        <v>85.0</v>
      </c>
    </row>
    <row r="66" spans="1:26" x14ac:dyDescent="0.25">
      <c r="A66" s="5">
        <v>12</v>
      </c>
      <c r="B66" s="26" t="s">
        <v>165</v>
      </c>
      <c r="C66" s="118" t="s">
        <v>156</v>
      </c>
      <c r="D66" s="5"/>
      <c r="E66" s="124" t="s">
        <v>160</v>
      </c>
      <c r="F66" s="5"/>
      <c r="G66" s="5"/>
      <c r="H66" s="5"/>
      <c r="I66" s="5"/>
      <c r="J66" s="5"/>
      <c r="K66" s="5"/>
      <c r="L66" s="31"/>
      <c r="M66" s="124" t="s">
        <v>163</v>
      </c>
      <c r="N66" s="129">
        <v>0.5</v>
      </c>
      <c r="O66" s="114"/>
      <c r="P66" s="130">
        <v>305</v>
      </c>
      <c r="Q66" s="24">
        <v>0</v>
      </c>
      <c r="R66" s="24" t="n">
        <f t="shared" si="3"/>
        <v>305.0</v>
      </c>
      <c r="S66" s="24">
        <v>0</v>
      </c>
      <c r="T66" s="24">
        <v>0</v>
      </c>
      <c r="U66" s="24">
        <v>0</v>
      </c>
      <c r="V66" s="24">
        <v>0</v>
      </c>
      <c r="W66" s="25">
        <v>0</v>
      </c>
      <c r="X66" s="23">
        <v>0</v>
      </c>
      <c r="Y66" s="23" t="n">
        <f t="shared" si="4"/>
        <v>305.0</v>
      </c>
      <c r="Z66" s="25" t="n">
        <f t="shared" si="2"/>
        <v>153.0</v>
      </c>
    </row>
    <row r="67" spans="1:26" x14ac:dyDescent="0.25">
      <c r="A67" s="5">
        <v>13</v>
      </c>
      <c r="B67" s="26" t="s">
        <v>165</v>
      </c>
      <c r="C67" s="110" t="s">
        <v>183</v>
      </c>
      <c r="D67" s="5"/>
      <c r="E67" s="5"/>
      <c r="F67" s="5"/>
      <c r="G67" s="5"/>
      <c r="H67" s="5"/>
      <c r="I67" s="5"/>
      <c r="J67" s="5"/>
      <c r="K67" s="5"/>
      <c r="L67" s="31"/>
      <c r="M67" s="124" t="s">
        <v>19</v>
      </c>
      <c r="N67" s="129">
        <v>1</v>
      </c>
      <c r="O67" s="114"/>
      <c r="P67" s="5">
        <v>10</v>
      </c>
      <c r="Q67" s="24">
        <v>0</v>
      </c>
      <c r="R67" s="24" t="n">
        <f t="shared" si="3"/>
        <v>10.0</v>
      </c>
      <c r="S67" s="24">
        <v>0</v>
      </c>
      <c r="T67" s="24">
        <v>0</v>
      </c>
      <c r="U67" s="24">
        <v>0</v>
      </c>
      <c r="V67" s="24">
        <v>0</v>
      </c>
      <c r="W67" s="25">
        <v>0</v>
      </c>
      <c r="X67" s="23">
        <v>0</v>
      </c>
      <c r="Y67" s="23" t="n">
        <f t="shared" ref="Y67:Y68" si="14">SUM(R67:X67)</f>
        <v>10.0</v>
      </c>
      <c r="Z67" s="25" t="n">
        <f t="shared" ref="Z67:Z68" si="15">ROUND(Y67*N67,0)</f>
        <v>10.0</v>
      </c>
    </row>
    <row r="68" spans="1:26" x14ac:dyDescent="0.25">
      <c r="A68" s="5">
        <v>14</v>
      </c>
      <c r="B68" s="26" t="s">
        <v>165</v>
      </c>
      <c r="C68" s="135" t="s">
        <v>184</v>
      </c>
      <c r="D68" s="5"/>
      <c r="E68" s="5"/>
      <c r="F68" s="5"/>
      <c r="G68" s="5"/>
      <c r="H68" s="5"/>
      <c r="I68" s="5"/>
      <c r="J68" s="5"/>
      <c r="K68" s="5"/>
      <c r="L68" s="31"/>
      <c r="M68" s="124" t="s">
        <v>19</v>
      </c>
      <c r="N68" s="129">
        <v>1</v>
      </c>
      <c r="O68" s="114"/>
      <c r="P68" s="5">
        <v>1200</v>
      </c>
      <c r="Q68" s="24">
        <v>0</v>
      </c>
      <c r="R68" s="24" t="n">
        <f t="shared" si="3"/>
        <v>1200.0</v>
      </c>
      <c r="S68" s="24">
        <v>0</v>
      </c>
      <c r="T68" s="24">
        <v>0</v>
      </c>
      <c r="U68" s="24">
        <v>0</v>
      </c>
      <c r="V68" s="24">
        <v>0</v>
      </c>
      <c r="W68" s="25">
        <v>0</v>
      </c>
      <c r="X68" s="23">
        <v>0</v>
      </c>
      <c r="Y68" s="23" t="n">
        <f t="shared" si="14"/>
        <v>1200.0</v>
      </c>
      <c r="Z68" s="25" t="n">
        <f t="shared" si="15"/>
        <v>1200.0</v>
      </c>
    </row>
  </sheetData>
  <protectedRanges>
    <protectedRange password="CA69" sqref="G8:G9 G13:G14" name="Range1_1_1_1"/>
    <protectedRange password="CA69" sqref="I8:I14" name="Range1_12_2_1_1"/>
    <protectedRange password="CA69" sqref="J8:K14" name="Range1_2_2_1_1_1"/>
    <protectedRange password="CA69" sqref="N8:O9 N13:O14" name="Range1_1_3_1"/>
    <protectedRange password="CA69" sqref="D8:D14" name="Range1_1_4_1"/>
    <protectedRange password="CA69" sqref="H8:H9 H11:H14" name="Range1_12_2_2_1"/>
    <protectedRange password="CA69" sqref="H10" name="Range1_2_2_1_2"/>
    <protectedRange password="CA69" sqref="B8:B68" name="Range1_1_5_1"/>
  </protectedRanges>
  <mergeCells count="6">
    <mergeCell ref="C5:L5"/>
    <mergeCell ref="BA5:BD5"/>
    <mergeCell ref="AG6:AR6"/>
    <mergeCell ref="AT6:AW6"/>
    <mergeCell ref="P6:Z6"/>
    <mergeCell ref="P5:Z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F68"/>
  <sheetViews>
    <sheetView topLeftCell="A5" workbookViewId="0">
      <selection activeCell="C28" sqref="C28"/>
    </sheetView>
  </sheetViews>
  <sheetFormatPr defaultRowHeight="15" x14ac:dyDescent="0.25"/>
  <cols>
    <col min="1" max="1" bestFit="true" customWidth="true" style="1" width="9.5703125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0" customWidth="true" style="1" width="13.42578125" collapsed="true"/>
    <col min="11" max="11" customWidth="true" style="1" width="10.7109375" collapsed="true"/>
    <col min="12" max="12" customWidth="true" style="28" width="2.710937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32" width="3.7109375" collapsed="true"/>
    <col min="16" max="16" bestFit="true" customWidth="true" style="1" width="14.0" collapsed="true"/>
    <col min="17" max="17" customWidth="true" style="36" width="9.42578125" collapsed="true"/>
    <col min="18" max="18" customWidth="true" style="36" width="8.85546875" collapsed="true"/>
    <col min="19" max="19" customWidth="true" style="36" width="8.28515625" collapsed="true"/>
    <col min="20" max="20" customWidth="true" style="36" width="14.0" collapsed="true"/>
    <col min="21" max="21" bestFit="true" customWidth="true" style="36" width="13.0" collapsed="true"/>
    <col min="22" max="22" bestFit="true" customWidth="true" style="36" width="9.7109375" collapsed="true"/>
    <col min="23" max="23" customWidth="true" style="36" width="13.0" collapsed="true"/>
    <col min="24" max="24" customWidth="true" style="36" width="13.85546875" collapsed="true"/>
    <col min="25" max="26" customWidth="true" style="36" width="17.5703125" collapsed="true"/>
    <col min="27" max="27" customWidth="true" style="105" width="3.85546875" collapsed="true"/>
    <col min="28" max="28" customWidth="true" style="36" width="11.7109375" collapsed="true"/>
    <col min="29" max="29" customWidth="true" style="36" width="13.0" collapsed="true"/>
    <col min="30" max="30" customWidth="true" style="36" width="11.85546875" collapsed="true"/>
    <col min="31" max="31" customWidth="true" style="36" width="10.5703125" collapsed="true"/>
    <col min="32" max="32" customWidth="true" style="36" width="17.5703125" collapsed="true"/>
    <col min="33" max="33" customWidth="true" style="36" width="11.7109375" collapsed="true"/>
    <col min="34" max="34" customWidth="true" style="36" width="18.140625" collapsed="true"/>
    <col min="35" max="39" customWidth="true" style="36" width="17.5703125" collapsed="true"/>
    <col min="40" max="42" customWidth="true" style="1" width="13.85546875" collapsed="true"/>
    <col min="43" max="43" bestFit="true" customWidth="true" style="1" width="8.140625" collapsed="true"/>
    <col min="44" max="44" bestFit="true" customWidth="true" style="1" width="11.7109375" collapsed="true"/>
    <col min="45" max="45" customWidth="true" style="1" width="2.7109375" collapsed="true"/>
    <col min="46" max="46" bestFit="true" customWidth="true" style="1" width="14.0" collapsed="true"/>
    <col min="47" max="47" bestFit="true" customWidth="true" style="1" width="9.140625" collapsed="true"/>
    <col min="48" max="48" bestFit="true" customWidth="true" style="1" width="17.140625" collapsed="true"/>
    <col min="49" max="49" customWidth="true" style="1" width="8.85546875" collapsed="true"/>
    <col min="50" max="50" customWidth="true" style="1" width="7.85546875" collapsed="true"/>
    <col min="51" max="51" customWidth="true" style="1" width="9.140625" collapsed="true"/>
    <col min="52" max="52" customWidth="true" style="1" width="10.7109375" collapsed="true"/>
    <col min="53" max="54" customWidth="true" style="1" width="12.85546875" collapsed="true"/>
    <col min="55" max="55" customWidth="true" style="1" width="10.5703125" collapsed="true"/>
    <col min="56" max="56" bestFit="true" customWidth="true" style="1" width="8.140625" collapsed="true"/>
    <col min="57" max="57" customWidth="true" style="1" width="25.140625" collapsed="true"/>
    <col min="58" max="58" customWidth="true" style="1" width="2.7109375" collapsed="true"/>
    <col min="59" max="59" bestFit="true" customWidth="true" style="1" width="14.0" collapsed="true"/>
    <col min="60" max="60" bestFit="true" customWidth="true" style="1" width="15.0" collapsed="true"/>
    <col min="61" max="61" bestFit="true" customWidth="true" style="1" width="8.140625" collapsed="true"/>
    <col min="62" max="62" bestFit="true" customWidth="true" style="1" width="27.140625" collapsed="true"/>
    <col min="63" max="63" customWidth="true" style="1" width="2.7109375" collapsed="true"/>
    <col min="64" max="64" bestFit="true" customWidth="true" style="1" width="61.7109375" collapsed="true"/>
    <col min="65" max="65" customWidth="true" style="1" width="2.7109375" collapsed="true"/>
    <col min="66" max="66" bestFit="true" customWidth="true" style="1" width="13.85546875" collapsed="true"/>
    <col min="67" max="67" bestFit="true" customWidth="true" style="1" width="20.140625" collapsed="true"/>
    <col min="68" max="68" bestFit="true" customWidth="true" style="1" width="18.85546875" collapsed="true"/>
    <col min="69" max="69" bestFit="true" customWidth="true" style="1" width="36.85546875" collapsed="true"/>
    <col min="70" max="70" customWidth="true" style="1" width="2.7109375" collapsed="true"/>
    <col min="71" max="71" customWidth="true" style="1" width="23.5703125" collapsed="true"/>
    <col min="72" max="16384" style="1" width="9.140625" collapsed="true"/>
  </cols>
  <sheetData>
    <row r="3" spans="1:84" x14ac:dyDescent="0.25">
      <c r="A3" s="1" t="s">
        <v>26</v>
      </c>
    </row>
    <row r="4" spans="1:84" x14ac:dyDescent="0.25">
      <c r="A4" s="1" t="s">
        <v>25</v>
      </c>
      <c r="D4" t="s">
        <v>187</v>
      </c>
      <c r="G4" s="131"/>
      <c r="AD4" s="36" t="n">
        <f t="shared" ref="AD4:AM4" si="0">SUM(AD8:AD68)</f>
        <v>32279.38</v>
      </c>
      <c r="AE4" s="36" t="n">
        <f t="shared" si="0"/>
        <v>0.0</v>
      </c>
      <c r="AF4" s="36" t="n">
        <f t="shared" si="0"/>
        <v>32279.38</v>
      </c>
      <c r="AG4" s="36" t="n">
        <f t="shared" si="0"/>
        <v>0.0</v>
      </c>
      <c r="AH4" s="36" t="n">
        <f t="shared" si="0"/>
        <v>0.0</v>
      </c>
      <c r="AI4" s="36" t="n">
        <f t="shared" si="0"/>
        <v>0.0</v>
      </c>
      <c r="AJ4" s="36" t="n">
        <f t="shared" si="0"/>
        <v>0.0</v>
      </c>
      <c r="AK4" s="36" t="n">
        <f t="shared" si="0"/>
        <v>0.0</v>
      </c>
      <c r="AL4" s="36" t="n">
        <f t="shared" si="0"/>
        <v>0.0</v>
      </c>
      <c r="AM4" s="36" t="n">
        <f t="shared" si="0"/>
        <v>32279.0</v>
      </c>
    </row>
    <row r="5" spans="1:84" s="4" customFormat="1" ht="30.75" customHeight="1" x14ac:dyDescent="0.25">
      <c r="A5" s="2"/>
      <c r="B5" s="2"/>
      <c r="C5" s="136" t="s">
        <v>5</v>
      </c>
      <c r="D5" s="136"/>
      <c r="E5" s="136"/>
      <c r="F5" s="136"/>
      <c r="G5" s="136"/>
      <c r="H5" s="136"/>
      <c r="I5" s="136"/>
      <c r="J5" s="136"/>
      <c r="K5" s="136"/>
      <c r="L5" s="136"/>
      <c r="M5" s="3" t="s">
        <v>2</v>
      </c>
      <c r="N5" s="3" t="s">
        <v>11</v>
      </c>
      <c r="O5" s="33"/>
      <c r="P5" s="136" t="s">
        <v>10</v>
      </c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6"/>
      <c r="AG5" s="136"/>
      <c r="AH5" s="136"/>
      <c r="AI5" s="136"/>
      <c r="AJ5" s="136"/>
      <c r="AK5" s="136"/>
      <c r="AL5" s="136"/>
      <c r="AM5" s="136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11"/>
      <c r="BN5" s="137"/>
      <c r="BO5" s="137"/>
      <c r="BP5" s="137"/>
      <c r="BQ5" s="137"/>
      <c r="BR5" s="11"/>
      <c r="BS5" s="3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</row>
    <row r="6" spans="1:84" s="4" customFormat="1" ht="45" x14ac:dyDescent="0.25">
      <c r="A6" s="2" t="s">
        <v>0</v>
      </c>
      <c r="B6" s="2" t="s">
        <v>4</v>
      </c>
      <c r="C6" s="2" t="s">
        <v>1</v>
      </c>
      <c r="D6" s="37" t="s">
        <v>20</v>
      </c>
      <c r="E6" s="2" t="s">
        <v>3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29"/>
      <c r="M6" s="3"/>
      <c r="N6" s="3"/>
      <c r="O6" s="33"/>
      <c r="P6" s="138" t="s">
        <v>27</v>
      </c>
      <c r="Q6" s="139"/>
      <c r="R6" s="139"/>
      <c r="S6" s="139"/>
      <c r="T6" s="139"/>
      <c r="U6" s="139"/>
      <c r="V6" s="139"/>
      <c r="W6" s="139"/>
      <c r="X6" s="139"/>
      <c r="Y6" s="139"/>
      <c r="Z6" s="140"/>
      <c r="AA6" s="106"/>
      <c r="AB6" s="136" t="s">
        <v>102</v>
      </c>
      <c r="AC6" s="136"/>
      <c r="AD6" s="136"/>
      <c r="AE6" s="136"/>
      <c r="AF6" s="136"/>
      <c r="AG6" s="136"/>
      <c r="AH6" s="136"/>
      <c r="AI6" s="136"/>
      <c r="AJ6" s="136"/>
      <c r="AK6" s="136"/>
      <c r="AL6" s="136"/>
      <c r="AM6" s="136"/>
      <c r="AN6" s="8"/>
      <c r="AO6" s="8"/>
      <c r="AP6" s="8"/>
      <c r="AQ6" s="8"/>
      <c r="AR6" s="8"/>
      <c r="AS6" s="11"/>
      <c r="AT6" s="137"/>
      <c r="AU6" s="137"/>
      <c r="AV6" s="137"/>
      <c r="AW6" s="137"/>
      <c r="AX6" s="137"/>
      <c r="AY6" s="137"/>
      <c r="AZ6" s="137"/>
      <c r="BA6" s="137"/>
      <c r="BB6" s="137"/>
      <c r="BC6" s="137"/>
      <c r="BD6" s="137"/>
      <c r="BE6" s="137"/>
      <c r="BF6" s="11"/>
      <c r="BG6" s="137"/>
      <c r="BH6" s="137"/>
      <c r="BI6" s="137"/>
      <c r="BJ6" s="137"/>
      <c r="BK6" s="11"/>
      <c r="BL6" s="8"/>
      <c r="BM6" s="11"/>
      <c r="BN6" s="12"/>
      <c r="BO6" s="12"/>
      <c r="BP6" s="12"/>
      <c r="BQ6" s="12"/>
      <c r="BR6" s="11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</row>
    <row r="7" spans="1:84" s="4" customFormat="1" ht="58.5" customHeight="1" x14ac:dyDescent="0.25">
      <c r="A7" s="2"/>
      <c r="B7" s="5"/>
      <c r="D7" s="2"/>
      <c r="E7" s="5"/>
      <c r="G7" s="2"/>
      <c r="H7" s="2"/>
      <c r="I7" s="2"/>
      <c r="J7" s="2"/>
      <c r="K7" s="2"/>
      <c r="L7" s="30"/>
      <c r="M7" s="5"/>
      <c r="N7" s="7"/>
      <c r="O7" s="34"/>
      <c r="P7" s="2" t="s">
        <v>6</v>
      </c>
      <c r="Q7" s="23" t="s">
        <v>21</v>
      </c>
      <c r="R7" s="25" t="s">
        <v>22</v>
      </c>
      <c r="S7" s="25" t="s">
        <v>23</v>
      </c>
      <c r="T7" s="23" t="s">
        <v>24</v>
      </c>
      <c r="U7" s="23" t="s">
        <v>7</v>
      </c>
      <c r="V7" s="23" t="s">
        <v>8</v>
      </c>
      <c r="W7" s="25" t="s">
        <v>18</v>
      </c>
      <c r="X7" s="23" t="s">
        <v>9</v>
      </c>
      <c r="Y7" s="23" t="s">
        <v>28</v>
      </c>
      <c r="Z7" s="25" t="s">
        <v>29</v>
      </c>
      <c r="AA7" s="107"/>
      <c r="AB7" s="25" t="s">
        <v>103</v>
      </c>
      <c r="AC7" s="25" t="s">
        <v>104</v>
      </c>
      <c r="AD7" s="25" t="s">
        <v>105</v>
      </c>
      <c r="AE7" s="25" t="s">
        <v>106</v>
      </c>
      <c r="AF7" s="25" t="s">
        <v>107</v>
      </c>
      <c r="AG7" s="25" t="s">
        <v>109</v>
      </c>
      <c r="AH7" s="23" t="s">
        <v>110</v>
      </c>
      <c r="AI7" s="23" t="s">
        <v>111</v>
      </c>
      <c r="AJ7" s="23" t="s">
        <v>112</v>
      </c>
      <c r="AK7" s="25" t="s">
        <v>113</v>
      </c>
      <c r="AL7" s="23" t="s">
        <v>114</v>
      </c>
      <c r="AM7" s="23" t="s">
        <v>108</v>
      </c>
      <c r="AN7" s="9"/>
      <c r="AO7" s="9"/>
      <c r="AP7" s="9"/>
      <c r="AQ7" s="8"/>
      <c r="AR7" s="9"/>
      <c r="AS7" s="13"/>
      <c r="AT7" s="8"/>
      <c r="AU7" s="8"/>
      <c r="AV7" s="9"/>
      <c r="AW7" s="9"/>
      <c r="AX7" s="9"/>
      <c r="AY7" s="9"/>
      <c r="AZ7" s="9"/>
      <c r="BA7" s="9"/>
      <c r="BB7" s="9"/>
      <c r="BC7" s="9"/>
      <c r="BD7" s="8"/>
      <c r="BE7" s="9"/>
      <c r="BF7" s="13"/>
      <c r="BG7" s="8"/>
      <c r="BH7" s="8"/>
      <c r="BI7" s="8"/>
      <c r="BJ7" s="9"/>
      <c r="BK7" s="13"/>
      <c r="BL7" s="8"/>
      <c r="BM7" s="13"/>
      <c r="BN7" s="8"/>
      <c r="BO7" s="8"/>
      <c r="BP7" s="8"/>
      <c r="BQ7" s="8"/>
      <c r="BR7" s="13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</row>
    <row r="8" spans="1:84" s="4" customFormat="1" ht="58.5" customHeight="1" x14ac:dyDescent="0.25">
      <c r="A8" s="112" t="s">
        <v>60</v>
      </c>
      <c r="B8" s="26" t="s">
        <v>165</v>
      </c>
      <c r="C8" s="108" t="s">
        <v>115</v>
      </c>
      <c r="D8" s="20"/>
      <c r="E8" s="121" t="s">
        <v>157</v>
      </c>
      <c r="F8" s="2"/>
      <c r="G8" s="15"/>
      <c r="H8" s="27"/>
      <c r="I8" s="18"/>
      <c r="J8" s="19"/>
      <c r="K8" s="19"/>
      <c r="L8" s="30"/>
      <c r="M8" s="5" t="s">
        <v>161</v>
      </c>
      <c r="N8" s="22">
        <v>0</v>
      </c>
      <c r="O8" s="35"/>
      <c r="P8" s="23">
        <v>0</v>
      </c>
      <c r="Q8" s="23">
        <v>0</v>
      </c>
      <c r="R8" s="23" t="n">
        <f>P8+Q8</f>
        <v>0.0</v>
      </c>
      <c r="S8" s="23">
        <v>0</v>
      </c>
      <c r="T8" s="23">
        <v>0</v>
      </c>
      <c r="U8" s="23">
        <v>0</v>
      </c>
      <c r="V8" s="23">
        <v>0</v>
      </c>
      <c r="W8" s="25">
        <v>0</v>
      </c>
      <c r="X8" s="23">
        <v>0</v>
      </c>
      <c r="Y8" s="23" t="n">
        <f>SUM(R8:X8)</f>
        <v>0.0</v>
      </c>
      <c r="Z8" s="25" t="n">
        <f>ROUND(Y8*N8,0)</f>
        <v>0.0</v>
      </c>
      <c r="AA8" s="107"/>
      <c r="AB8" s="25">
        <v>0</v>
      </c>
      <c r="AC8" s="25">
        <v>0</v>
      </c>
      <c r="AD8" s="25" t="n">
        <f>P8*AB8*AC8/100</f>
        <v>0.0</v>
      </c>
      <c r="AE8" s="25" t="n">
        <f>Q8*AB8*AC8/100</f>
        <v>0.0</v>
      </c>
      <c r="AF8" s="25" t="n">
        <f>AD8+AE8</f>
        <v>0.0</v>
      </c>
      <c r="AG8" s="25" t="n">
        <f>S8*AB8*AC8/100</f>
        <v>0.0</v>
      </c>
      <c r="AH8" s="25" t="n">
        <f>T8*AB8*AC8/100</f>
        <v>0.0</v>
      </c>
      <c r="AI8" s="25" t="n">
        <f>U8*AB8*AC8/100</f>
        <v>0.0</v>
      </c>
      <c r="AJ8" s="25" t="n">
        <f>V8*AB8*AC8/100</f>
        <v>0.0</v>
      </c>
      <c r="AK8" s="25" t="n">
        <f>W8*AB8*AC8/100</f>
        <v>0.0</v>
      </c>
      <c r="AL8" s="25" t="n">
        <f>X8*AB8*AC8/100</f>
        <v>0.0</v>
      </c>
      <c r="AM8" s="25" t="n">
        <f>ROUND(SUM(AF8:AL8),0)</f>
        <v>0.0</v>
      </c>
      <c r="AN8" s="9"/>
      <c r="AO8" s="9"/>
      <c r="AP8" s="9"/>
      <c r="AQ8" s="8"/>
      <c r="AR8" s="9"/>
      <c r="AS8" s="13"/>
      <c r="AT8" s="8"/>
      <c r="AU8" s="8"/>
      <c r="AV8" s="9"/>
      <c r="AW8" s="9"/>
      <c r="AX8" s="9"/>
      <c r="AY8" s="9"/>
      <c r="AZ8" s="9"/>
      <c r="BA8" s="9"/>
      <c r="BB8" s="9"/>
      <c r="BC8" s="9"/>
      <c r="BD8" s="8"/>
      <c r="BE8" s="9"/>
      <c r="BF8" s="13"/>
      <c r="BG8" s="8"/>
      <c r="BH8" s="8"/>
      <c r="BI8" s="8"/>
      <c r="BJ8" s="9"/>
      <c r="BK8" s="13"/>
      <c r="BL8" s="8"/>
      <c r="BM8" s="13"/>
      <c r="BN8" s="8"/>
      <c r="BO8" s="8"/>
      <c r="BP8" s="8"/>
      <c r="BQ8" s="8"/>
      <c r="BR8" s="13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</row>
    <row r="9" spans="1:84" x14ac:dyDescent="0.25">
      <c r="A9" s="2">
        <v>1</v>
      </c>
      <c r="B9" s="26" t="s">
        <v>165</v>
      </c>
      <c r="C9" s="109" t="s">
        <v>116</v>
      </c>
      <c r="D9" s="20"/>
      <c r="E9" s="121" t="s">
        <v>157</v>
      </c>
      <c r="F9" s="5"/>
      <c r="G9" s="15"/>
      <c r="H9" s="27"/>
      <c r="I9" s="18"/>
      <c r="J9" s="19"/>
      <c r="K9" s="19"/>
      <c r="L9" s="31"/>
      <c r="M9" s="124" t="s">
        <v>19</v>
      </c>
      <c r="N9" s="125">
        <v>2</v>
      </c>
      <c r="O9" s="35"/>
      <c r="P9" s="127">
        <v>890</v>
      </c>
      <c r="Q9" s="24">
        <v>0</v>
      </c>
      <c r="R9" s="23" t="n">
        <f t="shared" ref="R9:R12" si="1">P9+Q9</f>
        <v>890.0</v>
      </c>
      <c r="S9" s="24">
        <v>0</v>
      </c>
      <c r="T9" s="24">
        <v>0</v>
      </c>
      <c r="U9" s="24">
        <v>0</v>
      </c>
      <c r="V9" s="24">
        <v>0</v>
      </c>
      <c r="W9" s="25">
        <v>0</v>
      </c>
      <c r="X9" s="23">
        <v>0</v>
      </c>
      <c r="Y9" s="23" t="n">
        <f t="shared" ref="Y9:Y12" si="2">SUM(R9:X9)</f>
        <v>890.0</v>
      </c>
      <c r="Z9" s="25" t="n">
        <f t="shared" ref="Z9:Z68" si="3">ROUND(Y9*N9,0)</f>
        <v>1780.0</v>
      </c>
      <c r="AA9" s="107"/>
      <c r="AB9" s="25" t="n">
        <v>100.0</v>
      </c>
      <c r="AC9" s="25" t="n">
        <v>2.0</v>
      </c>
      <c r="AD9" s="25" t="n">
        <f t="shared" ref="AD9:AD12" si="4">P9*AB9*AC9/100</f>
        <v>1780.0</v>
      </c>
      <c r="AE9" s="25" t="n">
        <f t="shared" ref="AE9:AE12" si="5">Q9*AB9*AC9/100</f>
        <v>0.0</v>
      </c>
      <c r="AF9" s="25" t="n">
        <f t="shared" ref="AF9:AF12" si="6">AD9+AE9</f>
        <v>1780.0</v>
      </c>
      <c r="AG9" s="25" t="n">
        <f t="shared" ref="AG9:AG12" si="7">S9*AB9*AC9/100</f>
        <v>0.0</v>
      </c>
      <c r="AH9" s="25" t="n">
        <f t="shared" ref="AH9:AH12" si="8">T9*AB9*AC9/100</f>
        <v>0.0</v>
      </c>
      <c r="AI9" s="25" t="n">
        <f t="shared" ref="AI9:AI12" si="9">U9*AB9*AC9/100</f>
        <v>0.0</v>
      </c>
      <c r="AJ9" s="25" t="n">
        <f t="shared" ref="AJ9:AJ12" si="10">V9*AB9*AC9/100</f>
        <v>0.0</v>
      </c>
      <c r="AK9" s="25" t="n">
        <f t="shared" ref="AK9:AK12" si="11">W9*AB9*AC9/100</f>
        <v>0.0</v>
      </c>
      <c r="AL9" s="25" t="n">
        <f t="shared" ref="AL9:AL12" si="12">X9*AB9*AC9/100</f>
        <v>0.0</v>
      </c>
      <c r="AM9" s="25" t="n">
        <f t="shared" ref="AM9:AM51" si="13">ROUND(SUM(AF9:AL9),0)</f>
        <v>1780.0</v>
      </c>
      <c r="AN9" s="10"/>
      <c r="AO9" s="10"/>
      <c r="AP9" s="10"/>
      <c r="AQ9" s="10"/>
      <c r="AR9" s="10"/>
      <c r="AS9" s="14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4"/>
      <c r="BG9" s="10"/>
      <c r="BH9" s="10"/>
      <c r="BI9" s="10"/>
      <c r="BJ9" s="10"/>
      <c r="BK9" s="14"/>
      <c r="BL9" s="10"/>
      <c r="BM9" s="14"/>
      <c r="BN9" s="10"/>
      <c r="BO9" s="10"/>
      <c r="BP9" s="10"/>
      <c r="BQ9" s="10"/>
      <c r="BR9" s="14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</row>
    <row r="10" spans="1:84" x14ac:dyDescent="0.25">
      <c r="A10" s="2">
        <v>2</v>
      </c>
      <c r="B10" s="26" t="s">
        <v>165</v>
      </c>
      <c r="C10" s="109" t="s">
        <v>117</v>
      </c>
      <c r="D10" s="21"/>
      <c r="E10" s="121" t="s">
        <v>157</v>
      </c>
      <c r="F10" s="5"/>
      <c r="G10" s="16"/>
      <c r="H10" s="27"/>
      <c r="I10" s="18"/>
      <c r="J10" s="19"/>
      <c r="K10" s="19"/>
      <c r="L10" s="31"/>
      <c r="M10" s="124" t="s">
        <v>19</v>
      </c>
      <c r="N10" s="125">
        <v>2</v>
      </c>
      <c r="O10" s="35"/>
      <c r="P10" s="127">
        <v>244</v>
      </c>
      <c r="Q10" s="24">
        <v>0</v>
      </c>
      <c r="R10" s="23" t="n">
        <f t="shared" si="1"/>
        <v>244.0</v>
      </c>
      <c r="S10" s="24">
        <v>0</v>
      </c>
      <c r="T10" s="24">
        <v>0</v>
      </c>
      <c r="U10" s="24">
        <v>0</v>
      </c>
      <c r="V10" s="24">
        <v>0</v>
      </c>
      <c r="W10" s="25">
        <v>0</v>
      </c>
      <c r="X10" s="23">
        <v>0</v>
      </c>
      <c r="Y10" s="23" t="n">
        <f t="shared" si="2"/>
        <v>244.0</v>
      </c>
      <c r="Z10" s="25" t="n">
        <f t="shared" si="3"/>
        <v>488.0</v>
      </c>
      <c r="AA10" s="107"/>
      <c r="AB10" s="25" t="n">
        <v>100.0</v>
      </c>
      <c r="AC10" s="25">
        <v>0</v>
      </c>
      <c r="AD10" s="25" t="n">
        <f t="shared" si="4"/>
        <v>0.0</v>
      </c>
      <c r="AE10" s="25" t="n">
        <f t="shared" si="5"/>
        <v>0.0</v>
      </c>
      <c r="AF10" s="25" t="n">
        <f t="shared" si="6"/>
        <v>0.0</v>
      </c>
      <c r="AG10" s="25" t="n">
        <f t="shared" si="7"/>
        <v>0.0</v>
      </c>
      <c r="AH10" s="25" t="n">
        <f t="shared" si="8"/>
        <v>0.0</v>
      </c>
      <c r="AI10" s="25" t="n">
        <f t="shared" si="9"/>
        <v>0.0</v>
      </c>
      <c r="AJ10" s="25" t="n">
        <f t="shared" si="10"/>
        <v>0.0</v>
      </c>
      <c r="AK10" s="25" t="n">
        <f t="shared" si="11"/>
        <v>0.0</v>
      </c>
      <c r="AL10" s="25" t="n">
        <f t="shared" si="12"/>
        <v>0.0</v>
      </c>
      <c r="AM10" s="25" t="n">
        <f t="shared" si="13"/>
        <v>0.0</v>
      </c>
      <c r="AN10" s="10"/>
      <c r="AO10" s="10"/>
      <c r="AP10" s="10"/>
      <c r="AQ10" s="10"/>
      <c r="AR10" s="10"/>
      <c r="AS10" s="14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4"/>
      <c r="BG10" s="10"/>
      <c r="BH10" s="10"/>
      <c r="BI10" s="10"/>
      <c r="BJ10" s="10"/>
      <c r="BK10" s="14"/>
      <c r="BL10" s="10"/>
      <c r="BM10" s="14"/>
      <c r="BN10" s="10"/>
      <c r="BO10" s="10"/>
      <c r="BP10" s="10"/>
      <c r="BQ10" s="10"/>
      <c r="BR10" s="14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</row>
    <row r="11" spans="1:84" x14ac:dyDescent="0.25">
      <c r="A11" s="2">
        <v>3</v>
      </c>
      <c r="B11" s="26" t="s">
        <v>165</v>
      </c>
      <c r="C11" s="109" t="s">
        <v>118</v>
      </c>
      <c r="D11" s="20"/>
      <c r="E11" s="122"/>
      <c r="F11" s="5"/>
      <c r="G11" s="17"/>
      <c r="H11" s="27"/>
      <c r="I11" s="18"/>
      <c r="J11" s="19"/>
      <c r="K11" s="19"/>
      <c r="L11" s="31"/>
      <c r="M11" s="124" t="s">
        <v>19</v>
      </c>
      <c r="N11" s="125">
        <v>2</v>
      </c>
      <c r="O11" s="35"/>
      <c r="P11" s="127">
        <v>8395</v>
      </c>
      <c r="Q11" s="24">
        <v>0</v>
      </c>
      <c r="R11" s="23" t="n">
        <f t="shared" si="1"/>
        <v>8395.0</v>
      </c>
      <c r="S11" s="24">
        <v>0</v>
      </c>
      <c r="T11" s="24">
        <v>0</v>
      </c>
      <c r="U11" s="24">
        <v>0</v>
      </c>
      <c r="V11" s="24">
        <v>0</v>
      </c>
      <c r="W11" s="25">
        <v>0</v>
      </c>
      <c r="X11" s="23">
        <v>0</v>
      </c>
      <c r="Y11" s="23" t="n">
        <f t="shared" si="2"/>
        <v>8395.0</v>
      </c>
      <c r="Z11" s="25" t="n">
        <f t="shared" si="3"/>
        <v>16790.0</v>
      </c>
      <c r="AA11" s="107"/>
      <c r="AB11" s="25" t="n">
        <v>100.0</v>
      </c>
      <c r="AC11" s="25" t="n">
        <v>1.0</v>
      </c>
      <c r="AD11" s="25" t="n">
        <f t="shared" si="4"/>
        <v>8395.0</v>
      </c>
      <c r="AE11" s="25" t="n">
        <f t="shared" si="5"/>
        <v>0.0</v>
      </c>
      <c r="AF11" s="25" t="n">
        <f t="shared" si="6"/>
        <v>8395.0</v>
      </c>
      <c r="AG11" s="25" t="n">
        <f t="shared" si="7"/>
        <v>0.0</v>
      </c>
      <c r="AH11" s="25" t="n">
        <f t="shared" si="8"/>
        <v>0.0</v>
      </c>
      <c r="AI11" s="25" t="n">
        <f t="shared" si="9"/>
        <v>0.0</v>
      </c>
      <c r="AJ11" s="25" t="n">
        <f t="shared" si="10"/>
        <v>0.0</v>
      </c>
      <c r="AK11" s="25" t="n">
        <f t="shared" si="11"/>
        <v>0.0</v>
      </c>
      <c r="AL11" s="25" t="n">
        <f t="shared" si="12"/>
        <v>0.0</v>
      </c>
      <c r="AM11" s="25" t="n">
        <f t="shared" si="13"/>
        <v>8395.0</v>
      </c>
    </row>
    <row r="12" spans="1:84" ht="22.5" customHeight="1" x14ac:dyDescent="0.25">
      <c r="A12" s="2">
        <v>4</v>
      </c>
      <c r="B12" s="26" t="s">
        <v>165</v>
      </c>
      <c r="C12" s="110" t="s">
        <v>119</v>
      </c>
      <c r="D12" s="20"/>
      <c r="E12" s="122"/>
      <c r="F12" s="5"/>
      <c r="G12" s="17"/>
      <c r="H12" s="27"/>
      <c r="I12" s="18"/>
      <c r="J12" s="19"/>
      <c r="K12" s="19"/>
      <c r="L12" s="31"/>
      <c r="M12" s="124" t="s">
        <v>19</v>
      </c>
      <c r="N12" s="125" t="n">
        <f>6+2</f>
        <v>8.0</v>
      </c>
      <c r="O12" s="35"/>
      <c r="P12" s="127">
        <v>365</v>
      </c>
      <c r="Q12" s="24">
        <v>0</v>
      </c>
      <c r="R12" s="23" t="n">
        <f t="shared" si="1"/>
        <v>365.0</v>
      </c>
      <c r="S12" s="24">
        <v>0</v>
      </c>
      <c r="T12" s="24">
        <v>0</v>
      </c>
      <c r="U12" s="24">
        <v>0</v>
      </c>
      <c r="V12" s="24">
        <v>0</v>
      </c>
      <c r="W12" s="25">
        <v>0</v>
      </c>
      <c r="X12" s="23">
        <v>0</v>
      </c>
      <c r="Y12" s="23" t="n">
        <f t="shared" si="2"/>
        <v>365.0</v>
      </c>
      <c r="Z12" s="25" t="n">
        <f t="shared" si="3"/>
        <v>2920.0</v>
      </c>
      <c r="AA12" s="107"/>
      <c r="AB12" s="25" t="n">
        <v>100.0</v>
      </c>
      <c r="AC12" s="25" t="n">
        <v>2.0</v>
      </c>
      <c r="AD12" s="25" t="n">
        <f t="shared" si="4"/>
        <v>730.0</v>
      </c>
      <c r="AE12" s="25" t="n">
        <f t="shared" si="5"/>
        <v>0.0</v>
      </c>
      <c r="AF12" s="25" t="n">
        <f t="shared" si="6"/>
        <v>730.0</v>
      </c>
      <c r="AG12" s="25" t="n">
        <f t="shared" si="7"/>
        <v>0.0</v>
      </c>
      <c r="AH12" s="25" t="n">
        <f t="shared" si="8"/>
        <v>0.0</v>
      </c>
      <c r="AI12" s="25" t="n">
        <f t="shared" si="9"/>
        <v>0.0</v>
      </c>
      <c r="AJ12" s="25" t="n">
        <f t="shared" si="10"/>
        <v>0.0</v>
      </c>
      <c r="AK12" s="25" t="n">
        <f t="shared" si="11"/>
        <v>0.0</v>
      </c>
      <c r="AL12" s="25" t="n">
        <f t="shared" si="12"/>
        <v>0.0</v>
      </c>
      <c r="AM12" s="25" t="n">
        <f t="shared" si="13"/>
        <v>730.0</v>
      </c>
    </row>
    <row r="13" spans="1:84" s="4" customFormat="1" ht="58.5" customHeight="1" x14ac:dyDescent="0.2">
      <c r="A13" s="2">
        <v>5</v>
      </c>
      <c r="B13" s="26" t="s">
        <v>165</v>
      </c>
      <c r="C13" s="111" t="s">
        <v>120</v>
      </c>
      <c r="D13" s="20"/>
      <c r="E13" s="122"/>
      <c r="F13" s="2"/>
      <c r="G13" s="15"/>
      <c r="H13" s="27"/>
      <c r="I13" s="18"/>
      <c r="J13" s="19"/>
      <c r="K13" s="19"/>
      <c r="L13" s="30"/>
      <c r="M13" s="124" t="s">
        <v>19</v>
      </c>
      <c r="N13" s="125">
        <v>6</v>
      </c>
      <c r="O13" s="35"/>
      <c r="P13" s="127">
        <v>45</v>
      </c>
      <c r="Q13" s="23">
        <v>0</v>
      </c>
      <c r="R13" s="23" t="n">
        <f>P13+Q13</f>
        <v>45.0</v>
      </c>
      <c r="S13" s="23">
        <v>0</v>
      </c>
      <c r="T13" s="23">
        <v>0</v>
      </c>
      <c r="U13" s="23">
        <v>0</v>
      </c>
      <c r="V13" s="23">
        <v>0</v>
      </c>
      <c r="W13" s="25">
        <v>0</v>
      </c>
      <c r="X13" s="23">
        <v>0</v>
      </c>
      <c r="Y13" s="23" t="n">
        <f>SUM(R13:X13)</f>
        <v>45.0</v>
      </c>
      <c r="Z13" s="25" t="n">
        <f t="shared" si="3"/>
        <v>270.0</v>
      </c>
      <c r="AA13" s="107"/>
      <c r="AB13" s="25" t="n">
        <v>100.0</v>
      </c>
      <c r="AC13" s="25" t="n">
        <v>5.0</v>
      </c>
      <c r="AD13" s="25" t="n">
        <f>P13*AB13*AC13/100</f>
        <v>225.0</v>
      </c>
      <c r="AE13" s="25" t="n">
        <f>Q13*AB13*AC13/100</f>
        <v>0.0</v>
      </c>
      <c r="AF13" s="25" t="n">
        <f>AD13+AE13</f>
        <v>225.0</v>
      </c>
      <c r="AG13" s="25" t="n">
        <f>S13*AB13*AC13/100</f>
        <v>0.0</v>
      </c>
      <c r="AH13" s="25" t="n">
        <f>T13*AB13*AC13/100</f>
        <v>0.0</v>
      </c>
      <c r="AI13" s="25" t="n">
        <f>U13*AB13*AC13/100</f>
        <v>0.0</v>
      </c>
      <c r="AJ13" s="25" t="n">
        <f>V13*AB13*AC13/100</f>
        <v>0.0</v>
      </c>
      <c r="AK13" s="25" t="n">
        <f>W13*AB13*AC13/100</f>
        <v>0.0</v>
      </c>
      <c r="AL13" s="25" t="n">
        <f>X13*AB13*AC13/100</f>
        <v>0.0</v>
      </c>
      <c r="AM13" s="25" t="n">
        <f t="shared" si="13"/>
        <v>225.0</v>
      </c>
      <c r="AN13" s="9"/>
      <c r="AO13" s="9"/>
      <c r="AP13" s="9"/>
      <c r="AQ13" s="8"/>
      <c r="AR13" s="9"/>
      <c r="AS13" s="13"/>
      <c r="AT13" s="8"/>
      <c r="AU13" s="8"/>
      <c r="AV13" s="9"/>
      <c r="AW13" s="9"/>
      <c r="AX13" s="9"/>
      <c r="AY13" s="9"/>
      <c r="AZ13" s="9"/>
      <c r="BA13" s="9"/>
      <c r="BB13" s="9"/>
      <c r="BC13" s="9"/>
      <c r="BD13" s="8"/>
      <c r="BE13" s="9"/>
      <c r="BF13" s="13"/>
      <c r="BG13" s="8"/>
      <c r="BH13" s="8"/>
      <c r="BI13" s="8"/>
      <c r="BJ13" s="9"/>
      <c r="BK13" s="13"/>
      <c r="BL13" s="8"/>
      <c r="BM13" s="13"/>
      <c r="BN13" s="8"/>
      <c r="BO13" s="8"/>
      <c r="BP13" s="8"/>
      <c r="BQ13" s="8"/>
      <c r="BR13" s="13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</row>
    <row r="14" spans="1:84" x14ac:dyDescent="0.25">
      <c r="A14" s="2">
        <v>6</v>
      </c>
      <c r="B14" s="26" t="s">
        <v>165</v>
      </c>
      <c r="C14" s="109" t="s">
        <v>121</v>
      </c>
      <c r="D14" s="20"/>
      <c r="E14" s="122"/>
      <c r="F14" s="5"/>
      <c r="G14" s="15"/>
      <c r="H14" s="27"/>
      <c r="I14" s="18"/>
      <c r="J14" s="19"/>
      <c r="K14" s="19"/>
      <c r="L14" s="31"/>
      <c r="M14" s="124" t="s">
        <v>19</v>
      </c>
      <c r="N14" s="125">
        <v>2</v>
      </c>
      <c r="O14" s="35"/>
      <c r="P14" s="127">
        <v>560</v>
      </c>
      <c r="Q14" s="24">
        <v>0</v>
      </c>
      <c r="R14" s="23" t="n">
        <f t="shared" ref="R14:R68" si="14">P14+Q14</f>
        <v>560.0</v>
      </c>
      <c r="S14" s="24">
        <v>0</v>
      </c>
      <c r="T14" s="24">
        <v>0</v>
      </c>
      <c r="U14" s="24">
        <v>0</v>
      </c>
      <c r="V14" s="24">
        <v>0</v>
      </c>
      <c r="W14" s="25">
        <v>0</v>
      </c>
      <c r="X14" s="23">
        <v>0</v>
      </c>
      <c r="Y14" s="23" t="n">
        <f t="shared" ref="Y14:Y68" si="15">SUM(R14:X14)</f>
        <v>560.0</v>
      </c>
      <c r="Z14" s="25" t="n">
        <f t="shared" si="3"/>
        <v>1120.0</v>
      </c>
      <c r="AA14" s="107"/>
      <c r="AB14" s="25" t="n">
        <v>100.0</v>
      </c>
      <c r="AC14" s="25" t="n">
        <v>2.0</v>
      </c>
      <c r="AD14" s="25" t="n">
        <f t="shared" ref="AD14" si="16">P14*AB14*AC14/100</f>
        <v>1120.0</v>
      </c>
      <c r="AE14" s="25" t="n">
        <f t="shared" ref="AE14" si="17">Q14*AB14*AC14/100</f>
        <v>0.0</v>
      </c>
      <c r="AF14" s="25" t="n">
        <f t="shared" ref="AF14" si="18">AD14+AE14</f>
        <v>1120.0</v>
      </c>
      <c r="AG14" s="25" t="n">
        <f t="shared" ref="AG14" si="19">S14*AB14*AC14/100</f>
        <v>0.0</v>
      </c>
      <c r="AH14" s="25" t="n">
        <f t="shared" ref="AH14" si="20">T14*AB14*AC14/100</f>
        <v>0.0</v>
      </c>
      <c r="AI14" s="25" t="n">
        <f t="shared" ref="AI14" si="21">U14*AB14*AC14/100</f>
        <v>0.0</v>
      </c>
      <c r="AJ14" s="25" t="n">
        <f t="shared" ref="AJ14" si="22">V14*AB14*AC14/100</f>
        <v>0.0</v>
      </c>
      <c r="AK14" s="25" t="n">
        <f t="shared" ref="AK14" si="23">W14*AB14*AC14/100</f>
        <v>0.0</v>
      </c>
      <c r="AL14" s="25" t="n">
        <f t="shared" ref="AL14" si="24">X14*AB14*AC14/100</f>
        <v>0.0</v>
      </c>
      <c r="AM14" s="25" t="n">
        <f t="shared" si="13"/>
        <v>1120.0</v>
      </c>
      <c r="AN14" s="10"/>
      <c r="AO14" s="10"/>
      <c r="AP14" s="10"/>
      <c r="AQ14" s="10"/>
      <c r="AR14" s="10"/>
      <c r="AS14" s="14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4"/>
      <c r="BG14" s="10"/>
      <c r="BH14" s="10"/>
      <c r="BI14" s="10"/>
      <c r="BJ14" s="10"/>
      <c r="BK14" s="14"/>
      <c r="BL14" s="10"/>
      <c r="BM14" s="14"/>
      <c r="BN14" s="10"/>
      <c r="BO14" s="10"/>
      <c r="BP14" s="10"/>
      <c r="BQ14" s="10"/>
      <c r="BR14" s="14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</row>
    <row r="15" spans="1:84" x14ac:dyDescent="0.25">
      <c r="A15" s="5">
        <v>7</v>
      </c>
      <c r="B15" s="26" t="s">
        <v>165</v>
      </c>
      <c r="C15" s="115" t="s">
        <v>122</v>
      </c>
      <c r="D15" s="5"/>
      <c r="E15" s="122"/>
      <c r="F15" s="5"/>
      <c r="G15" s="5"/>
      <c r="H15" s="5"/>
      <c r="I15" s="5"/>
      <c r="J15" s="5"/>
      <c r="K15" s="5"/>
      <c r="L15" s="31"/>
      <c r="M15" s="124" t="s">
        <v>19</v>
      </c>
      <c r="N15" s="125">
        <v>6</v>
      </c>
      <c r="O15" s="114"/>
      <c r="P15" s="127">
        <v>65</v>
      </c>
      <c r="Q15" s="24">
        <v>0</v>
      </c>
      <c r="R15" s="24" t="n">
        <f t="shared" si="14"/>
        <v>65.0</v>
      </c>
      <c r="S15" s="24">
        <v>0</v>
      </c>
      <c r="T15" s="24">
        <v>0</v>
      </c>
      <c r="U15" s="24">
        <v>0</v>
      </c>
      <c r="V15" s="24">
        <v>0</v>
      </c>
      <c r="W15" s="25">
        <v>0</v>
      </c>
      <c r="X15" s="23">
        <v>0</v>
      </c>
      <c r="Y15" s="23" t="n">
        <f t="shared" si="15"/>
        <v>65.0</v>
      </c>
      <c r="Z15" s="25" t="n">
        <f t="shared" si="3"/>
        <v>390.0</v>
      </c>
      <c r="AA15" s="132"/>
      <c r="AB15" s="25" t="n">
        <v>100.0</v>
      </c>
      <c r="AC15" s="25" t="n">
        <v>4.0</v>
      </c>
      <c r="AD15" s="25" t="n">
        <f t="shared" ref="AD15:AD51" si="25">P15*AB15*AC15/100</f>
        <v>260.0</v>
      </c>
      <c r="AE15" s="25" t="n">
        <f t="shared" ref="AE15:AE51" si="26">Q15*AB15*AC15/100</f>
        <v>0.0</v>
      </c>
      <c r="AF15" s="25" t="n">
        <f t="shared" ref="AF15:AF51" si="27">AD15+AE15</f>
        <v>260.0</v>
      </c>
      <c r="AG15" s="25" t="n">
        <f t="shared" ref="AG15:AG51" si="28">S15*AB15*AC15/100</f>
        <v>0.0</v>
      </c>
      <c r="AH15" s="25" t="n">
        <f t="shared" ref="AH15:AH51" si="29">T15*AB15*AC15/100</f>
        <v>0.0</v>
      </c>
      <c r="AI15" s="25" t="n">
        <f t="shared" ref="AI15:AI51" si="30">U15*AB15*AC15/100</f>
        <v>0.0</v>
      </c>
      <c r="AJ15" s="25" t="n">
        <f t="shared" ref="AJ15:AJ51" si="31">V15*AB15*AC15/100</f>
        <v>0.0</v>
      </c>
      <c r="AK15" s="25" t="n">
        <f t="shared" ref="AK15:AK51" si="32">W15*AB15*AC15/100</f>
        <v>0.0</v>
      </c>
      <c r="AL15" s="25" t="n">
        <f t="shared" ref="AL15:AL51" si="33">X15*AB15*AC15/100</f>
        <v>0.0</v>
      </c>
      <c r="AM15" s="25" t="n">
        <f t="shared" si="13"/>
        <v>260.0</v>
      </c>
    </row>
    <row r="16" spans="1:84" x14ac:dyDescent="0.25">
      <c r="A16" s="5">
        <v>8</v>
      </c>
      <c r="B16" s="26" t="s">
        <v>165</v>
      </c>
      <c r="C16" s="109" t="s">
        <v>168</v>
      </c>
      <c r="D16" s="5"/>
      <c r="E16" s="122"/>
      <c r="F16" s="5"/>
      <c r="G16" s="5"/>
      <c r="H16" s="5"/>
      <c r="I16" s="5"/>
      <c r="J16" s="5"/>
      <c r="K16" s="5"/>
      <c r="L16" s="31"/>
      <c r="M16" s="124" t="s">
        <v>170</v>
      </c>
      <c r="N16" s="125">
        <v>1</v>
      </c>
      <c r="O16" s="114"/>
      <c r="P16" s="127">
        <v>85</v>
      </c>
      <c r="Q16" s="24">
        <v>0</v>
      </c>
      <c r="R16" s="24" t="n">
        <f t="shared" si="14"/>
        <v>85.0</v>
      </c>
      <c r="S16" s="24">
        <v>0</v>
      </c>
      <c r="T16" s="24">
        <v>0</v>
      </c>
      <c r="U16" s="24">
        <v>0</v>
      </c>
      <c r="V16" s="24">
        <v>0</v>
      </c>
      <c r="W16" s="25">
        <v>0</v>
      </c>
      <c r="X16" s="23">
        <v>0</v>
      </c>
      <c r="Y16" s="23" t="n">
        <f t="shared" si="15"/>
        <v>85.0</v>
      </c>
      <c r="Z16" s="25" t="n">
        <f t="shared" si="3"/>
        <v>85.0</v>
      </c>
      <c r="AA16" s="132"/>
      <c r="AB16" s="25" t="n">
        <v>100.0</v>
      </c>
      <c r="AC16" s="25" t="n">
        <v>1.0</v>
      </c>
      <c r="AD16" s="25" t="n">
        <f t="shared" si="25"/>
        <v>85.0</v>
      </c>
      <c r="AE16" s="25" t="n">
        <f t="shared" si="26"/>
        <v>0.0</v>
      </c>
      <c r="AF16" s="25" t="n">
        <f t="shared" si="27"/>
        <v>85.0</v>
      </c>
      <c r="AG16" s="25" t="n">
        <f t="shared" si="28"/>
        <v>0.0</v>
      </c>
      <c r="AH16" s="25" t="n">
        <f t="shared" si="29"/>
        <v>0.0</v>
      </c>
      <c r="AI16" s="25" t="n">
        <f t="shared" si="30"/>
        <v>0.0</v>
      </c>
      <c r="AJ16" s="25" t="n">
        <f t="shared" si="31"/>
        <v>0.0</v>
      </c>
      <c r="AK16" s="25" t="n">
        <f t="shared" si="32"/>
        <v>0.0</v>
      </c>
      <c r="AL16" s="25" t="n">
        <f t="shared" si="33"/>
        <v>0.0</v>
      </c>
      <c r="AM16" s="25" t="n">
        <f t="shared" si="13"/>
        <v>85.0</v>
      </c>
    </row>
    <row r="17" spans="1:39" x14ac:dyDescent="0.25">
      <c r="A17" s="5">
        <v>9</v>
      </c>
      <c r="B17" s="26" t="s">
        <v>165</v>
      </c>
      <c r="C17" s="109" t="s">
        <v>169</v>
      </c>
      <c r="D17" s="5"/>
      <c r="E17" s="122"/>
      <c r="F17" s="5"/>
      <c r="G17" s="5"/>
      <c r="H17" s="5"/>
      <c r="I17" s="5"/>
      <c r="J17" s="5"/>
      <c r="K17" s="5"/>
      <c r="L17" s="31"/>
      <c r="M17" s="124" t="s">
        <v>170</v>
      </c>
      <c r="N17" s="125">
        <v>2</v>
      </c>
      <c r="O17" s="114"/>
      <c r="P17" s="127">
        <v>55</v>
      </c>
      <c r="Q17" s="24">
        <v>0</v>
      </c>
      <c r="R17" s="24" t="n">
        <f t="shared" si="14"/>
        <v>55.0</v>
      </c>
      <c r="S17" s="24">
        <v>0</v>
      </c>
      <c r="T17" s="24">
        <v>0</v>
      </c>
      <c r="U17" s="24">
        <v>0</v>
      </c>
      <c r="V17" s="24">
        <v>0</v>
      </c>
      <c r="W17" s="25">
        <v>0</v>
      </c>
      <c r="X17" s="23">
        <v>0</v>
      </c>
      <c r="Y17" s="23" t="n">
        <f t="shared" si="15"/>
        <v>55.0</v>
      </c>
      <c r="Z17" s="25" t="n">
        <f t="shared" si="3"/>
        <v>110.0</v>
      </c>
      <c r="AA17" s="132"/>
      <c r="AB17" s="25" t="n">
        <v>100.0</v>
      </c>
      <c r="AC17" s="25" t="n">
        <v>2.0</v>
      </c>
      <c r="AD17" s="25" t="n">
        <f t="shared" si="25"/>
        <v>110.0</v>
      </c>
      <c r="AE17" s="25" t="n">
        <f t="shared" si="26"/>
        <v>0.0</v>
      </c>
      <c r="AF17" s="25" t="n">
        <f t="shared" si="27"/>
        <v>110.0</v>
      </c>
      <c r="AG17" s="25" t="n">
        <f t="shared" si="28"/>
        <v>0.0</v>
      </c>
      <c r="AH17" s="25" t="n">
        <f t="shared" si="29"/>
        <v>0.0</v>
      </c>
      <c r="AI17" s="25" t="n">
        <f t="shared" si="30"/>
        <v>0.0</v>
      </c>
      <c r="AJ17" s="25" t="n">
        <f t="shared" si="31"/>
        <v>0.0</v>
      </c>
      <c r="AK17" s="25" t="n">
        <f t="shared" si="32"/>
        <v>0.0</v>
      </c>
      <c r="AL17" s="25" t="n">
        <f t="shared" si="33"/>
        <v>0.0</v>
      </c>
      <c r="AM17" s="25" t="n">
        <f t="shared" si="13"/>
        <v>110.0</v>
      </c>
    </row>
    <row r="18" spans="1:39" x14ac:dyDescent="0.25">
      <c r="A18" s="5">
        <v>10</v>
      </c>
      <c r="B18" s="26" t="s">
        <v>165</v>
      </c>
      <c r="C18" s="115" t="s">
        <v>123</v>
      </c>
      <c r="D18" s="5"/>
      <c r="E18" s="122"/>
      <c r="F18" s="5"/>
      <c r="G18" s="5"/>
      <c r="H18" s="5"/>
      <c r="I18" s="5"/>
      <c r="J18" s="5"/>
      <c r="K18" s="5"/>
      <c r="L18" s="31"/>
      <c r="M18" s="124" t="s">
        <v>19</v>
      </c>
      <c r="N18" s="125">
        <v>2</v>
      </c>
      <c r="O18" s="114"/>
      <c r="P18" s="127">
        <v>580</v>
      </c>
      <c r="Q18" s="24">
        <v>0</v>
      </c>
      <c r="R18" s="24" t="n">
        <f t="shared" si="14"/>
        <v>580.0</v>
      </c>
      <c r="S18" s="24">
        <v>0</v>
      </c>
      <c r="T18" s="24">
        <v>0</v>
      </c>
      <c r="U18" s="24">
        <v>0</v>
      </c>
      <c r="V18" s="24">
        <v>0</v>
      </c>
      <c r="W18" s="25">
        <v>0</v>
      </c>
      <c r="X18" s="23">
        <v>0</v>
      </c>
      <c r="Y18" s="23" t="n">
        <f t="shared" si="15"/>
        <v>580.0</v>
      </c>
      <c r="Z18" s="25" t="n">
        <f t="shared" si="3"/>
        <v>1160.0</v>
      </c>
      <c r="AA18" s="132"/>
      <c r="AB18" s="25" t="n">
        <v>100.0</v>
      </c>
      <c r="AC18" s="25" t="n">
        <v>2.0</v>
      </c>
      <c r="AD18" s="25" t="n">
        <f t="shared" si="25"/>
        <v>1160.0</v>
      </c>
      <c r="AE18" s="25" t="n">
        <f t="shared" si="26"/>
        <v>0.0</v>
      </c>
      <c r="AF18" s="25" t="n">
        <f t="shared" si="27"/>
        <v>1160.0</v>
      </c>
      <c r="AG18" s="25" t="n">
        <f t="shared" si="28"/>
        <v>0.0</v>
      </c>
      <c r="AH18" s="25" t="n">
        <f t="shared" si="29"/>
        <v>0.0</v>
      </c>
      <c r="AI18" s="25" t="n">
        <f t="shared" si="30"/>
        <v>0.0</v>
      </c>
      <c r="AJ18" s="25" t="n">
        <f t="shared" si="31"/>
        <v>0.0</v>
      </c>
      <c r="AK18" s="25" t="n">
        <f t="shared" si="32"/>
        <v>0.0</v>
      </c>
      <c r="AL18" s="25" t="n">
        <f t="shared" si="33"/>
        <v>0.0</v>
      </c>
      <c r="AM18" s="25" t="n">
        <f t="shared" si="13"/>
        <v>1160.0</v>
      </c>
    </row>
    <row r="19" spans="1:39" x14ac:dyDescent="0.25">
      <c r="A19" s="5">
        <v>11</v>
      </c>
      <c r="B19" s="26" t="s">
        <v>165</v>
      </c>
      <c r="C19" s="116" t="s">
        <v>124</v>
      </c>
      <c r="D19" s="5"/>
      <c r="E19" s="122"/>
      <c r="F19" s="5"/>
      <c r="G19" s="5"/>
      <c r="H19" s="5"/>
      <c r="I19" s="5"/>
      <c r="J19" s="5"/>
      <c r="K19" s="5"/>
      <c r="L19" s="31"/>
      <c r="M19" s="124" t="s">
        <v>19</v>
      </c>
      <c r="N19" s="125">
        <v>1</v>
      </c>
      <c r="O19" s="114"/>
      <c r="P19" s="127">
        <v>570</v>
      </c>
      <c r="Q19" s="24">
        <v>0</v>
      </c>
      <c r="R19" s="24" t="n">
        <f t="shared" si="14"/>
        <v>570.0</v>
      </c>
      <c r="S19" s="24">
        <v>0</v>
      </c>
      <c r="T19" s="24">
        <v>0</v>
      </c>
      <c r="U19" s="24">
        <v>0</v>
      </c>
      <c r="V19" s="24">
        <v>0</v>
      </c>
      <c r="W19" s="25">
        <v>0</v>
      </c>
      <c r="X19" s="23">
        <v>0</v>
      </c>
      <c r="Y19" s="23" t="n">
        <f t="shared" si="15"/>
        <v>570.0</v>
      </c>
      <c r="Z19" s="25" t="n">
        <f t="shared" si="3"/>
        <v>570.0</v>
      </c>
      <c r="AA19" s="132"/>
      <c r="AB19" s="25" t="n">
        <v>100.0</v>
      </c>
      <c r="AC19" s="25" t="n">
        <v>1.0</v>
      </c>
      <c r="AD19" s="25" t="n">
        <f t="shared" si="25"/>
        <v>570.0</v>
      </c>
      <c r="AE19" s="25" t="n">
        <f t="shared" si="26"/>
        <v>0.0</v>
      </c>
      <c r="AF19" s="25" t="n">
        <f t="shared" si="27"/>
        <v>570.0</v>
      </c>
      <c r="AG19" s="25" t="n">
        <f t="shared" si="28"/>
        <v>0.0</v>
      </c>
      <c r="AH19" s="25" t="n">
        <f t="shared" si="29"/>
        <v>0.0</v>
      </c>
      <c r="AI19" s="25" t="n">
        <f t="shared" si="30"/>
        <v>0.0</v>
      </c>
      <c r="AJ19" s="25" t="n">
        <f t="shared" si="31"/>
        <v>0.0</v>
      </c>
      <c r="AK19" s="25" t="n">
        <f t="shared" si="32"/>
        <v>0.0</v>
      </c>
      <c r="AL19" s="25" t="n">
        <f t="shared" si="33"/>
        <v>0.0</v>
      </c>
      <c r="AM19" s="25" t="n">
        <f t="shared" si="13"/>
        <v>570.0</v>
      </c>
    </row>
    <row r="20" spans="1:39" x14ac:dyDescent="0.25">
      <c r="A20" s="5">
        <v>12</v>
      </c>
      <c r="B20" s="26" t="s">
        <v>165</v>
      </c>
      <c r="C20" s="116" t="s">
        <v>125</v>
      </c>
      <c r="D20" s="5"/>
      <c r="E20" s="122"/>
      <c r="F20" s="5"/>
      <c r="G20" s="5"/>
      <c r="H20" s="5"/>
      <c r="I20" s="5"/>
      <c r="J20" s="5"/>
      <c r="K20" s="5"/>
      <c r="L20" s="31"/>
      <c r="M20" s="124" t="s">
        <v>19</v>
      </c>
      <c r="N20" s="126">
        <v>2</v>
      </c>
      <c r="O20" s="114"/>
      <c r="P20" s="127">
        <v>540</v>
      </c>
      <c r="Q20" s="24">
        <v>0</v>
      </c>
      <c r="R20" s="24" t="n">
        <f t="shared" si="14"/>
        <v>540.0</v>
      </c>
      <c r="S20" s="24">
        <v>0</v>
      </c>
      <c r="T20" s="24">
        <v>0</v>
      </c>
      <c r="U20" s="24">
        <v>0</v>
      </c>
      <c r="V20" s="24">
        <v>0</v>
      </c>
      <c r="W20" s="25">
        <v>0</v>
      </c>
      <c r="X20" s="23">
        <v>0</v>
      </c>
      <c r="Y20" s="23" t="n">
        <f t="shared" si="15"/>
        <v>540.0</v>
      </c>
      <c r="Z20" s="25" t="n">
        <f t="shared" si="3"/>
        <v>1080.0</v>
      </c>
      <c r="AA20" s="132"/>
      <c r="AB20" s="25" t="n">
        <v>100.0</v>
      </c>
      <c r="AC20" s="25" t="n">
        <v>2.0</v>
      </c>
      <c r="AD20" s="25" t="n">
        <f t="shared" si="25"/>
        <v>1080.0</v>
      </c>
      <c r="AE20" s="25" t="n">
        <f t="shared" si="26"/>
        <v>0.0</v>
      </c>
      <c r="AF20" s="25" t="n">
        <f t="shared" si="27"/>
        <v>1080.0</v>
      </c>
      <c r="AG20" s="25" t="n">
        <f t="shared" si="28"/>
        <v>0.0</v>
      </c>
      <c r="AH20" s="25" t="n">
        <f t="shared" si="29"/>
        <v>0.0</v>
      </c>
      <c r="AI20" s="25" t="n">
        <f t="shared" si="30"/>
        <v>0.0</v>
      </c>
      <c r="AJ20" s="25" t="n">
        <f t="shared" si="31"/>
        <v>0.0</v>
      </c>
      <c r="AK20" s="25" t="n">
        <f t="shared" si="32"/>
        <v>0.0</v>
      </c>
      <c r="AL20" s="25" t="n">
        <f t="shared" si="33"/>
        <v>0.0</v>
      </c>
      <c r="AM20" s="25" t="n">
        <f t="shared" si="13"/>
        <v>1080.0</v>
      </c>
    </row>
    <row r="21" spans="1:39" x14ac:dyDescent="0.25">
      <c r="A21" s="5">
        <v>13</v>
      </c>
      <c r="B21" s="26" t="s">
        <v>165</v>
      </c>
      <c r="C21" s="116" t="s">
        <v>126</v>
      </c>
      <c r="D21" s="5"/>
      <c r="E21" s="122"/>
      <c r="F21" s="5"/>
      <c r="G21" s="5"/>
      <c r="H21" s="5"/>
      <c r="I21" s="5"/>
      <c r="J21" s="5"/>
      <c r="K21" s="5"/>
      <c r="L21" s="31"/>
      <c r="M21" s="124" t="s">
        <v>19</v>
      </c>
      <c r="N21" s="126">
        <v>2</v>
      </c>
      <c r="O21" s="114"/>
      <c r="P21" s="127">
        <v>135</v>
      </c>
      <c r="Q21" s="24">
        <v>0</v>
      </c>
      <c r="R21" s="24" t="n">
        <f t="shared" si="14"/>
        <v>135.0</v>
      </c>
      <c r="S21" s="24">
        <v>0</v>
      </c>
      <c r="T21" s="24">
        <v>0</v>
      </c>
      <c r="U21" s="24">
        <v>0</v>
      </c>
      <c r="V21" s="24">
        <v>0</v>
      </c>
      <c r="W21" s="25">
        <v>0</v>
      </c>
      <c r="X21" s="23">
        <v>0</v>
      </c>
      <c r="Y21" s="23" t="n">
        <f t="shared" si="15"/>
        <v>135.0</v>
      </c>
      <c r="Z21" s="25" t="n">
        <f t="shared" si="3"/>
        <v>270.0</v>
      </c>
      <c r="AA21" s="132"/>
      <c r="AB21" s="25" t="n">
        <v>100.0</v>
      </c>
      <c r="AC21" s="25" t="n">
        <v>2.0</v>
      </c>
      <c r="AD21" s="25" t="n">
        <f t="shared" si="25"/>
        <v>270.0</v>
      </c>
      <c r="AE21" s="25" t="n">
        <f t="shared" si="26"/>
        <v>0.0</v>
      </c>
      <c r="AF21" s="25" t="n">
        <f t="shared" si="27"/>
        <v>270.0</v>
      </c>
      <c r="AG21" s="25" t="n">
        <f t="shared" si="28"/>
        <v>0.0</v>
      </c>
      <c r="AH21" s="25" t="n">
        <f t="shared" si="29"/>
        <v>0.0</v>
      </c>
      <c r="AI21" s="25" t="n">
        <f t="shared" si="30"/>
        <v>0.0</v>
      </c>
      <c r="AJ21" s="25" t="n">
        <f t="shared" si="31"/>
        <v>0.0</v>
      </c>
      <c r="AK21" s="25" t="n">
        <f t="shared" si="32"/>
        <v>0.0</v>
      </c>
      <c r="AL21" s="25" t="n">
        <f t="shared" si="33"/>
        <v>0.0</v>
      </c>
      <c r="AM21" s="25" t="n">
        <f t="shared" si="13"/>
        <v>270.0</v>
      </c>
    </row>
    <row r="22" spans="1:39" x14ac:dyDescent="0.25">
      <c r="A22" s="5">
        <v>14</v>
      </c>
      <c r="B22" s="26" t="s">
        <v>165</v>
      </c>
      <c r="C22" s="116" t="s">
        <v>127</v>
      </c>
      <c r="D22" s="5"/>
      <c r="E22" s="121" t="s">
        <v>158</v>
      </c>
      <c r="F22" s="5"/>
      <c r="G22" s="5"/>
      <c r="H22" s="5"/>
      <c r="I22" s="5"/>
      <c r="J22" s="5"/>
      <c r="K22" s="5"/>
      <c r="L22" s="31"/>
      <c r="M22" s="124" t="s">
        <v>19</v>
      </c>
      <c r="N22" s="126">
        <v>2</v>
      </c>
      <c r="O22" s="114"/>
      <c r="P22" s="127">
        <v>680</v>
      </c>
      <c r="Q22" s="24">
        <v>0</v>
      </c>
      <c r="R22" s="24" t="n">
        <f t="shared" si="14"/>
        <v>680.0</v>
      </c>
      <c r="S22" s="24">
        <v>0</v>
      </c>
      <c r="T22" s="24">
        <v>0</v>
      </c>
      <c r="U22" s="24">
        <v>0</v>
      </c>
      <c r="V22" s="24">
        <v>0</v>
      </c>
      <c r="W22" s="25">
        <v>0</v>
      </c>
      <c r="X22" s="23">
        <v>0</v>
      </c>
      <c r="Y22" s="23" t="n">
        <f t="shared" si="15"/>
        <v>680.0</v>
      </c>
      <c r="Z22" s="25" t="n">
        <f t="shared" si="3"/>
        <v>1360.0</v>
      </c>
      <c r="AA22" s="132"/>
      <c r="AB22" s="25" t="n">
        <v>100.0</v>
      </c>
      <c r="AC22" s="25" t="n">
        <v>2.0</v>
      </c>
      <c r="AD22" s="25" t="n">
        <f t="shared" si="25"/>
        <v>1360.0</v>
      </c>
      <c r="AE22" s="25" t="n">
        <f t="shared" si="26"/>
        <v>0.0</v>
      </c>
      <c r="AF22" s="25" t="n">
        <f t="shared" si="27"/>
        <v>1360.0</v>
      </c>
      <c r="AG22" s="25" t="n">
        <f t="shared" si="28"/>
        <v>0.0</v>
      </c>
      <c r="AH22" s="25" t="n">
        <f t="shared" si="29"/>
        <v>0.0</v>
      </c>
      <c r="AI22" s="25" t="n">
        <f t="shared" si="30"/>
        <v>0.0</v>
      </c>
      <c r="AJ22" s="25" t="n">
        <f t="shared" si="31"/>
        <v>0.0</v>
      </c>
      <c r="AK22" s="25" t="n">
        <f t="shared" si="32"/>
        <v>0.0</v>
      </c>
      <c r="AL22" s="25" t="n">
        <f t="shared" si="33"/>
        <v>0.0</v>
      </c>
      <c r="AM22" s="25" t="n">
        <f t="shared" si="13"/>
        <v>1360.0</v>
      </c>
    </row>
    <row r="23" spans="1:39" x14ac:dyDescent="0.25">
      <c r="A23" s="5">
        <v>15</v>
      </c>
      <c r="B23" s="26" t="s">
        <v>165</v>
      </c>
      <c r="C23" s="116" t="s">
        <v>128</v>
      </c>
      <c r="D23" s="5"/>
      <c r="E23" s="5"/>
      <c r="F23" s="5"/>
      <c r="G23" s="5"/>
      <c r="H23" s="5"/>
      <c r="I23" s="5"/>
      <c r="J23" s="5"/>
      <c r="K23" s="5"/>
      <c r="L23" s="31"/>
      <c r="M23" s="124" t="s">
        <v>19</v>
      </c>
      <c r="N23" s="126">
        <v>1</v>
      </c>
      <c r="O23" s="114"/>
      <c r="P23" s="127">
        <v>3600</v>
      </c>
      <c r="Q23" s="24">
        <v>0</v>
      </c>
      <c r="R23" s="24" t="n">
        <f t="shared" si="14"/>
        <v>3600.0</v>
      </c>
      <c r="S23" s="24">
        <v>0</v>
      </c>
      <c r="T23" s="24">
        <v>0</v>
      </c>
      <c r="U23" s="24">
        <v>0</v>
      </c>
      <c r="V23" s="24">
        <v>0</v>
      </c>
      <c r="W23" s="25">
        <v>0</v>
      </c>
      <c r="X23" s="23">
        <v>0</v>
      </c>
      <c r="Y23" s="23" t="n">
        <f t="shared" si="15"/>
        <v>3600.0</v>
      </c>
      <c r="Z23" s="25" t="n">
        <f t="shared" si="3"/>
        <v>3600.0</v>
      </c>
      <c r="AA23" s="132"/>
      <c r="AB23" s="25" t="n">
        <v>100.0</v>
      </c>
      <c r="AC23" s="25" t="n">
        <v>1.0</v>
      </c>
      <c r="AD23" s="25" t="n">
        <f t="shared" si="25"/>
        <v>3600.0</v>
      </c>
      <c r="AE23" s="25" t="n">
        <f t="shared" si="26"/>
        <v>0.0</v>
      </c>
      <c r="AF23" s="25" t="n">
        <f t="shared" si="27"/>
        <v>3600.0</v>
      </c>
      <c r="AG23" s="25" t="n">
        <f t="shared" si="28"/>
        <v>0.0</v>
      </c>
      <c r="AH23" s="25" t="n">
        <f t="shared" si="29"/>
        <v>0.0</v>
      </c>
      <c r="AI23" s="25" t="n">
        <f t="shared" si="30"/>
        <v>0.0</v>
      </c>
      <c r="AJ23" s="25" t="n">
        <f t="shared" si="31"/>
        <v>0.0</v>
      </c>
      <c r="AK23" s="25" t="n">
        <f t="shared" si="32"/>
        <v>0.0</v>
      </c>
      <c r="AL23" s="25" t="n">
        <f t="shared" si="33"/>
        <v>0.0</v>
      </c>
      <c r="AM23" s="25" t="n">
        <f t="shared" si="13"/>
        <v>3600.0</v>
      </c>
    </row>
    <row r="24" spans="1:39" x14ac:dyDescent="0.25">
      <c r="A24" s="5">
        <v>16</v>
      </c>
      <c r="B24" s="26" t="s">
        <v>165</v>
      </c>
      <c r="C24" s="133" t="s">
        <v>171</v>
      </c>
      <c r="D24" s="5"/>
      <c r="E24" s="5"/>
      <c r="F24" s="5"/>
      <c r="G24" s="5"/>
      <c r="H24" s="5"/>
      <c r="I24" s="5"/>
      <c r="J24" s="5"/>
      <c r="K24" s="5"/>
      <c r="L24" s="31"/>
      <c r="M24" s="124" t="s">
        <v>19</v>
      </c>
      <c r="N24" s="126">
        <v>4</v>
      </c>
      <c r="O24" s="114"/>
      <c r="P24" s="127">
        <v>35</v>
      </c>
      <c r="Q24" s="24">
        <v>0</v>
      </c>
      <c r="R24" s="24" t="n">
        <f t="shared" si="14"/>
        <v>35.0</v>
      </c>
      <c r="S24" s="24">
        <v>0</v>
      </c>
      <c r="T24" s="24">
        <v>0</v>
      </c>
      <c r="U24" s="24">
        <v>0</v>
      </c>
      <c r="V24" s="24">
        <v>0</v>
      </c>
      <c r="W24" s="25">
        <v>0</v>
      </c>
      <c r="X24" s="23">
        <v>0</v>
      </c>
      <c r="Y24" s="23" t="n">
        <f t="shared" si="15"/>
        <v>35.0</v>
      </c>
      <c r="Z24" s="25" t="n">
        <f t="shared" si="3"/>
        <v>140.0</v>
      </c>
      <c r="AA24" s="132"/>
      <c r="AB24" s="25" t="n">
        <v>100.0</v>
      </c>
      <c r="AC24" s="25" t="n">
        <v>4.0</v>
      </c>
      <c r="AD24" s="25" t="n">
        <f t="shared" si="25"/>
        <v>140.0</v>
      </c>
      <c r="AE24" s="25" t="n">
        <f t="shared" si="26"/>
        <v>0.0</v>
      </c>
      <c r="AF24" s="25" t="n">
        <f t="shared" si="27"/>
        <v>140.0</v>
      </c>
      <c r="AG24" s="25" t="n">
        <f t="shared" si="28"/>
        <v>0.0</v>
      </c>
      <c r="AH24" s="25" t="n">
        <f t="shared" si="29"/>
        <v>0.0</v>
      </c>
      <c r="AI24" s="25" t="n">
        <f t="shared" si="30"/>
        <v>0.0</v>
      </c>
      <c r="AJ24" s="25" t="n">
        <f t="shared" si="31"/>
        <v>0.0</v>
      </c>
      <c r="AK24" s="25" t="n">
        <f t="shared" si="32"/>
        <v>0.0</v>
      </c>
      <c r="AL24" s="25" t="n">
        <f t="shared" si="33"/>
        <v>0.0</v>
      </c>
      <c r="AM24" s="25" t="n">
        <f t="shared" si="13"/>
        <v>140.0</v>
      </c>
    </row>
    <row r="25" spans="1:39" x14ac:dyDescent="0.25">
      <c r="A25" s="5">
        <v>17</v>
      </c>
      <c r="B25" s="26" t="s">
        <v>165</v>
      </c>
      <c r="C25" s="133" t="s">
        <v>172</v>
      </c>
      <c r="D25" s="5"/>
      <c r="E25" s="5"/>
      <c r="F25" s="5"/>
      <c r="G25" s="5"/>
      <c r="H25" s="5"/>
      <c r="I25" s="5"/>
      <c r="J25" s="5"/>
      <c r="K25" s="5"/>
      <c r="L25" s="31"/>
      <c r="M25" s="124" t="s">
        <v>19</v>
      </c>
      <c r="N25" s="126">
        <v>2</v>
      </c>
      <c r="O25" s="114"/>
      <c r="P25" s="127">
        <v>385</v>
      </c>
      <c r="Q25" s="24">
        <v>0</v>
      </c>
      <c r="R25" s="24" t="n">
        <f t="shared" si="14"/>
        <v>385.0</v>
      </c>
      <c r="S25" s="24">
        <v>0</v>
      </c>
      <c r="T25" s="24">
        <v>0</v>
      </c>
      <c r="U25" s="24">
        <v>0</v>
      </c>
      <c r="V25" s="24">
        <v>0</v>
      </c>
      <c r="W25" s="25">
        <v>0</v>
      </c>
      <c r="X25" s="23">
        <v>0</v>
      </c>
      <c r="Y25" s="23" t="n">
        <f t="shared" si="15"/>
        <v>385.0</v>
      </c>
      <c r="Z25" s="25" t="n">
        <f t="shared" si="3"/>
        <v>770.0</v>
      </c>
      <c r="AA25" s="132"/>
      <c r="AB25" s="25" t="n">
        <v>100.0</v>
      </c>
      <c r="AC25" s="25" t="n">
        <v>2.0</v>
      </c>
      <c r="AD25" s="25" t="n">
        <f t="shared" si="25"/>
        <v>770.0</v>
      </c>
      <c r="AE25" s="25" t="n">
        <f t="shared" si="26"/>
        <v>0.0</v>
      </c>
      <c r="AF25" s="25" t="n">
        <f t="shared" si="27"/>
        <v>770.0</v>
      </c>
      <c r="AG25" s="25" t="n">
        <f t="shared" si="28"/>
        <v>0.0</v>
      </c>
      <c r="AH25" s="25" t="n">
        <f t="shared" si="29"/>
        <v>0.0</v>
      </c>
      <c r="AI25" s="25" t="n">
        <f t="shared" si="30"/>
        <v>0.0</v>
      </c>
      <c r="AJ25" s="25" t="n">
        <f t="shared" si="31"/>
        <v>0.0</v>
      </c>
      <c r="AK25" s="25" t="n">
        <f t="shared" si="32"/>
        <v>0.0</v>
      </c>
      <c r="AL25" s="25" t="n">
        <f t="shared" si="33"/>
        <v>0.0</v>
      </c>
      <c r="AM25" s="25" t="n">
        <f t="shared" si="13"/>
        <v>770.0</v>
      </c>
    </row>
    <row r="26" spans="1:39" x14ac:dyDescent="0.25">
      <c r="A26" s="5">
        <v>18</v>
      </c>
      <c r="B26" s="26" t="s">
        <v>165</v>
      </c>
      <c r="C26" s="133" t="s">
        <v>173</v>
      </c>
      <c r="D26" s="5"/>
      <c r="E26" s="5"/>
      <c r="F26" s="5"/>
      <c r="G26" s="5"/>
      <c r="H26" s="5"/>
      <c r="I26" s="5"/>
      <c r="J26" s="5"/>
      <c r="K26" s="5"/>
      <c r="L26" s="31"/>
      <c r="M26" s="124" t="s">
        <v>19</v>
      </c>
      <c r="N26" s="126">
        <v>2</v>
      </c>
      <c r="O26" s="114"/>
      <c r="P26" s="127">
        <v>780</v>
      </c>
      <c r="Q26" s="24">
        <v>0</v>
      </c>
      <c r="R26" s="24" t="n">
        <f t="shared" si="14"/>
        <v>780.0</v>
      </c>
      <c r="S26" s="24">
        <v>0</v>
      </c>
      <c r="T26" s="24">
        <v>0</v>
      </c>
      <c r="U26" s="24">
        <v>0</v>
      </c>
      <c r="V26" s="24">
        <v>0</v>
      </c>
      <c r="W26" s="25">
        <v>0</v>
      </c>
      <c r="X26" s="23">
        <v>0</v>
      </c>
      <c r="Y26" s="23" t="n">
        <f t="shared" si="15"/>
        <v>780.0</v>
      </c>
      <c r="Z26" s="25" t="n">
        <f t="shared" si="3"/>
        <v>1560.0</v>
      </c>
      <c r="AA26" s="132"/>
      <c r="AB26" s="25" t="n">
        <v>100.0</v>
      </c>
      <c r="AC26" s="25" t="n">
        <v>2.0</v>
      </c>
      <c r="AD26" s="25" t="n">
        <f t="shared" si="25"/>
        <v>1560.0</v>
      </c>
      <c r="AE26" s="25" t="n">
        <f t="shared" si="26"/>
        <v>0.0</v>
      </c>
      <c r="AF26" s="25" t="n">
        <f t="shared" si="27"/>
        <v>1560.0</v>
      </c>
      <c r="AG26" s="25" t="n">
        <f t="shared" si="28"/>
        <v>0.0</v>
      </c>
      <c r="AH26" s="25" t="n">
        <f t="shared" si="29"/>
        <v>0.0</v>
      </c>
      <c r="AI26" s="25" t="n">
        <f t="shared" si="30"/>
        <v>0.0</v>
      </c>
      <c r="AJ26" s="25" t="n">
        <f t="shared" si="31"/>
        <v>0.0</v>
      </c>
      <c r="AK26" s="25" t="n">
        <f t="shared" si="32"/>
        <v>0.0</v>
      </c>
      <c r="AL26" s="25" t="n">
        <f t="shared" si="33"/>
        <v>0.0</v>
      </c>
      <c r="AM26" s="25" t="n">
        <f t="shared" si="13"/>
        <v>1560.0</v>
      </c>
    </row>
    <row r="27" spans="1:39" x14ac:dyDescent="0.25">
      <c r="A27" s="5">
        <v>19</v>
      </c>
      <c r="B27" s="26" t="s">
        <v>165</v>
      </c>
      <c r="C27" s="133" t="s">
        <v>185</v>
      </c>
      <c r="D27" s="5"/>
      <c r="E27" s="5"/>
      <c r="F27" s="5"/>
      <c r="G27" s="5"/>
      <c r="H27" s="5"/>
      <c r="I27" s="5"/>
      <c r="J27" s="5"/>
      <c r="K27" s="5"/>
      <c r="L27" s="31"/>
      <c r="M27" s="124" t="s">
        <v>19</v>
      </c>
      <c r="N27" s="126">
        <v>3</v>
      </c>
      <c r="O27" s="114"/>
      <c r="P27" s="127">
        <v>20</v>
      </c>
      <c r="Q27" s="24">
        <v>0</v>
      </c>
      <c r="R27" s="24" t="n">
        <f t="shared" si="14"/>
        <v>20.0</v>
      </c>
      <c r="S27" s="24">
        <v>0</v>
      </c>
      <c r="T27" s="24">
        <v>0</v>
      </c>
      <c r="U27" s="24">
        <v>0</v>
      </c>
      <c r="V27" s="24">
        <v>0</v>
      </c>
      <c r="W27" s="25">
        <v>0</v>
      </c>
      <c r="X27" s="23">
        <v>0</v>
      </c>
      <c r="Y27" s="23" t="n">
        <f t="shared" si="15"/>
        <v>20.0</v>
      </c>
      <c r="Z27" s="25" t="n">
        <f t="shared" si="3"/>
        <v>60.0</v>
      </c>
      <c r="AA27" s="132"/>
      <c r="AB27" s="25" t="n">
        <v>100.0</v>
      </c>
      <c r="AC27" s="25" t="n">
        <v>3.0</v>
      </c>
      <c r="AD27" s="25" t="n">
        <f t="shared" si="25"/>
        <v>60.0</v>
      </c>
      <c r="AE27" s="25" t="n">
        <f t="shared" si="26"/>
        <v>0.0</v>
      </c>
      <c r="AF27" s="25" t="n">
        <f t="shared" si="27"/>
        <v>60.0</v>
      </c>
      <c r="AG27" s="25" t="n">
        <f t="shared" si="28"/>
        <v>0.0</v>
      </c>
      <c r="AH27" s="25" t="n">
        <f t="shared" si="29"/>
        <v>0.0</v>
      </c>
      <c r="AI27" s="25" t="n">
        <f t="shared" si="30"/>
        <v>0.0</v>
      </c>
      <c r="AJ27" s="25" t="n">
        <f t="shared" si="31"/>
        <v>0.0</v>
      </c>
      <c r="AK27" s="25" t="n">
        <f t="shared" si="32"/>
        <v>0.0</v>
      </c>
      <c r="AL27" s="25" t="n">
        <f t="shared" si="33"/>
        <v>0.0</v>
      </c>
      <c r="AM27" s="25" t="n">
        <f t="shared" si="13"/>
        <v>60.0</v>
      </c>
    </row>
    <row r="28" spans="1:39" x14ac:dyDescent="0.25">
      <c r="A28" s="5">
        <v>20</v>
      </c>
      <c r="B28" s="26" t="s">
        <v>165</v>
      </c>
      <c r="C28" s="109" t="s">
        <v>174</v>
      </c>
      <c r="D28" s="5"/>
      <c r="E28" s="5"/>
      <c r="F28" s="5"/>
      <c r="G28" s="5"/>
      <c r="H28" s="5"/>
      <c r="I28" s="5"/>
      <c r="J28" s="5"/>
      <c r="K28" s="5"/>
      <c r="L28" s="31"/>
      <c r="M28" s="124" t="s">
        <v>19</v>
      </c>
      <c r="N28" s="126">
        <v>2</v>
      </c>
      <c r="O28" s="114"/>
      <c r="P28" s="127">
        <v>880</v>
      </c>
      <c r="Q28" s="24">
        <v>0</v>
      </c>
      <c r="R28" s="24" t="n">
        <f t="shared" si="14"/>
        <v>880.0</v>
      </c>
      <c r="S28" s="24">
        <v>0</v>
      </c>
      <c r="T28" s="24">
        <v>0</v>
      </c>
      <c r="U28" s="24">
        <v>0</v>
      </c>
      <c r="V28" s="24">
        <v>0</v>
      </c>
      <c r="W28" s="25">
        <v>0</v>
      </c>
      <c r="X28" s="23">
        <v>0</v>
      </c>
      <c r="Y28" s="23" t="n">
        <f t="shared" si="15"/>
        <v>880.0</v>
      </c>
      <c r="Z28" s="25" t="n">
        <f t="shared" si="3"/>
        <v>1760.0</v>
      </c>
      <c r="AA28" s="132"/>
      <c r="AB28" s="25" t="n">
        <v>100.0</v>
      </c>
      <c r="AC28" s="25" t="n">
        <v>2.0</v>
      </c>
      <c r="AD28" s="25" t="n">
        <f t="shared" si="25"/>
        <v>1760.0</v>
      </c>
      <c r="AE28" s="25" t="n">
        <f t="shared" si="26"/>
        <v>0.0</v>
      </c>
      <c r="AF28" s="25" t="n">
        <f t="shared" si="27"/>
        <v>1760.0</v>
      </c>
      <c r="AG28" s="25" t="n">
        <f t="shared" si="28"/>
        <v>0.0</v>
      </c>
      <c r="AH28" s="25" t="n">
        <f t="shared" si="29"/>
        <v>0.0</v>
      </c>
      <c r="AI28" s="25" t="n">
        <f t="shared" si="30"/>
        <v>0.0</v>
      </c>
      <c r="AJ28" s="25" t="n">
        <f t="shared" si="31"/>
        <v>0.0</v>
      </c>
      <c r="AK28" s="25" t="n">
        <f t="shared" si="32"/>
        <v>0.0</v>
      </c>
      <c r="AL28" s="25" t="n">
        <f t="shared" si="33"/>
        <v>0.0</v>
      </c>
      <c r="AM28" s="25" t="n">
        <f t="shared" si="13"/>
        <v>1760.0</v>
      </c>
    </row>
    <row r="29" spans="1:39" x14ac:dyDescent="0.25">
      <c r="A29" s="5">
        <v>21</v>
      </c>
      <c r="B29" s="26" t="s">
        <v>165</v>
      </c>
      <c r="C29" s="133" t="s">
        <v>175</v>
      </c>
      <c r="D29" s="5"/>
      <c r="E29" s="5"/>
      <c r="F29" s="5"/>
      <c r="G29" s="5"/>
      <c r="H29" s="5"/>
      <c r="I29" s="5"/>
      <c r="J29" s="5"/>
      <c r="K29" s="5"/>
      <c r="L29" s="31"/>
      <c r="M29" s="124" t="s">
        <v>19</v>
      </c>
      <c r="N29" s="126">
        <v>1</v>
      </c>
      <c r="O29" s="114"/>
      <c r="P29" s="127">
        <v>460</v>
      </c>
      <c r="Q29" s="24">
        <v>0</v>
      </c>
      <c r="R29" s="24" t="n">
        <f t="shared" si="14"/>
        <v>460.0</v>
      </c>
      <c r="S29" s="24">
        <v>0</v>
      </c>
      <c r="T29" s="24">
        <v>0</v>
      </c>
      <c r="U29" s="24">
        <v>0</v>
      </c>
      <c r="V29" s="24">
        <v>0</v>
      </c>
      <c r="W29" s="25">
        <v>0</v>
      </c>
      <c r="X29" s="23">
        <v>0</v>
      </c>
      <c r="Y29" s="23" t="n">
        <f t="shared" si="15"/>
        <v>460.0</v>
      </c>
      <c r="Z29" s="25" t="n">
        <f t="shared" si="3"/>
        <v>460.0</v>
      </c>
      <c r="AA29" s="132"/>
      <c r="AB29" s="25" t="n">
        <v>100.0</v>
      </c>
      <c r="AC29" s="25" t="n">
        <v>1.0</v>
      </c>
      <c r="AD29" s="25" t="n">
        <f t="shared" si="25"/>
        <v>460.0</v>
      </c>
      <c r="AE29" s="25" t="n">
        <f t="shared" si="26"/>
        <v>0.0</v>
      </c>
      <c r="AF29" s="25" t="n">
        <f t="shared" si="27"/>
        <v>460.0</v>
      </c>
      <c r="AG29" s="25" t="n">
        <f t="shared" si="28"/>
        <v>0.0</v>
      </c>
      <c r="AH29" s="25" t="n">
        <f t="shared" si="29"/>
        <v>0.0</v>
      </c>
      <c r="AI29" s="25" t="n">
        <f t="shared" si="30"/>
        <v>0.0</v>
      </c>
      <c r="AJ29" s="25" t="n">
        <f t="shared" si="31"/>
        <v>0.0</v>
      </c>
      <c r="AK29" s="25" t="n">
        <f t="shared" si="32"/>
        <v>0.0</v>
      </c>
      <c r="AL29" s="25" t="n">
        <f t="shared" si="33"/>
        <v>0.0</v>
      </c>
      <c r="AM29" s="25" t="n">
        <f t="shared" si="13"/>
        <v>460.0</v>
      </c>
    </row>
    <row r="30" spans="1:39" x14ac:dyDescent="0.25">
      <c r="A30" s="5">
        <v>22</v>
      </c>
      <c r="B30" s="26" t="s">
        <v>165</v>
      </c>
      <c r="C30" s="133" t="s">
        <v>176</v>
      </c>
      <c r="D30" s="5"/>
      <c r="E30" s="5"/>
      <c r="F30" s="5"/>
      <c r="G30" s="5"/>
      <c r="H30" s="5"/>
      <c r="I30" s="5"/>
      <c r="J30" s="5"/>
      <c r="K30" s="5"/>
      <c r="L30" s="31"/>
      <c r="M30" s="124" t="s">
        <v>19</v>
      </c>
      <c r="N30" s="126">
        <v>2</v>
      </c>
      <c r="O30" s="114"/>
      <c r="P30" s="127">
        <v>5</v>
      </c>
      <c r="Q30" s="24">
        <v>0</v>
      </c>
      <c r="R30" s="24" t="n">
        <f t="shared" si="14"/>
        <v>5.0</v>
      </c>
      <c r="S30" s="24">
        <v>0</v>
      </c>
      <c r="T30" s="24">
        <v>0</v>
      </c>
      <c r="U30" s="24">
        <v>0</v>
      </c>
      <c r="V30" s="24">
        <v>0</v>
      </c>
      <c r="W30" s="25">
        <v>0</v>
      </c>
      <c r="X30" s="23">
        <v>0</v>
      </c>
      <c r="Y30" s="23" t="n">
        <f t="shared" si="15"/>
        <v>5.0</v>
      </c>
      <c r="Z30" s="25" t="n">
        <f t="shared" si="3"/>
        <v>10.0</v>
      </c>
      <c r="AA30" s="132"/>
      <c r="AB30" s="25" t="n">
        <v>100.0</v>
      </c>
      <c r="AC30" s="25" t="n">
        <v>2.0</v>
      </c>
      <c r="AD30" s="25" t="n">
        <f t="shared" si="25"/>
        <v>10.0</v>
      </c>
      <c r="AE30" s="25" t="n">
        <f t="shared" si="26"/>
        <v>0.0</v>
      </c>
      <c r="AF30" s="25" t="n">
        <f t="shared" si="27"/>
        <v>10.0</v>
      </c>
      <c r="AG30" s="25" t="n">
        <f t="shared" si="28"/>
        <v>0.0</v>
      </c>
      <c r="AH30" s="25" t="n">
        <f t="shared" si="29"/>
        <v>0.0</v>
      </c>
      <c r="AI30" s="25" t="n">
        <f t="shared" si="30"/>
        <v>0.0</v>
      </c>
      <c r="AJ30" s="25" t="n">
        <f t="shared" si="31"/>
        <v>0.0</v>
      </c>
      <c r="AK30" s="25" t="n">
        <f t="shared" si="32"/>
        <v>0.0</v>
      </c>
      <c r="AL30" s="25" t="n">
        <f t="shared" si="33"/>
        <v>0.0</v>
      </c>
      <c r="AM30" s="25" t="n">
        <f t="shared" si="13"/>
        <v>10.0</v>
      </c>
    </row>
    <row r="31" spans="1:39" x14ac:dyDescent="0.25">
      <c r="A31" s="112" t="s">
        <v>80</v>
      </c>
      <c r="B31" s="26" t="s">
        <v>165</v>
      </c>
      <c r="C31" s="113" t="s">
        <v>129</v>
      </c>
      <c r="D31" s="5"/>
      <c r="E31" s="5"/>
      <c r="F31" s="5"/>
      <c r="G31" s="5"/>
      <c r="H31" s="5"/>
      <c r="I31" s="5"/>
      <c r="J31" s="5"/>
      <c r="K31" s="5"/>
      <c r="L31" s="31"/>
      <c r="M31" s="5" t="s">
        <v>161</v>
      </c>
      <c r="N31" s="5">
        <v>0</v>
      </c>
      <c r="O31" s="114"/>
      <c r="P31" s="5">
        <v>0</v>
      </c>
      <c r="Q31" s="24">
        <v>0</v>
      </c>
      <c r="R31" s="24" t="n">
        <f t="shared" si="14"/>
        <v>0.0</v>
      </c>
      <c r="S31" s="24">
        <v>0</v>
      </c>
      <c r="T31" s="24">
        <v>0</v>
      </c>
      <c r="U31" s="24">
        <v>0</v>
      </c>
      <c r="V31" s="24">
        <v>0</v>
      </c>
      <c r="W31" s="25">
        <v>0</v>
      </c>
      <c r="X31" s="23">
        <v>0</v>
      </c>
      <c r="Y31" s="23" t="n">
        <f t="shared" si="15"/>
        <v>0.0</v>
      </c>
      <c r="Z31" s="25" t="n">
        <f t="shared" si="3"/>
        <v>0.0</v>
      </c>
      <c r="AA31" s="132"/>
      <c r="AB31" s="25"/>
      <c r="AC31" s="25">
        <v>0</v>
      </c>
      <c r="AD31" s="25" t="n">
        <f t="shared" si="25"/>
        <v>0.0</v>
      </c>
      <c r="AE31" s="25" t="n">
        <f t="shared" si="26"/>
        <v>0.0</v>
      </c>
      <c r="AF31" s="25" t="n">
        <f t="shared" si="27"/>
        <v>0.0</v>
      </c>
      <c r="AG31" s="25" t="n">
        <f t="shared" si="28"/>
        <v>0.0</v>
      </c>
      <c r="AH31" s="25" t="n">
        <f t="shared" si="29"/>
        <v>0.0</v>
      </c>
      <c r="AI31" s="25" t="n">
        <f t="shared" si="30"/>
        <v>0.0</v>
      </c>
      <c r="AJ31" s="25" t="n">
        <f t="shared" si="31"/>
        <v>0.0</v>
      </c>
      <c r="AK31" s="25" t="n">
        <f t="shared" si="32"/>
        <v>0.0</v>
      </c>
      <c r="AL31" s="25" t="n">
        <f t="shared" si="33"/>
        <v>0.0</v>
      </c>
      <c r="AM31" s="25" t="n">
        <f t="shared" si="13"/>
        <v>0.0</v>
      </c>
    </row>
    <row r="32" spans="1:39" ht="57" x14ac:dyDescent="0.25">
      <c r="A32" s="5"/>
      <c r="B32" s="26" t="s">
        <v>165</v>
      </c>
      <c r="C32" s="117" t="s">
        <v>130</v>
      </c>
      <c r="D32" s="5"/>
      <c r="E32" s="5"/>
      <c r="F32" s="5"/>
      <c r="G32" s="5"/>
      <c r="H32" s="5"/>
      <c r="I32" s="5"/>
      <c r="J32" s="5"/>
      <c r="K32" s="5"/>
      <c r="L32" s="31"/>
      <c r="M32" s="5" t="s">
        <v>164</v>
      </c>
      <c r="N32" s="5">
        <v>0</v>
      </c>
      <c r="O32" s="114"/>
      <c r="P32" s="5">
        <v>0</v>
      </c>
      <c r="Q32" s="24">
        <v>0</v>
      </c>
      <c r="R32" s="24" t="n">
        <f t="shared" si="14"/>
        <v>0.0</v>
      </c>
      <c r="S32" s="24">
        <v>0</v>
      </c>
      <c r="T32" s="24">
        <v>0</v>
      </c>
      <c r="U32" s="24">
        <v>0</v>
      </c>
      <c r="V32" s="24">
        <v>0</v>
      </c>
      <c r="W32" s="25">
        <v>0</v>
      </c>
      <c r="X32" s="23">
        <v>0</v>
      </c>
      <c r="Y32" s="23" t="n">
        <f t="shared" si="15"/>
        <v>0.0</v>
      </c>
      <c r="Z32" s="25" t="n">
        <f t="shared" si="3"/>
        <v>0.0</v>
      </c>
      <c r="AA32" s="132"/>
      <c r="AB32" s="25">
        <v>0</v>
      </c>
      <c r="AC32" s="25">
        <v>0</v>
      </c>
      <c r="AD32" s="25" t="n">
        <f t="shared" si="25"/>
        <v>0.0</v>
      </c>
      <c r="AE32" s="25" t="n">
        <f t="shared" si="26"/>
        <v>0.0</v>
      </c>
      <c r="AF32" s="25" t="n">
        <f t="shared" si="27"/>
        <v>0.0</v>
      </c>
      <c r="AG32" s="25" t="n">
        <f t="shared" si="28"/>
        <v>0.0</v>
      </c>
      <c r="AH32" s="25" t="n">
        <f t="shared" si="29"/>
        <v>0.0</v>
      </c>
      <c r="AI32" s="25" t="n">
        <f t="shared" si="30"/>
        <v>0.0</v>
      </c>
      <c r="AJ32" s="25" t="n">
        <f t="shared" si="31"/>
        <v>0.0</v>
      </c>
      <c r="AK32" s="25" t="n">
        <f t="shared" si="32"/>
        <v>0.0</v>
      </c>
      <c r="AL32" s="25" t="n">
        <f t="shared" si="33"/>
        <v>0.0</v>
      </c>
      <c r="AM32" s="25" t="n">
        <f t="shared" si="13"/>
        <v>0.0</v>
      </c>
    </row>
    <row r="33" spans="1:39" x14ac:dyDescent="0.25">
      <c r="A33" s="5">
        <v>1</v>
      </c>
      <c r="B33" s="26" t="s">
        <v>165</v>
      </c>
      <c r="C33" s="118" t="s">
        <v>131</v>
      </c>
      <c r="D33" s="5"/>
      <c r="E33" s="121" t="s">
        <v>159</v>
      </c>
      <c r="F33" s="5"/>
      <c r="G33" s="5"/>
      <c r="H33" s="5"/>
      <c r="I33" s="5"/>
      <c r="J33" s="5"/>
      <c r="K33" s="5"/>
      <c r="L33" s="31"/>
      <c r="M33" s="124" t="s">
        <v>162</v>
      </c>
      <c r="N33" s="125">
        <v>10</v>
      </c>
      <c r="O33" s="114"/>
      <c r="P33" s="127">
        <v>56</v>
      </c>
      <c r="Q33" s="24">
        <v>0</v>
      </c>
      <c r="R33" s="24" t="n">
        <f t="shared" si="14"/>
        <v>56.0</v>
      </c>
      <c r="S33" s="24">
        <v>0</v>
      </c>
      <c r="T33" s="24">
        <v>0</v>
      </c>
      <c r="U33" s="24">
        <v>0</v>
      </c>
      <c r="V33" s="24">
        <v>0</v>
      </c>
      <c r="W33" s="25">
        <v>0</v>
      </c>
      <c r="X33" s="23">
        <v>0</v>
      </c>
      <c r="Y33" s="23" t="n">
        <f t="shared" si="15"/>
        <v>56.0</v>
      </c>
      <c r="Z33" s="25" t="n">
        <f t="shared" si="3"/>
        <v>560.0</v>
      </c>
      <c r="AA33" s="132"/>
      <c r="AB33" s="25" t="n">
        <v>100.0</v>
      </c>
      <c r="AC33" s="25" t="n">
        <v>10.0</v>
      </c>
      <c r="AD33" s="25" t="n">
        <f t="shared" si="25"/>
        <v>560.0</v>
      </c>
      <c r="AE33" s="25" t="n">
        <f t="shared" si="26"/>
        <v>0.0</v>
      </c>
      <c r="AF33" s="25" t="n">
        <f t="shared" si="27"/>
        <v>560.0</v>
      </c>
      <c r="AG33" s="25" t="n">
        <f t="shared" si="28"/>
        <v>0.0</v>
      </c>
      <c r="AH33" s="25" t="n">
        <f t="shared" si="29"/>
        <v>0.0</v>
      </c>
      <c r="AI33" s="25" t="n">
        <f t="shared" si="30"/>
        <v>0.0</v>
      </c>
      <c r="AJ33" s="25" t="n">
        <f t="shared" si="31"/>
        <v>0.0</v>
      </c>
      <c r="AK33" s="25" t="n">
        <f t="shared" si="32"/>
        <v>0.0</v>
      </c>
      <c r="AL33" s="25" t="n">
        <f t="shared" si="33"/>
        <v>0.0</v>
      </c>
      <c r="AM33" s="25" t="n">
        <f t="shared" si="13"/>
        <v>560.0</v>
      </c>
    </row>
    <row r="34" spans="1:39" x14ac:dyDescent="0.25">
      <c r="A34" s="5">
        <v>2</v>
      </c>
      <c r="B34" s="26" t="s">
        <v>165</v>
      </c>
      <c r="C34" s="118" t="s">
        <v>132</v>
      </c>
      <c r="D34" s="5"/>
      <c r="E34" s="121" t="s">
        <v>159</v>
      </c>
      <c r="F34" s="5"/>
      <c r="G34" s="5"/>
      <c r="H34" s="5"/>
      <c r="I34" s="5"/>
      <c r="J34" s="5"/>
      <c r="K34" s="5"/>
      <c r="L34" s="31"/>
      <c r="M34" s="124" t="s">
        <v>162</v>
      </c>
      <c r="N34" s="125">
        <v>6</v>
      </c>
      <c r="O34" s="114"/>
      <c r="P34" s="127">
        <v>91</v>
      </c>
      <c r="Q34" s="24">
        <v>0</v>
      </c>
      <c r="R34" s="24" t="n">
        <f t="shared" si="14"/>
        <v>91.0</v>
      </c>
      <c r="S34" s="24">
        <v>0</v>
      </c>
      <c r="T34" s="24">
        <v>0</v>
      </c>
      <c r="U34" s="24">
        <v>0</v>
      </c>
      <c r="V34" s="24">
        <v>0</v>
      </c>
      <c r="W34" s="25">
        <v>0</v>
      </c>
      <c r="X34" s="23">
        <v>0</v>
      </c>
      <c r="Y34" s="23" t="n">
        <f t="shared" si="15"/>
        <v>91.0</v>
      </c>
      <c r="Z34" s="25" t="n">
        <f t="shared" si="3"/>
        <v>546.0</v>
      </c>
      <c r="AA34" s="132"/>
      <c r="AB34" s="25" t="n">
        <v>100.0</v>
      </c>
      <c r="AC34" s="25" t="n">
        <v>6.0</v>
      </c>
      <c r="AD34" s="25" t="n">
        <f t="shared" si="25"/>
        <v>546.0</v>
      </c>
      <c r="AE34" s="25" t="n">
        <f t="shared" si="26"/>
        <v>0.0</v>
      </c>
      <c r="AF34" s="25" t="n">
        <f t="shared" si="27"/>
        <v>546.0</v>
      </c>
      <c r="AG34" s="25" t="n">
        <f t="shared" si="28"/>
        <v>0.0</v>
      </c>
      <c r="AH34" s="25" t="n">
        <f t="shared" si="29"/>
        <v>0.0</v>
      </c>
      <c r="AI34" s="25" t="n">
        <f t="shared" si="30"/>
        <v>0.0</v>
      </c>
      <c r="AJ34" s="25" t="n">
        <f t="shared" si="31"/>
        <v>0.0</v>
      </c>
      <c r="AK34" s="25" t="n">
        <f t="shared" si="32"/>
        <v>0.0</v>
      </c>
      <c r="AL34" s="25" t="n">
        <f t="shared" si="33"/>
        <v>0.0</v>
      </c>
      <c r="AM34" s="25" t="n">
        <f t="shared" si="13"/>
        <v>546.0</v>
      </c>
    </row>
    <row r="35" spans="1:39" x14ac:dyDescent="0.25">
      <c r="A35" s="5">
        <v>3</v>
      </c>
      <c r="B35" s="26" t="s">
        <v>165</v>
      </c>
      <c r="C35" s="118" t="s">
        <v>133</v>
      </c>
      <c r="D35" s="5"/>
      <c r="E35" s="121" t="s">
        <v>159</v>
      </c>
      <c r="F35" s="5"/>
      <c r="G35" s="5"/>
      <c r="H35" s="5"/>
      <c r="I35" s="5"/>
      <c r="J35" s="5"/>
      <c r="K35" s="5"/>
      <c r="L35" s="31"/>
      <c r="M35" s="124" t="s">
        <v>19</v>
      </c>
      <c r="N35" s="125">
        <v>2</v>
      </c>
      <c r="O35" s="114"/>
      <c r="P35" s="127">
        <v>25.8</v>
      </c>
      <c r="Q35" s="24">
        <v>0</v>
      </c>
      <c r="R35" s="24" t="n">
        <f t="shared" si="14"/>
        <v>25.8</v>
      </c>
      <c r="S35" s="24">
        <v>0</v>
      </c>
      <c r="T35" s="24">
        <v>0</v>
      </c>
      <c r="U35" s="24">
        <v>0</v>
      </c>
      <c r="V35" s="24">
        <v>0</v>
      </c>
      <c r="W35" s="25">
        <v>0</v>
      </c>
      <c r="X35" s="23">
        <v>0</v>
      </c>
      <c r="Y35" s="23" t="n">
        <f t="shared" si="15"/>
        <v>25.8</v>
      </c>
      <c r="Z35" s="25" t="n">
        <f t="shared" si="3"/>
        <v>52.0</v>
      </c>
      <c r="AA35" s="132"/>
      <c r="AB35" s="25" t="n">
        <v>100.0</v>
      </c>
      <c r="AC35" s="25" t="n">
        <v>2.0</v>
      </c>
      <c r="AD35" s="25" t="n">
        <f t="shared" si="25"/>
        <v>51.6</v>
      </c>
      <c r="AE35" s="25" t="n">
        <f t="shared" si="26"/>
        <v>0.0</v>
      </c>
      <c r="AF35" s="25" t="n">
        <f t="shared" si="27"/>
        <v>51.6</v>
      </c>
      <c r="AG35" s="25" t="n">
        <f t="shared" si="28"/>
        <v>0.0</v>
      </c>
      <c r="AH35" s="25" t="n">
        <f t="shared" si="29"/>
        <v>0.0</v>
      </c>
      <c r="AI35" s="25" t="n">
        <f t="shared" si="30"/>
        <v>0.0</v>
      </c>
      <c r="AJ35" s="25" t="n">
        <f t="shared" si="31"/>
        <v>0.0</v>
      </c>
      <c r="AK35" s="25" t="n">
        <f t="shared" si="32"/>
        <v>0.0</v>
      </c>
      <c r="AL35" s="25" t="n">
        <f t="shared" si="33"/>
        <v>0.0</v>
      </c>
      <c r="AM35" s="25" t="n">
        <f t="shared" si="13"/>
        <v>52.0</v>
      </c>
    </row>
    <row r="36" spans="1:39" x14ac:dyDescent="0.25">
      <c r="A36" s="5">
        <v>4</v>
      </c>
      <c r="B36" s="26" t="s">
        <v>165</v>
      </c>
      <c r="C36" s="118" t="s">
        <v>134</v>
      </c>
      <c r="D36" s="5"/>
      <c r="E36" s="121" t="s">
        <v>159</v>
      </c>
      <c r="F36" s="5"/>
      <c r="G36" s="5"/>
      <c r="H36" s="5"/>
      <c r="I36" s="5"/>
      <c r="J36" s="5"/>
      <c r="K36" s="5"/>
      <c r="L36" s="31"/>
      <c r="M36" s="124" t="s">
        <v>19</v>
      </c>
      <c r="N36" s="125">
        <v>1</v>
      </c>
      <c r="O36" s="114"/>
      <c r="P36" s="127">
        <v>43.4</v>
      </c>
      <c r="Q36" s="24">
        <v>0</v>
      </c>
      <c r="R36" s="24" t="n">
        <f t="shared" si="14"/>
        <v>43.4</v>
      </c>
      <c r="S36" s="24">
        <v>0</v>
      </c>
      <c r="T36" s="24">
        <v>0</v>
      </c>
      <c r="U36" s="24">
        <v>0</v>
      </c>
      <c r="V36" s="24">
        <v>0</v>
      </c>
      <c r="W36" s="25">
        <v>0</v>
      </c>
      <c r="X36" s="23">
        <v>0</v>
      </c>
      <c r="Y36" s="23" t="n">
        <f t="shared" si="15"/>
        <v>43.4</v>
      </c>
      <c r="Z36" s="25" t="n">
        <f t="shared" si="3"/>
        <v>43.0</v>
      </c>
      <c r="AA36" s="132"/>
      <c r="AB36" s="25" t="n">
        <v>100.0</v>
      </c>
      <c r="AC36" s="25" t="n">
        <v>1.0</v>
      </c>
      <c r="AD36" s="25" t="n">
        <f t="shared" si="25"/>
        <v>43.4</v>
      </c>
      <c r="AE36" s="25" t="n">
        <f t="shared" si="26"/>
        <v>0.0</v>
      </c>
      <c r="AF36" s="25" t="n">
        <f t="shared" si="27"/>
        <v>43.4</v>
      </c>
      <c r="AG36" s="25" t="n">
        <f t="shared" si="28"/>
        <v>0.0</v>
      </c>
      <c r="AH36" s="25" t="n">
        <f t="shared" si="29"/>
        <v>0.0</v>
      </c>
      <c r="AI36" s="25" t="n">
        <f t="shared" si="30"/>
        <v>0.0</v>
      </c>
      <c r="AJ36" s="25" t="n">
        <f t="shared" si="31"/>
        <v>0.0</v>
      </c>
      <c r="AK36" s="25" t="n">
        <f t="shared" si="32"/>
        <v>0.0</v>
      </c>
      <c r="AL36" s="25" t="n">
        <f t="shared" si="33"/>
        <v>0.0</v>
      </c>
      <c r="AM36" s="25" t="n">
        <f t="shared" si="13"/>
        <v>43.0</v>
      </c>
    </row>
    <row r="37" spans="1:39" x14ac:dyDescent="0.25">
      <c r="A37" s="5">
        <v>5</v>
      </c>
      <c r="B37" s="26" t="s">
        <v>165</v>
      </c>
      <c r="C37" s="118" t="s">
        <v>135</v>
      </c>
      <c r="D37" s="5"/>
      <c r="E37" s="121" t="s">
        <v>159</v>
      </c>
      <c r="F37" s="5"/>
      <c r="G37" s="5"/>
      <c r="H37" s="5"/>
      <c r="I37" s="5"/>
      <c r="J37" s="5"/>
      <c r="K37" s="5"/>
      <c r="L37" s="31"/>
      <c r="M37" s="124" t="s">
        <v>19</v>
      </c>
      <c r="N37" s="125">
        <v>1</v>
      </c>
      <c r="O37" s="114"/>
      <c r="P37" s="127">
        <v>24.7</v>
      </c>
      <c r="Q37" s="24">
        <v>0</v>
      </c>
      <c r="R37" s="24" t="n">
        <f t="shared" si="14"/>
        <v>24.7</v>
      </c>
      <c r="S37" s="24">
        <v>0</v>
      </c>
      <c r="T37" s="24">
        <v>0</v>
      </c>
      <c r="U37" s="24">
        <v>0</v>
      </c>
      <c r="V37" s="24">
        <v>0</v>
      </c>
      <c r="W37" s="25">
        <v>0</v>
      </c>
      <c r="X37" s="23">
        <v>0</v>
      </c>
      <c r="Y37" s="23" t="n">
        <f t="shared" si="15"/>
        <v>24.7</v>
      </c>
      <c r="Z37" s="25" t="n">
        <f t="shared" si="3"/>
        <v>25.0</v>
      </c>
      <c r="AA37" s="132"/>
      <c r="AB37" s="25" t="n">
        <v>100.0</v>
      </c>
      <c r="AC37" s="25" t="n">
        <v>1.0</v>
      </c>
      <c r="AD37" s="25" t="n">
        <f t="shared" si="25"/>
        <v>24.7</v>
      </c>
      <c r="AE37" s="25" t="n">
        <f t="shared" si="26"/>
        <v>0.0</v>
      </c>
      <c r="AF37" s="25" t="n">
        <f t="shared" si="27"/>
        <v>24.7</v>
      </c>
      <c r="AG37" s="25" t="n">
        <f t="shared" si="28"/>
        <v>0.0</v>
      </c>
      <c r="AH37" s="25" t="n">
        <f t="shared" si="29"/>
        <v>0.0</v>
      </c>
      <c r="AI37" s="25" t="n">
        <f t="shared" si="30"/>
        <v>0.0</v>
      </c>
      <c r="AJ37" s="25" t="n">
        <f t="shared" si="31"/>
        <v>0.0</v>
      </c>
      <c r="AK37" s="25" t="n">
        <f t="shared" si="32"/>
        <v>0.0</v>
      </c>
      <c r="AL37" s="25" t="n">
        <f t="shared" si="33"/>
        <v>0.0</v>
      </c>
      <c r="AM37" s="25" t="n">
        <f t="shared" si="13"/>
        <v>25.0</v>
      </c>
    </row>
    <row r="38" spans="1:39" x14ac:dyDescent="0.25">
      <c r="A38" s="5">
        <v>6</v>
      </c>
      <c r="B38" s="26" t="s">
        <v>165</v>
      </c>
      <c r="C38" s="118" t="s">
        <v>136</v>
      </c>
      <c r="D38" s="5"/>
      <c r="E38" s="121" t="s">
        <v>159</v>
      </c>
      <c r="F38" s="5"/>
      <c r="G38" s="5"/>
      <c r="H38" s="5"/>
      <c r="I38" s="5"/>
      <c r="J38" s="5"/>
      <c r="K38" s="5"/>
      <c r="L38" s="31"/>
      <c r="M38" s="124" t="s">
        <v>19</v>
      </c>
      <c r="N38" s="125">
        <v>4</v>
      </c>
      <c r="O38" s="114"/>
      <c r="P38" s="127">
        <v>19.399999999999999</v>
      </c>
      <c r="Q38" s="24">
        <v>0</v>
      </c>
      <c r="R38" s="24" t="n">
        <f t="shared" si="14"/>
        <v>19.4</v>
      </c>
      <c r="S38" s="24">
        <v>0</v>
      </c>
      <c r="T38" s="24">
        <v>0</v>
      </c>
      <c r="U38" s="24">
        <v>0</v>
      </c>
      <c r="V38" s="24">
        <v>0</v>
      </c>
      <c r="W38" s="25">
        <v>0</v>
      </c>
      <c r="X38" s="23">
        <v>0</v>
      </c>
      <c r="Y38" s="23" t="n">
        <f t="shared" si="15"/>
        <v>19.4</v>
      </c>
      <c r="Z38" s="25" t="n">
        <f t="shared" si="3"/>
        <v>78.0</v>
      </c>
      <c r="AA38" s="132"/>
      <c r="AB38" s="25" t="n">
        <v>100.0</v>
      </c>
      <c r="AC38" s="25" t="n">
        <v>3.0</v>
      </c>
      <c r="AD38" s="25" t="n">
        <f t="shared" si="25"/>
        <v>58.19999999999999</v>
      </c>
      <c r="AE38" s="25" t="n">
        <f t="shared" si="26"/>
        <v>0.0</v>
      </c>
      <c r="AF38" s="25" t="n">
        <f t="shared" si="27"/>
        <v>58.19999999999999</v>
      </c>
      <c r="AG38" s="25" t="n">
        <f t="shared" si="28"/>
        <v>0.0</v>
      </c>
      <c r="AH38" s="25" t="n">
        <f t="shared" si="29"/>
        <v>0.0</v>
      </c>
      <c r="AI38" s="25" t="n">
        <f t="shared" si="30"/>
        <v>0.0</v>
      </c>
      <c r="AJ38" s="25" t="n">
        <f t="shared" si="31"/>
        <v>0.0</v>
      </c>
      <c r="AK38" s="25" t="n">
        <f t="shared" si="32"/>
        <v>0.0</v>
      </c>
      <c r="AL38" s="25" t="n">
        <f t="shared" si="33"/>
        <v>0.0</v>
      </c>
      <c r="AM38" s="25" t="n">
        <f t="shared" si="13"/>
        <v>58.0</v>
      </c>
    </row>
    <row r="39" spans="1:39" x14ac:dyDescent="0.25">
      <c r="A39" s="5">
        <v>7</v>
      </c>
      <c r="B39" s="26" t="s">
        <v>165</v>
      </c>
      <c r="C39" s="118" t="s">
        <v>137</v>
      </c>
      <c r="D39" s="5"/>
      <c r="E39" s="121" t="s">
        <v>159</v>
      </c>
      <c r="F39" s="5"/>
      <c r="G39" s="5"/>
      <c r="H39" s="5"/>
      <c r="I39" s="5"/>
      <c r="J39" s="5"/>
      <c r="K39" s="5"/>
      <c r="L39" s="31"/>
      <c r="M39" s="124" t="s">
        <v>19</v>
      </c>
      <c r="N39" s="125">
        <v>1</v>
      </c>
      <c r="O39" s="114"/>
      <c r="P39" s="127">
        <v>36.200000000000003</v>
      </c>
      <c r="Q39" s="24">
        <v>0</v>
      </c>
      <c r="R39" s="24" t="n">
        <f t="shared" si="14"/>
        <v>36.2</v>
      </c>
      <c r="S39" s="24">
        <v>0</v>
      </c>
      <c r="T39" s="24">
        <v>0</v>
      </c>
      <c r="U39" s="24">
        <v>0</v>
      </c>
      <c r="V39" s="24">
        <v>0</v>
      </c>
      <c r="W39" s="25">
        <v>0</v>
      </c>
      <c r="X39" s="23">
        <v>0</v>
      </c>
      <c r="Y39" s="23" t="n">
        <f t="shared" si="15"/>
        <v>36.2</v>
      </c>
      <c r="Z39" s="25" t="n">
        <f t="shared" si="3"/>
        <v>36.0</v>
      </c>
      <c r="AA39" s="132"/>
      <c r="AB39" s="25" t="n">
        <v>100.0</v>
      </c>
      <c r="AC39" s="25" t="n">
        <v>1.0</v>
      </c>
      <c r="AD39" s="25" t="n">
        <f t="shared" si="25"/>
        <v>36.2</v>
      </c>
      <c r="AE39" s="25" t="n">
        <f t="shared" si="26"/>
        <v>0.0</v>
      </c>
      <c r="AF39" s="25" t="n">
        <f t="shared" si="27"/>
        <v>36.2</v>
      </c>
      <c r="AG39" s="25" t="n">
        <f t="shared" si="28"/>
        <v>0.0</v>
      </c>
      <c r="AH39" s="25" t="n">
        <f t="shared" si="29"/>
        <v>0.0</v>
      </c>
      <c r="AI39" s="25" t="n">
        <f t="shared" si="30"/>
        <v>0.0</v>
      </c>
      <c r="AJ39" s="25" t="n">
        <f t="shared" si="31"/>
        <v>0.0</v>
      </c>
      <c r="AK39" s="25" t="n">
        <f t="shared" si="32"/>
        <v>0.0</v>
      </c>
      <c r="AL39" s="25" t="n">
        <f t="shared" si="33"/>
        <v>0.0</v>
      </c>
      <c r="AM39" s="25" t="n">
        <f t="shared" si="13"/>
        <v>36.0</v>
      </c>
    </row>
    <row r="40" spans="1:39" x14ac:dyDescent="0.25">
      <c r="A40" s="5">
        <v>8</v>
      </c>
      <c r="B40" s="26" t="s">
        <v>165</v>
      </c>
      <c r="C40" s="118" t="s">
        <v>138</v>
      </c>
      <c r="D40" s="5"/>
      <c r="E40" s="121" t="s">
        <v>159</v>
      </c>
      <c r="F40" s="5"/>
      <c r="G40" s="5"/>
      <c r="H40" s="5"/>
      <c r="I40" s="5"/>
      <c r="J40" s="5"/>
      <c r="K40" s="5"/>
      <c r="L40" s="31"/>
      <c r="M40" s="124" t="s">
        <v>19</v>
      </c>
      <c r="N40" s="125">
        <v>8</v>
      </c>
      <c r="O40" s="114"/>
      <c r="P40" s="127">
        <v>14.4</v>
      </c>
      <c r="Q40" s="24">
        <v>0</v>
      </c>
      <c r="R40" s="24" t="n">
        <f t="shared" si="14"/>
        <v>14.4</v>
      </c>
      <c r="S40" s="24">
        <v>0</v>
      </c>
      <c r="T40" s="24">
        <v>0</v>
      </c>
      <c r="U40" s="24">
        <v>0</v>
      </c>
      <c r="V40" s="24">
        <v>0</v>
      </c>
      <c r="W40" s="25">
        <v>0</v>
      </c>
      <c r="X40" s="23">
        <v>0</v>
      </c>
      <c r="Y40" s="23" t="n">
        <f t="shared" si="15"/>
        <v>14.4</v>
      </c>
      <c r="Z40" s="25" t="n">
        <f t="shared" si="3"/>
        <v>115.0</v>
      </c>
      <c r="AA40" s="132"/>
      <c r="AB40" s="25" t="n">
        <v>100.0</v>
      </c>
      <c r="AC40" s="25" t="n">
        <v>7.0</v>
      </c>
      <c r="AD40" s="25" t="n">
        <f t="shared" si="25"/>
        <v>100.8</v>
      </c>
      <c r="AE40" s="25" t="n">
        <f t="shared" si="26"/>
        <v>0.0</v>
      </c>
      <c r="AF40" s="25" t="n">
        <f t="shared" si="27"/>
        <v>100.8</v>
      </c>
      <c r="AG40" s="25" t="n">
        <f t="shared" si="28"/>
        <v>0.0</v>
      </c>
      <c r="AH40" s="25" t="n">
        <f t="shared" si="29"/>
        <v>0.0</v>
      </c>
      <c r="AI40" s="25" t="n">
        <f t="shared" si="30"/>
        <v>0.0</v>
      </c>
      <c r="AJ40" s="25" t="n">
        <f t="shared" si="31"/>
        <v>0.0</v>
      </c>
      <c r="AK40" s="25" t="n">
        <f t="shared" si="32"/>
        <v>0.0</v>
      </c>
      <c r="AL40" s="25" t="n">
        <f t="shared" si="33"/>
        <v>0.0</v>
      </c>
      <c r="AM40" s="25" t="n">
        <f t="shared" si="13"/>
        <v>101.0</v>
      </c>
    </row>
    <row r="41" spans="1:39" x14ac:dyDescent="0.25">
      <c r="A41" s="5">
        <v>9</v>
      </c>
      <c r="B41" s="26" t="s">
        <v>165</v>
      </c>
      <c r="C41" s="118" t="s">
        <v>139</v>
      </c>
      <c r="D41" s="5"/>
      <c r="E41" s="121" t="s">
        <v>159</v>
      </c>
      <c r="F41" s="5"/>
      <c r="G41" s="5"/>
      <c r="H41" s="5"/>
      <c r="I41" s="5"/>
      <c r="J41" s="5"/>
      <c r="K41" s="5"/>
      <c r="L41" s="31"/>
      <c r="M41" s="124" t="s">
        <v>19</v>
      </c>
      <c r="N41" s="125">
        <v>6</v>
      </c>
      <c r="O41" s="114"/>
      <c r="P41" s="127">
        <v>11.7</v>
      </c>
      <c r="Q41" s="24">
        <v>0</v>
      </c>
      <c r="R41" s="24" t="n">
        <f t="shared" si="14"/>
        <v>11.7</v>
      </c>
      <c r="S41" s="24">
        <v>0</v>
      </c>
      <c r="T41" s="24">
        <v>0</v>
      </c>
      <c r="U41" s="24">
        <v>0</v>
      </c>
      <c r="V41" s="24">
        <v>0</v>
      </c>
      <c r="W41" s="25">
        <v>0</v>
      </c>
      <c r="X41" s="23">
        <v>0</v>
      </c>
      <c r="Y41" s="23" t="n">
        <f t="shared" si="15"/>
        <v>11.7</v>
      </c>
      <c r="Z41" s="25" t="n">
        <f t="shared" si="3"/>
        <v>70.0</v>
      </c>
      <c r="AA41" s="132"/>
      <c r="AB41" s="25" t="n">
        <v>100.0</v>
      </c>
      <c r="AC41" s="25" t="n">
        <v>6.0</v>
      </c>
      <c r="AD41" s="25" t="n">
        <f t="shared" si="25"/>
        <v>70.2</v>
      </c>
      <c r="AE41" s="25" t="n">
        <f t="shared" si="26"/>
        <v>0.0</v>
      </c>
      <c r="AF41" s="25" t="n">
        <f t="shared" si="27"/>
        <v>70.2</v>
      </c>
      <c r="AG41" s="25" t="n">
        <f t="shared" si="28"/>
        <v>0.0</v>
      </c>
      <c r="AH41" s="25" t="n">
        <f t="shared" si="29"/>
        <v>0.0</v>
      </c>
      <c r="AI41" s="25" t="n">
        <f t="shared" si="30"/>
        <v>0.0</v>
      </c>
      <c r="AJ41" s="25" t="n">
        <f t="shared" si="31"/>
        <v>0.0</v>
      </c>
      <c r="AK41" s="25" t="n">
        <f t="shared" si="32"/>
        <v>0.0</v>
      </c>
      <c r="AL41" s="25" t="n">
        <f t="shared" si="33"/>
        <v>0.0</v>
      </c>
      <c r="AM41" s="25" t="n">
        <f t="shared" si="13"/>
        <v>70.0</v>
      </c>
    </row>
    <row r="42" spans="1:39" x14ac:dyDescent="0.25">
      <c r="A42" s="5">
        <v>10</v>
      </c>
      <c r="B42" s="26" t="s">
        <v>165</v>
      </c>
      <c r="C42" s="118" t="s">
        <v>140</v>
      </c>
      <c r="D42" s="5"/>
      <c r="E42" s="121" t="s">
        <v>159</v>
      </c>
      <c r="F42" s="5"/>
      <c r="G42" s="5"/>
      <c r="H42" s="5"/>
      <c r="I42" s="5"/>
      <c r="J42" s="5"/>
      <c r="K42" s="5"/>
      <c r="L42" s="31"/>
      <c r="M42" s="124" t="s">
        <v>19</v>
      </c>
      <c r="N42" s="125">
        <v>2</v>
      </c>
      <c r="O42" s="114"/>
      <c r="P42" s="127">
        <v>100</v>
      </c>
      <c r="Q42" s="24">
        <v>0</v>
      </c>
      <c r="R42" s="24" t="n">
        <f t="shared" si="14"/>
        <v>100.0</v>
      </c>
      <c r="S42" s="24">
        <v>0</v>
      </c>
      <c r="T42" s="24">
        <v>0</v>
      </c>
      <c r="U42" s="24">
        <v>0</v>
      </c>
      <c r="V42" s="24">
        <v>0</v>
      </c>
      <c r="W42" s="25">
        <v>0</v>
      </c>
      <c r="X42" s="23">
        <v>0</v>
      </c>
      <c r="Y42" s="23" t="n">
        <f t="shared" si="15"/>
        <v>100.0</v>
      </c>
      <c r="Z42" s="25" t="n">
        <f t="shared" si="3"/>
        <v>200.0</v>
      </c>
      <c r="AA42" s="132"/>
      <c r="AB42" s="25" t="n">
        <v>100.0</v>
      </c>
      <c r="AC42" s="25">
        <v>0</v>
      </c>
      <c r="AD42" s="25" t="n">
        <f t="shared" si="25"/>
        <v>0.0</v>
      </c>
      <c r="AE42" s="25" t="n">
        <f t="shared" si="26"/>
        <v>0.0</v>
      </c>
      <c r="AF42" s="25" t="n">
        <f t="shared" si="27"/>
        <v>0.0</v>
      </c>
      <c r="AG42" s="25" t="n">
        <f t="shared" si="28"/>
        <v>0.0</v>
      </c>
      <c r="AH42" s="25" t="n">
        <f t="shared" si="29"/>
        <v>0.0</v>
      </c>
      <c r="AI42" s="25" t="n">
        <f t="shared" si="30"/>
        <v>0.0</v>
      </c>
      <c r="AJ42" s="25" t="n">
        <f t="shared" si="31"/>
        <v>0.0</v>
      </c>
      <c r="AK42" s="25" t="n">
        <f t="shared" si="32"/>
        <v>0.0</v>
      </c>
      <c r="AL42" s="25" t="n">
        <f t="shared" si="33"/>
        <v>0.0</v>
      </c>
      <c r="AM42" s="25" t="n">
        <f t="shared" si="13"/>
        <v>0.0</v>
      </c>
    </row>
    <row r="43" spans="1:39" x14ac:dyDescent="0.25">
      <c r="A43" s="5">
        <v>11</v>
      </c>
      <c r="B43" s="26" t="s">
        <v>165</v>
      </c>
      <c r="C43" s="119" t="s">
        <v>141</v>
      </c>
      <c r="D43" s="5"/>
      <c r="E43" s="121" t="s">
        <v>159</v>
      </c>
      <c r="F43" s="5"/>
      <c r="G43" s="5"/>
      <c r="H43" s="5"/>
      <c r="I43" s="5"/>
      <c r="J43" s="5"/>
      <c r="K43" s="5"/>
      <c r="L43" s="31"/>
      <c r="M43" s="124" t="s">
        <v>19</v>
      </c>
      <c r="N43" s="125">
        <v>8</v>
      </c>
      <c r="O43" s="114"/>
      <c r="P43" s="127">
        <v>98</v>
      </c>
      <c r="Q43" s="24">
        <v>0</v>
      </c>
      <c r="R43" s="24" t="n">
        <f t="shared" si="14"/>
        <v>98.0</v>
      </c>
      <c r="S43" s="24">
        <v>0</v>
      </c>
      <c r="T43" s="24">
        <v>0</v>
      </c>
      <c r="U43" s="24">
        <v>0</v>
      </c>
      <c r="V43" s="24">
        <v>0</v>
      </c>
      <c r="W43" s="25">
        <v>0</v>
      </c>
      <c r="X43" s="23">
        <v>0</v>
      </c>
      <c r="Y43" s="23" t="n">
        <f t="shared" si="15"/>
        <v>98.0</v>
      </c>
      <c r="Z43" s="25" t="n">
        <f t="shared" si="3"/>
        <v>784.0</v>
      </c>
      <c r="AA43" s="132"/>
      <c r="AB43" s="25" t="n">
        <v>100.0</v>
      </c>
      <c r="AC43" s="25" t="n">
        <v>6.0</v>
      </c>
      <c r="AD43" s="25" t="n">
        <f t="shared" si="25"/>
        <v>588.0</v>
      </c>
      <c r="AE43" s="25" t="n">
        <f t="shared" si="26"/>
        <v>0.0</v>
      </c>
      <c r="AF43" s="25" t="n">
        <f t="shared" si="27"/>
        <v>588.0</v>
      </c>
      <c r="AG43" s="25" t="n">
        <f t="shared" si="28"/>
        <v>0.0</v>
      </c>
      <c r="AH43" s="25" t="n">
        <f t="shared" si="29"/>
        <v>0.0</v>
      </c>
      <c r="AI43" s="25" t="n">
        <f t="shared" si="30"/>
        <v>0.0</v>
      </c>
      <c r="AJ43" s="25" t="n">
        <f t="shared" si="31"/>
        <v>0.0</v>
      </c>
      <c r="AK43" s="25" t="n">
        <f t="shared" si="32"/>
        <v>0.0</v>
      </c>
      <c r="AL43" s="25" t="n">
        <f t="shared" si="33"/>
        <v>0.0</v>
      </c>
      <c r="AM43" s="25" t="n">
        <f t="shared" si="13"/>
        <v>588.0</v>
      </c>
    </row>
    <row r="44" spans="1:39" x14ac:dyDescent="0.25">
      <c r="A44" s="5">
        <v>12</v>
      </c>
      <c r="B44" s="26" t="s">
        <v>165</v>
      </c>
      <c r="C44" s="119" t="s">
        <v>142</v>
      </c>
      <c r="D44" s="5"/>
      <c r="E44" s="121" t="s">
        <v>159</v>
      </c>
      <c r="F44" s="5"/>
      <c r="G44" s="5"/>
      <c r="H44" s="5"/>
      <c r="I44" s="5"/>
      <c r="J44" s="5"/>
      <c r="K44" s="5"/>
      <c r="L44" s="31"/>
      <c r="M44" s="124" t="s">
        <v>19</v>
      </c>
      <c r="N44" s="125">
        <v>2</v>
      </c>
      <c r="O44" s="114"/>
      <c r="P44" s="127">
        <v>110</v>
      </c>
      <c r="Q44" s="24">
        <v>0</v>
      </c>
      <c r="R44" s="24" t="n">
        <f t="shared" si="14"/>
        <v>110.0</v>
      </c>
      <c r="S44" s="24">
        <v>0</v>
      </c>
      <c r="T44" s="24">
        <v>0</v>
      </c>
      <c r="U44" s="24">
        <v>0</v>
      </c>
      <c r="V44" s="24">
        <v>0</v>
      </c>
      <c r="W44" s="25">
        <v>0</v>
      </c>
      <c r="X44" s="23">
        <v>0</v>
      </c>
      <c r="Y44" s="23" t="n">
        <f t="shared" si="15"/>
        <v>110.0</v>
      </c>
      <c r="Z44" s="25" t="n">
        <f t="shared" si="3"/>
        <v>220.0</v>
      </c>
      <c r="AA44" s="132"/>
      <c r="AB44" s="25" t="n">
        <v>100.0</v>
      </c>
      <c r="AC44" s="25">
        <v>0</v>
      </c>
      <c r="AD44" s="25" t="n">
        <f t="shared" si="25"/>
        <v>0.0</v>
      </c>
      <c r="AE44" s="25" t="n">
        <f t="shared" si="26"/>
        <v>0.0</v>
      </c>
      <c r="AF44" s="25" t="n">
        <f t="shared" si="27"/>
        <v>0.0</v>
      </c>
      <c r="AG44" s="25" t="n">
        <f t="shared" si="28"/>
        <v>0.0</v>
      </c>
      <c r="AH44" s="25" t="n">
        <f t="shared" si="29"/>
        <v>0.0</v>
      </c>
      <c r="AI44" s="25" t="n">
        <f t="shared" si="30"/>
        <v>0.0</v>
      </c>
      <c r="AJ44" s="25" t="n">
        <f t="shared" si="31"/>
        <v>0.0</v>
      </c>
      <c r="AK44" s="25" t="n">
        <f t="shared" si="32"/>
        <v>0.0</v>
      </c>
      <c r="AL44" s="25" t="n">
        <f t="shared" si="33"/>
        <v>0.0</v>
      </c>
      <c r="AM44" s="25" t="n">
        <f t="shared" si="13"/>
        <v>0.0</v>
      </c>
    </row>
    <row r="45" spans="1:39" x14ac:dyDescent="0.25">
      <c r="A45" s="5">
        <v>13</v>
      </c>
      <c r="B45" s="26" t="s">
        <v>165</v>
      </c>
      <c r="C45" s="118" t="s">
        <v>143</v>
      </c>
      <c r="D45" s="5"/>
      <c r="E45" s="121" t="s">
        <v>159</v>
      </c>
      <c r="F45" s="5"/>
      <c r="G45" s="5"/>
      <c r="H45" s="5"/>
      <c r="I45" s="5"/>
      <c r="J45" s="5"/>
      <c r="K45" s="5"/>
      <c r="L45" s="31"/>
      <c r="M45" s="124" t="s">
        <v>19</v>
      </c>
      <c r="N45" s="125">
        <v>2</v>
      </c>
      <c r="O45" s="114"/>
      <c r="P45" s="127">
        <v>80.3</v>
      </c>
      <c r="Q45" s="24">
        <v>0</v>
      </c>
      <c r="R45" s="24" t="n">
        <f t="shared" si="14"/>
        <v>80.3</v>
      </c>
      <c r="S45" s="24">
        <v>0</v>
      </c>
      <c r="T45" s="24">
        <v>0</v>
      </c>
      <c r="U45" s="24">
        <v>0</v>
      </c>
      <c r="V45" s="24">
        <v>0</v>
      </c>
      <c r="W45" s="25">
        <v>0</v>
      </c>
      <c r="X45" s="23">
        <v>0</v>
      </c>
      <c r="Y45" s="23" t="n">
        <f t="shared" si="15"/>
        <v>80.3</v>
      </c>
      <c r="Z45" s="25" t="n">
        <f t="shared" si="3"/>
        <v>161.0</v>
      </c>
      <c r="AA45" s="132"/>
      <c r="AB45" s="25" t="n">
        <v>100.0</v>
      </c>
      <c r="AC45" s="25" t="n">
        <v>1.0</v>
      </c>
      <c r="AD45" s="25" t="n">
        <f t="shared" si="25"/>
        <v>80.3</v>
      </c>
      <c r="AE45" s="25" t="n">
        <f t="shared" si="26"/>
        <v>0.0</v>
      </c>
      <c r="AF45" s="25" t="n">
        <f t="shared" si="27"/>
        <v>80.3</v>
      </c>
      <c r="AG45" s="25" t="n">
        <f t="shared" si="28"/>
        <v>0.0</v>
      </c>
      <c r="AH45" s="25" t="n">
        <f t="shared" si="29"/>
        <v>0.0</v>
      </c>
      <c r="AI45" s="25" t="n">
        <f t="shared" si="30"/>
        <v>0.0</v>
      </c>
      <c r="AJ45" s="25" t="n">
        <f t="shared" si="31"/>
        <v>0.0</v>
      </c>
      <c r="AK45" s="25" t="n">
        <f t="shared" si="32"/>
        <v>0.0</v>
      </c>
      <c r="AL45" s="25" t="n">
        <f t="shared" si="33"/>
        <v>0.0</v>
      </c>
      <c r="AM45" s="25" t="n">
        <f t="shared" si="13"/>
        <v>80.0</v>
      </c>
    </row>
    <row r="46" spans="1:39" x14ac:dyDescent="0.25">
      <c r="A46" s="5">
        <v>14</v>
      </c>
      <c r="B46" s="26" t="s">
        <v>165</v>
      </c>
      <c r="C46" s="119" t="s">
        <v>144</v>
      </c>
      <c r="D46" s="5"/>
      <c r="E46" s="121" t="s">
        <v>159</v>
      </c>
      <c r="F46" s="5"/>
      <c r="G46" s="5"/>
      <c r="H46" s="5"/>
      <c r="I46" s="5"/>
      <c r="J46" s="5"/>
      <c r="K46" s="5"/>
      <c r="L46" s="31"/>
      <c r="M46" s="124" t="s">
        <v>19</v>
      </c>
      <c r="N46" s="125">
        <v>2</v>
      </c>
      <c r="O46" s="114"/>
      <c r="P46" s="127">
        <v>84.7</v>
      </c>
      <c r="Q46" s="24">
        <v>0</v>
      </c>
      <c r="R46" s="24" t="n">
        <f t="shared" si="14"/>
        <v>84.7</v>
      </c>
      <c r="S46" s="24">
        <v>0</v>
      </c>
      <c r="T46" s="24">
        <v>0</v>
      </c>
      <c r="U46" s="24">
        <v>0</v>
      </c>
      <c r="V46" s="24">
        <v>0</v>
      </c>
      <c r="W46" s="25">
        <v>0</v>
      </c>
      <c r="X46" s="23">
        <v>0</v>
      </c>
      <c r="Y46" s="23" t="n">
        <f t="shared" si="15"/>
        <v>84.7</v>
      </c>
      <c r="Z46" s="25" t="n">
        <f t="shared" si="3"/>
        <v>169.0</v>
      </c>
      <c r="AA46" s="132"/>
      <c r="AB46" s="25" t="n">
        <v>100.0</v>
      </c>
      <c r="AC46" s="25">
        <v>0</v>
      </c>
      <c r="AD46" s="25" t="n">
        <f t="shared" si="25"/>
        <v>0.0</v>
      </c>
      <c r="AE46" s="25" t="n">
        <f t="shared" si="26"/>
        <v>0.0</v>
      </c>
      <c r="AF46" s="25" t="n">
        <f t="shared" si="27"/>
        <v>0.0</v>
      </c>
      <c r="AG46" s="25" t="n">
        <f t="shared" si="28"/>
        <v>0.0</v>
      </c>
      <c r="AH46" s="25" t="n">
        <f t="shared" si="29"/>
        <v>0.0</v>
      </c>
      <c r="AI46" s="25" t="n">
        <f t="shared" si="30"/>
        <v>0.0</v>
      </c>
      <c r="AJ46" s="25" t="n">
        <f t="shared" si="31"/>
        <v>0.0</v>
      </c>
      <c r="AK46" s="25" t="n">
        <f t="shared" si="32"/>
        <v>0.0</v>
      </c>
      <c r="AL46" s="25" t="n">
        <f t="shared" si="33"/>
        <v>0.0</v>
      </c>
      <c r="AM46" s="25" t="n">
        <f t="shared" si="13"/>
        <v>0.0</v>
      </c>
    </row>
    <row r="47" spans="1:39" x14ac:dyDescent="0.25">
      <c r="A47" s="5">
        <v>15</v>
      </c>
      <c r="B47" s="26" t="s">
        <v>165</v>
      </c>
      <c r="C47" s="118" t="s">
        <v>145</v>
      </c>
      <c r="D47" s="5"/>
      <c r="E47" s="121" t="s">
        <v>159</v>
      </c>
      <c r="F47" s="5"/>
      <c r="G47" s="5"/>
      <c r="H47" s="5"/>
      <c r="I47" s="5"/>
      <c r="J47" s="5"/>
      <c r="K47" s="5"/>
      <c r="L47" s="31"/>
      <c r="M47" s="124" t="s">
        <v>19</v>
      </c>
      <c r="N47" s="125">
        <v>1</v>
      </c>
      <c r="O47" s="114"/>
      <c r="P47" s="127">
        <v>11.5</v>
      </c>
      <c r="Q47" s="24">
        <v>0</v>
      </c>
      <c r="R47" s="24" t="n">
        <f t="shared" si="14"/>
        <v>11.5</v>
      </c>
      <c r="S47" s="24">
        <v>0</v>
      </c>
      <c r="T47" s="24">
        <v>0</v>
      </c>
      <c r="U47" s="24">
        <v>0</v>
      </c>
      <c r="V47" s="24">
        <v>0</v>
      </c>
      <c r="W47" s="25">
        <v>0</v>
      </c>
      <c r="X47" s="23">
        <v>0</v>
      </c>
      <c r="Y47" s="23" t="n">
        <f t="shared" si="15"/>
        <v>11.5</v>
      </c>
      <c r="Z47" s="25" t="n">
        <f t="shared" si="3"/>
        <v>12.0</v>
      </c>
      <c r="AA47" s="132"/>
      <c r="AB47" s="25" t="n">
        <v>100.0</v>
      </c>
      <c r="AC47" s="25" t="n">
        <v>1.0</v>
      </c>
      <c r="AD47" s="25" t="n">
        <f t="shared" si="25"/>
        <v>11.5</v>
      </c>
      <c r="AE47" s="25" t="n">
        <f t="shared" si="26"/>
        <v>0.0</v>
      </c>
      <c r="AF47" s="25" t="n">
        <f t="shared" si="27"/>
        <v>11.5</v>
      </c>
      <c r="AG47" s="25" t="n">
        <f t="shared" si="28"/>
        <v>0.0</v>
      </c>
      <c r="AH47" s="25" t="n">
        <f t="shared" si="29"/>
        <v>0.0</v>
      </c>
      <c r="AI47" s="25" t="n">
        <f t="shared" si="30"/>
        <v>0.0</v>
      </c>
      <c r="AJ47" s="25" t="n">
        <f t="shared" si="31"/>
        <v>0.0</v>
      </c>
      <c r="AK47" s="25" t="n">
        <f t="shared" si="32"/>
        <v>0.0</v>
      </c>
      <c r="AL47" s="25" t="n">
        <f t="shared" si="33"/>
        <v>0.0</v>
      </c>
      <c r="AM47" s="25" t="n">
        <f t="shared" si="13"/>
        <v>12.0</v>
      </c>
    </row>
    <row r="48" spans="1:39" x14ac:dyDescent="0.25">
      <c r="A48" s="5">
        <v>16</v>
      </c>
      <c r="B48" s="26" t="s">
        <v>165</v>
      </c>
      <c r="C48" s="119" t="s">
        <v>146</v>
      </c>
      <c r="D48" s="5"/>
      <c r="E48" s="121" t="s">
        <v>159</v>
      </c>
      <c r="F48" s="5"/>
      <c r="G48" s="5"/>
      <c r="H48" s="5"/>
      <c r="I48" s="5"/>
      <c r="J48" s="5"/>
      <c r="K48" s="5"/>
      <c r="L48" s="31"/>
      <c r="M48" s="124" t="s">
        <v>163</v>
      </c>
      <c r="N48" s="129">
        <v>15</v>
      </c>
      <c r="O48" s="114"/>
      <c r="P48" s="127">
        <v>5</v>
      </c>
      <c r="Q48" s="24">
        <v>0</v>
      </c>
      <c r="R48" s="24" t="n">
        <f t="shared" si="14"/>
        <v>5.0</v>
      </c>
      <c r="S48" s="24">
        <v>0</v>
      </c>
      <c r="T48" s="24">
        <v>0</v>
      </c>
      <c r="U48" s="24">
        <v>0</v>
      </c>
      <c r="V48" s="24">
        <v>0</v>
      </c>
      <c r="W48" s="25">
        <v>0</v>
      </c>
      <c r="X48" s="23">
        <v>0</v>
      </c>
      <c r="Y48" s="23" t="n">
        <f t="shared" si="15"/>
        <v>5.0</v>
      </c>
      <c r="Z48" s="25" t="n">
        <f t="shared" si="3"/>
        <v>75.0</v>
      </c>
      <c r="AA48" s="132"/>
      <c r="AB48" s="25" t="n">
        <v>100.0</v>
      </c>
      <c r="AC48" s="25" t="n">
        <v>15.0</v>
      </c>
      <c r="AD48" s="25" t="n">
        <f t="shared" si="25"/>
        <v>75.0</v>
      </c>
      <c r="AE48" s="25" t="n">
        <f t="shared" si="26"/>
        <v>0.0</v>
      </c>
      <c r="AF48" s="25" t="n">
        <f t="shared" si="27"/>
        <v>75.0</v>
      </c>
      <c r="AG48" s="25" t="n">
        <f t="shared" si="28"/>
        <v>0.0</v>
      </c>
      <c r="AH48" s="25" t="n">
        <f t="shared" si="29"/>
        <v>0.0</v>
      </c>
      <c r="AI48" s="25" t="n">
        <f t="shared" si="30"/>
        <v>0.0</v>
      </c>
      <c r="AJ48" s="25" t="n">
        <f t="shared" si="31"/>
        <v>0.0</v>
      </c>
      <c r="AK48" s="25" t="n">
        <f t="shared" si="32"/>
        <v>0.0</v>
      </c>
      <c r="AL48" s="25" t="n">
        <f t="shared" si="33"/>
        <v>0.0</v>
      </c>
      <c r="AM48" s="25" t="n">
        <f t="shared" si="13"/>
        <v>75.0</v>
      </c>
    </row>
    <row r="49" spans="1:39" x14ac:dyDescent="0.25">
      <c r="A49" s="5">
        <v>17</v>
      </c>
      <c r="B49" s="26" t="s">
        <v>165</v>
      </c>
      <c r="C49" s="118" t="s">
        <v>147</v>
      </c>
      <c r="D49" s="5"/>
      <c r="E49" s="121" t="s">
        <v>159</v>
      </c>
      <c r="F49" s="5"/>
      <c r="G49" s="5"/>
      <c r="H49" s="5"/>
      <c r="I49" s="5"/>
      <c r="J49" s="5"/>
      <c r="K49" s="5"/>
      <c r="L49" s="31"/>
      <c r="M49" s="124" t="s">
        <v>163</v>
      </c>
      <c r="N49" s="129">
        <v>0.5</v>
      </c>
      <c r="O49" s="114"/>
      <c r="P49" s="127">
        <v>155</v>
      </c>
      <c r="Q49" s="24">
        <v>0</v>
      </c>
      <c r="R49" s="24" t="n">
        <f t="shared" si="14"/>
        <v>155.0</v>
      </c>
      <c r="S49" s="24">
        <v>0</v>
      </c>
      <c r="T49" s="24">
        <v>0</v>
      </c>
      <c r="U49" s="24">
        <v>0</v>
      </c>
      <c r="V49" s="24">
        <v>0</v>
      </c>
      <c r="W49" s="25">
        <v>0</v>
      </c>
      <c r="X49" s="23">
        <v>0</v>
      </c>
      <c r="Y49" s="23" t="n">
        <f t="shared" si="15"/>
        <v>155.0</v>
      </c>
      <c r="Z49" s="25" t="n">
        <f t="shared" si="3"/>
        <v>78.0</v>
      </c>
      <c r="AA49" s="132"/>
      <c r="AB49" s="25" t="n">
        <v>100.0</v>
      </c>
      <c r="AC49" s="25" t="n">
        <v>0.35</v>
      </c>
      <c r="AD49" s="25" t="n">
        <f t="shared" si="25"/>
        <v>54.25</v>
      </c>
      <c r="AE49" s="25" t="n">
        <f t="shared" si="26"/>
        <v>0.0</v>
      </c>
      <c r="AF49" s="25" t="n">
        <f t="shared" si="27"/>
        <v>54.25</v>
      </c>
      <c r="AG49" s="25" t="n">
        <f t="shared" si="28"/>
        <v>0.0</v>
      </c>
      <c r="AH49" s="25" t="n">
        <f t="shared" si="29"/>
        <v>0.0</v>
      </c>
      <c r="AI49" s="25" t="n">
        <f t="shared" si="30"/>
        <v>0.0</v>
      </c>
      <c r="AJ49" s="25" t="n">
        <f t="shared" si="31"/>
        <v>0.0</v>
      </c>
      <c r="AK49" s="25" t="n">
        <f t="shared" si="32"/>
        <v>0.0</v>
      </c>
      <c r="AL49" s="25" t="n">
        <f t="shared" si="33"/>
        <v>0.0</v>
      </c>
      <c r="AM49" s="25" t="n">
        <f t="shared" si="13"/>
        <v>54.0</v>
      </c>
    </row>
    <row r="50" spans="1:39" x14ac:dyDescent="0.25">
      <c r="A50" s="5">
        <v>18</v>
      </c>
      <c r="B50" s="26" t="s">
        <v>165</v>
      </c>
      <c r="C50" s="134" t="s">
        <v>177</v>
      </c>
      <c r="D50" s="5"/>
      <c r="E50" s="121"/>
      <c r="F50" s="5"/>
      <c r="G50" s="5"/>
      <c r="H50" s="5"/>
      <c r="I50" s="5"/>
      <c r="J50" s="5"/>
      <c r="K50" s="5"/>
      <c r="L50" s="31"/>
      <c r="M50" s="124" t="s">
        <v>19</v>
      </c>
      <c r="N50" s="129">
        <v>8</v>
      </c>
      <c r="O50" s="114"/>
      <c r="P50" s="127">
        <v>5</v>
      </c>
      <c r="Q50" s="24">
        <v>0</v>
      </c>
      <c r="R50" s="24" t="n">
        <f t="shared" si="14"/>
        <v>5.0</v>
      </c>
      <c r="S50" s="24">
        <v>0</v>
      </c>
      <c r="T50" s="24">
        <v>0</v>
      </c>
      <c r="U50" s="24">
        <v>0</v>
      </c>
      <c r="V50" s="24">
        <v>0</v>
      </c>
      <c r="W50" s="25">
        <v>0</v>
      </c>
      <c r="X50" s="23">
        <v>0</v>
      </c>
      <c r="Y50" s="23" t="n">
        <f t="shared" si="15"/>
        <v>5.0</v>
      </c>
      <c r="Z50" s="25" t="n">
        <f t="shared" si="3"/>
        <v>40.0</v>
      </c>
      <c r="AA50" s="132"/>
      <c r="AB50" s="25" t="n">
        <v>100.0</v>
      </c>
      <c r="AC50" s="25" t="n">
        <v>8.0</v>
      </c>
      <c r="AD50" s="25" t="n">
        <f t="shared" si="25"/>
        <v>40.0</v>
      </c>
      <c r="AE50" s="25" t="n">
        <f t="shared" si="26"/>
        <v>0.0</v>
      </c>
      <c r="AF50" s="25" t="n">
        <f t="shared" si="27"/>
        <v>40.0</v>
      </c>
      <c r="AG50" s="25" t="n">
        <f t="shared" si="28"/>
        <v>0.0</v>
      </c>
      <c r="AH50" s="25" t="n">
        <f t="shared" si="29"/>
        <v>0.0</v>
      </c>
      <c r="AI50" s="25" t="n">
        <f t="shared" si="30"/>
        <v>0.0</v>
      </c>
      <c r="AJ50" s="25" t="n">
        <f t="shared" si="31"/>
        <v>0.0</v>
      </c>
      <c r="AK50" s="25" t="n">
        <f t="shared" si="32"/>
        <v>0.0</v>
      </c>
      <c r="AL50" s="25" t="n">
        <f t="shared" si="33"/>
        <v>0.0</v>
      </c>
      <c r="AM50" s="25" t="n">
        <f t="shared" si="13"/>
        <v>40.0</v>
      </c>
    </row>
    <row r="51" spans="1:39" x14ac:dyDescent="0.25">
      <c r="A51" s="5">
        <v>19</v>
      </c>
      <c r="B51" s="26" t="s">
        <v>165</v>
      </c>
      <c r="C51" s="134" t="s">
        <v>178</v>
      </c>
      <c r="D51" s="5"/>
      <c r="E51" s="121"/>
      <c r="F51" s="5"/>
      <c r="G51" s="5"/>
      <c r="H51" s="5"/>
      <c r="I51" s="5"/>
      <c r="J51" s="5"/>
      <c r="K51" s="5"/>
      <c r="L51" s="31"/>
      <c r="M51" s="124" t="s">
        <v>19</v>
      </c>
      <c r="N51" s="129">
        <v>1</v>
      </c>
      <c r="O51" s="114"/>
      <c r="P51" s="127">
        <v>22.7</v>
      </c>
      <c r="Q51" s="24">
        <v>0</v>
      </c>
      <c r="R51" s="24" t="n">
        <f t="shared" si="14"/>
        <v>22.7</v>
      </c>
      <c r="S51" s="24">
        <v>0</v>
      </c>
      <c r="T51" s="24">
        <v>0</v>
      </c>
      <c r="U51" s="24">
        <v>0</v>
      </c>
      <c r="V51" s="24">
        <v>0</v>
      </c>
      <c r="W51" s="25">
        <v>0</v>
      </c>
      <c r="X51" s="23">
        <v>0</v>
      </c>
      <c r="Y51" s="23" t="n">
        <f t="shared" si="15"/>
        <v>22.7</v>
      </c>
      <c r="Z51" s="25" t="n">
        <f t="shared" si="3"/>
        <v>23.0</v>
      </c>
      <c r="AA51" s="132"/>
      <c r="AB51" s="25" t="n">
        <v>100.0</v>
      </c>
      <c r="AC51" s="25" t="n">
        <v>1.0</v>
      </c>
      <c r="AD51" s="25" t="n">
        <f t="shared" si="25"/>
        <v>22.7</v>
      </c>
      <c r="AE51" s="25" t="n">
        <f t="shared" si="26"/>
        <v>0.0</v>
      </c>
      <c r="AF51" s="25" t="n">
        <f t="shared" si="27"/>
        <v>22.7</v>
      </c>
      <c r="AG51" s="25" t="n">
        <f t="shared" si="28"/>
        <v>0.0</v>
      </c>
      <c r="AH51" s="25" t="n">
        <f t="shared" si="29"/>
        <v>0.0</v>
      </c>
      <c r="AI51" s="25" t="n">
        <f t="shared" si="30"/>
        <v>0.0</v>
      </c>
      <c r="AJ51" s="25" t="n">
        <f t="shared" si="31"/>
        <v>0.0</v>
      </c>
      <c r="AK51" s="25" t="n">
        <f t="shared" si="32"/>
        <v>0.0</v>
      </c>
      <c r="AL51" s="25" t="n">
        <f t="shared" si="33"/>
        <v>0.0</v>
      </c>
      <c r="AM51" s="25" t="n">
        <f t="shared" si="13"/>
        <v>23.0</v>
      </c>
    </row>
    <row r="52" spans="1:39" x14ac:dyDescent="0.25">
      <c r="A52" s="5">
        <v>20</v>
      </c>
      <c r="B52" s="26" t="s">
        <v>165</v>
      </c>
      <c r="C52" s="134" t="s">
        <v>179</v>
      </c>
      <c r="D52" s="5"/>
      <c r="E52" s="121"/>
      <c r="F52" s="5"/>
      <c r="G52" s="5"/>
      <c r="H52" s="5"/>
      <c r="I52" s="5"/>
      <c r="J52" s="5"/>
      <c r="K52" s="5"/>
      <c r="L52" s="31"/>
      <c r="M52" s="124" t="s">
        <v>19</v>
      </c>
      <c r="N52" s="129">
        <v>1</v>
      </c>
      <c r="O52" s="114"/>
      <c r="P52" s="127">
        <v>28</v>
      </c>
      <c r="Q52" s="24">
        <v>0</v>
      </c>
      <c r="R52" s="24" t="n">
        <f t="shared" si="14"/>
        <v>28.0</v>
      </c>
      <c r="S52" s="24">
        <v>0</v>
      </c>
      <c r="T52" s="24">
        <v>0</v>
      </c>
      <c r="U52" s="24">
        <v>0</v>
      </c>
      <c r="V52" s="24">
        <v>0</v>
      </c>
      <c r="W52" s="25">
        <v>0</v>
      </c>
      <c r="X52" s="23">
        <v>0</v>
      </c>
      <c r="Y52" s="23" t="n">
        <f t="shared" si="15"/>
        <v>28.0</v>
      </c>
      <c r="Z52" s="25" t="n">
        <f t="shared" si="3"/>
        <v>28.0</v>
      </c>
      <c r="AA52" s="132"/>
      <c r="AB52" s="25" t="n">
        <v>100.0</v>
      </c>
      <c r="AC52" s="25" t="n">
        <v>1.0</v>
      </c>
      <c r="AD52" s="25" t="n">
        <f t="shared" ref="AD52:AD66" si="34">P52*AB52*AC52/100</f>
        <v>28.0</v>
      </c>
      <c r="AE52" s="25" t="n">
        <f t="shared" ref="AE52:AE66" si="35">Q52*AB52*AC52/100</f>
        <v>0.0</v>
      </c>
      <c r="AF52" s="25" t="n">
        <f t="shared" ref="AF52:AF66" si="36">AD52+AE52</f>
        <v>28.0</v>
      </c>
      <c r="AG52" s="25" t="n">
        <f t="shared" ref="AG52:AG66" si="37">S52*AB52*AC52/100</f>
        <v>0.0</v>
      </c>
      <c r="AH52" s="25" t="n">
        <f t="shared" ref="AH52:AH66" si="38">T52*AB52*AC52/100</f>
        <v>0.0</v>
      </c>
      <c r="AI52" s="25" t="n">
        <f t="shared" ref="AI52:AI66" si="39">U52*AB52*AC52/100</f>
        <v>0.0</v>
      </c>
      <c r="AJ52" s="25" t="n">
        <f t="shared" ref="AJ52:AJ66" si="40">V52*AB52*AC52/100</f>
        <v>0.0</v>
      </c>
      <c r="AK52" s="25" t="n">
        <f t="shared" ref="AK52:AK66" si="41">W52*AB52*AC52/100</f>
        <v>0.0</v>
      </c>
      <c r="AL52" s="25" t="n">
        <f t="shared" ref="AL52:AL66" si="42">X52*AB52*AC52/100</f>
        <v>0.0</v>
      </c>
      <c r="AM52" s="25" t="n">
        <f t="shared" ref="AM52:AM66" si="43">ROUND(SUM(AF52:AL52),0)</f>
        <v>28.0</v>
      </c>
    </row>
    <row r="53" spans="1:39" x14ac:dyDescent="0.25">
      <c r="A53" s="5">
        <v>21</v>
      </c>
      <c r="B53" s="26" t="s">
        <v>165</v>
      </c>
      <c r="C53" s="134" t="s">
        <v>180</v>
      </c>
      <c r="D53" s="5"/>
      <c r="E53" s="121"/>
      <c r="F53" s="5"/>
      <c r="G53" s="5"/>
      <c r="H53" s="5"/>
      <c r="I53" s="5"/>
      <c r="J53" s="5"/>
      <c r="K53" s="5"/>
      <c r="L53" s="31"/>
      <c r="M53" s="124" t="s">
        <v>19</v>
      </c>
      <c r="N53" s="129">
        <v>1</v>
      </c>
      <c r="O53" s="114"/>
      <c r="P53" s="127">
        <v>5</v>
      </c>
      <c r="Q53" s="24">
        <v>0</v>
      </c>
      <c r="R53" s="24" t="n">
        <f t="shared" si="14"/>
        <v>5.0</v>
      </c>
      <c r="S53" s="24">
        <v>0</v>
      </c>
      <c r="T53" s="24">
        <v>0</v>
      </c>
      <c r="U53" s="24">
        <v>0</v>
      </c>
      <c r="V53" s="24">
        <v>0</v>
      </c>
      <c r="W53" s="25">
        <v>0</v>
      </c>
      <c r="X53" s="23">
        <v>0</v>
      </c>
      <c r="Y53" s="23" t="n">
        <f t="shared" si="15"/>
        <v>5.0</v>
      </c>
      <c r="Z53" s="25" t="n">
        <f t="shared" si="3"/>
        <v>5.0</v>
      </c>
      <c r="AA53" s="132"/>
      <c r="AB53" s="25" t="n">
        <v>100.0</v>
      </c>
      <c r="AC53" s="25" t="n">
        <v>1.0</v>
      </c>
      <c r="AD53" s="25" t="n">
        <f t="shared" si="34"/>
        <v>5.0</v>
      </c>
      <c r="AE53" s="25" t="n">
        <f t="shared" si="35"/>
        <v>0.0</v>
      </c>
      <c r="AF53" s="25" t="n">
        <f t="shared" si="36"/>
        <v>5.0</v>
      </c>
      <c r="AG53" s="25" t="n">
        <f t="shared" si="37"/>
        <v>0.0</v>
      </c>
      <c r="AH53" s="25" t="n">
        <f t="shared" si="38"/>
        <v>0.0</v>
      </c>
      <c r="AI53" s="25" t="n">
        <f t="shared" si="39"/>
        <v>0.0</v>
      </c>
      <c r="AJ53" s="25" t="n">
        <f t="shared" si="40"/>
        <v>0.0</v>
      </c>
      <c r="AK53" s="25" t="n">
        <f t="shared" si="41"/>
        <v>0.0</v>
      </c>
      <c r="AL53" s="25" t="n">
        <f t="shared" si="42"/>
        <v>0.0</v>
      </c>
      <c r="AM53" s="25" t="n">
        <f t="shared" si="43"/>
        <v>5.0</v>
      </c>
    </row>
    <row r="54" spans="1:39" x14ac:dyDescent="0.25">
      <c r="A54" s="112" t="s">
        <v>82</v>
      </c>
      <c r="B54" s="26" t="s">
        <v>165</v>
      </c>
      <c r="C54" s="120" t="s">
        <v>148</v>
      </c>
      <c r="D54" s="5"/>
      <c r="E54" s="123"/>
      <c r="F54" s="5"/>
      <c r="G54" s="5"/>
      <c r="H54" s="5"/>
      <c r="I54" s="5"/>
      <c r="J54" s="5"/>
      <c r="K54" s="5"/>
      <c r="L54" s="31"/>
      <c r="M54" s="124" t="s">
        <v>161</v>
      </c>
      <c r="N54" s="124">
        <v>0</v>
      </c>
      <c r="O54" s="114"/>
      <c r="P54" s="130">
        <v>0</v>
      </c>
      <c r="Q54" s="24">
        <v>0</v>
      </c>
      <c r="R54" s="24" t="n">
        <f t="shared" si="14"/>
        <v>0.0</v>
      </c>
      <c r="S54" s="24">
        <v>0</v>
      </c>
      <c r="T54" s="24">
        <v>0</v>
      </c>
      <c r="U54" s="24">
        <v>0</v>
      </c>
      <c r="V54" s="24">
        <v>0</v>
      </c>
      <c r="W54" s="25">
        <v>0</v>
      </c>
      <c r="X54" s="23">
        <v>0</v>
      </c>
      <c r="Y54" s="23" t="n">
        <f t="shared" si="15"/>
        <v>0.0</v>
      </c>
      <c r="Z54" s="25" t="n">
        <f t="shared" si="3"/>
        <v>0.0</v>
      </c>
      <c r="AA54" s="132"/>
      <c r="AB54" s="25">
        <v>0</v>
      </c>
      <c r="AC54" s="25" t="n">
        <v>0.0</v>
      </c>
      <c r="AD54" s="25" t="n">
        <f t="shared" si="34"/>
        <v>0.0</v>
      </c>
      <c r="AE54" s="25" t="n">
        <f t="shared" si="35"/>
        <v>0.0</v>
      </c>
      <c r="AF54" s="25" t="n">
        <f t="shared" si="36"/>
        <v>0.0</v>
      </c>
      <c r="AG54" s="25" t="n">
        <f t="shared" si="37"/>
        <v>0.0</v>
      </c>
      <c r="AH54" s="25" t="n">
        <f t="shared" si="38"/>
        <v>0.0</v>
      </c>
      <c r="AI54" s="25" t="n">
        <f t="shared" si="39"/>
        <v>0.0</v>
      </c>
      <c r="AJ54" s="25" t="n">
        <f t="shared" si="40"/>
        <v>0.0</v>
      </c>
      <c r="AK54" s="25" t="n">
        <f t="shared" si="41"/>
        <v>0.0</v>
      </c>
      <c r="AL54" s="25" t="n">
        <f t="shared" si="42"/>
        <v>0.0</v>
      </c>
      <c r="AM54" s="25" t="n">
        <f t="shared" si="43"/>
        <v>0.0</v>
      </c>
    </row>
    <row r="55" spans="1:39" x14ac:dyDescent="0.25">
      <c r="A55" s="5">
        <v>1</v>
      </c>
      <c r="B55" s="26" t="s">
        <v>165</v>
      </c>
      <c r="C55" s="118" t="s">
        <v>149</v>
      </c>
      <c r="D55" s="5"/>
      <c r="E55" s="124" t="s">
        <v>160</v>
      </c>
      <c r="F55" s="5"/>
      <c r="G55" s="5"/>
      <c r="H55" s="5"/>
      <c r="I55" s="5"/>
      <c r="J55" s="5"/>
      <c r="K55" s="5"/>
      <c r="L55" s="31"/>
      <c r="M55" s="128" t="s">
        <v>162</v>
      </c>
      <c r="N55" s="129">
        <v>20</v>
      </c>
      <c r="O55" s="114"/>
      <c r="P55" s="130">
        <v>150</v>
      </c>
      <c r="Q55" s="24">
        <v>0</v>
      </c>
      <c r="R55" s="24" t="n">
        <f t="shared" si="14"/>
        <v>150.0</v>
      </c>
      <c r="S55" s="24">
        <v>0</v>
      </c>
      <c r="T55" s="24">
        <v>0</v>
      </c>
      <c r="U55" s="24">
        <v>0</v>
      </c>
      <c r="V55" s="24">
        <v>0</v>
      </c>
      <c r="W55" s="25">
        <v>0</v>
      </c>
      <c r="X55" s="23">
        <v>0</v>
      </c>
      <c r="Y55" s="23" t="n">
        <f t="shared" si="15"/>
        <v>150.0</v>
      </c>
      <c r="Z55" s="25" t="n">
        <f t="shared" si="3"/>
        <v>3000.0</v>
      </c>
      <c r="AA55" s="132"/>
      <c r="AB55" s="25" t="n">
        <v>100.0</v>
      </c>
      <c r="AC55" s="25" t="n">
        <v>9.0</v>
      </c>
      <c r="AD55" s="25" t="n">
        <f t="shared" si="34"/>
        <v>1350.0</v>
      </c>
      <c r="AE55" s="25" t="n">
        <f t="shared" si="35"/>
        <v>0.0</v>
      </c>
      <c r="AF55" s="25" t="n">
        <f t="shared" si="36"/>
        <v>1350.0</v>
      </c>
      <c r="AG55" s="25" t="n">
        <f t="shared" si="37"/>
        <v>0.0</v>
      </c>
      <c r="AH55" s="25" t="n">
        <f t="shared" si="38"/>
        <v>0.0</v>
      </c>
      <c r="AI55" s="25" t="n">
        <f t="shared" si="39"/>
        <v>0.0</v>
      </c>
      <c r="AJ55" s="25" t="n">
        <f t="shared" si="40"/>
        <v>0.0</v>
      </c>
      <c r="AK55" s="25" t="n">
        <f t="shared" si="41"/>
        <v>0.0</v>
      </c>
      <c r="AL55" s="25" t="n">
        <f t="shared" si="42"/>
        <v>0.0</v>
      </c>
      <c r="AM55" s="25" t="n">
        <f t="shared" si="43"/>
        <v>1350.0</v>
      </c>
    </row>
    <row r="56" spans="1:39" x14ac:dyDescent="0.25">
      <c r="A56" s="5">
        <v>2</v>
      </c>
      <c r="B56" s="26" t="s">
        <v>165</v>
      </c>
      <c r="C56" s="118" t="s">
        <v>150</v>
      </c>
      <c r="D56" s="5"/>
      <c r="E56" s="124" t="s">
        <v>160</v>
      </c>
      <c r="F56" s="5"/>
      <c r="G56" s="5"/>
      <c r="H56" s="5"/>
      <c r="I56" s="5"/>
      <c r="J56" s="5"/>
      <c r="K56" s="5"/>
      <c r="L56" s="31"/>
      <c r="M56" s="128" t="s">
        <v>162</v>
      </c>
      <c r="N56" s="129">
        <v>3</v>
      </c>
      <c r="O56" s="114"/>
      <c r="P56" s="130">
        <v>105</v>
      </c>
      <c r="Q56" s="24">
        <v>0</v>
      </c>
      <c r="R56" s="24" t="n">
        <f t="shared" si="14"/>
        <v>105.0</v>
      </c>
      <c r="S56" s="24">
        <v>0</v>
      </c>
      <c r="T56" s="24">
        <v>0</v>
      </c>
      <c r="U56" s="24">
        <v>0</v>
      </c>
      <c r="V56" s="24">
        <v>0</v>
      </c>
      <c r="W56" s="25">
        <v>0</v>
      </c>
      <c r="X56" s="23">
        <v>0</v>
      </c>
      <c r="Y56" s="23" t="n">
        <f t="shared" si="15"/>
        <v>105.0</v>
      </c>
      <c r="Z56" s="25" t="n">
        <f t="shared" si="3"/>
        <v>315.0</v>
      </c>
      <c r="AA56" s="132"/>
      <c r="AB56" s="25" t="n">
        <v>100.0</v>
      </c>
      <c r="AC56" s="25" t="n">
        <v>3.0</v>
      </c>
      <c r="AD56" s="25" t="n">
        <f t="shared" si="34"/>
        <v>315.0</v>
      </c>
      <c r="AE56" s="25" t="n">
        <f t="shared" si="35"/>
        <v>0.0</v>
      </c>
      <c r="AF56" s="25" t="n">
        <f t="shared" si="36"/>
        <v>315.0</v>
      </c>
      <c r="AG56" s="25" t="n">
        <f t="shared" si="37"/>
        <v>0.0</v>
      </c>
      <c r="AH56" s="25" t="n">
        <f t="shared" si="38"/>
        <v>0.0</v>
      </c>
      <c r="AI56" s="25" t="n">
        <f t="shared" si="39"/>
        <v>0.0</v>
      </c>
      <c r="AJ56" s="25" t="n">
        <f t="shared" si="40"/>
        <v>0.0</v>
      </c>
      <c r="AK56" s="25" t="n">
        <f t="shared" si="41"/>
        <v>0.0</v>
      </c>
      <c r="AL56" s="25" t="n">
        <f t="shared" si="42"/>
        <v>0.0</v>
      </c>
      <c r="AM56" s="25" t="n">
        <f t="shared" si="43"/>
        <v>315.0</v>
      </c>
    </row>
    <row r="57" spans="1:39" x14ac:dyDescent="0.25">
      <c r="A57" s="5">
        <v>3</v>
      </c>
      <c r="B57" s="26" t="s">
        <v>165</v>
      </c>
      <c r="C57" s="118" t="s">
        <v>151</v>
      </c>
      <c r="D57" s="5"/>
      <c r="E57" s="124" t="s">
        <v>160</v>
      </c>
      <c r="F57" s="5"/>
      <c r="G57" s="5"/>
      <c r="H57" s="5"/>
      <c r="I57" s="5"/>
      <c r="J57" s="5"/>
      <c r="K57" s="5"/>
      <c r="L57" s="31"/>
      <c r="M57" s="128" t="s">
        <v>19</v>
      </c>
      <c r="N57" s="129">
        <v>1</v>
      </c>
      <c r="O57" s="114"/>
      <c r="P57" s="130">
        <v>180</v>
      </c>
      <c r="Q57" s="24">
        <v>0</v>
      </c>
      <c r="R57" s="24" t="n">
        <f t="shared" si="14"/>
        <v>180.0</v>
      </c>
      <c r="S57" s="24">
        <v>0</v>
      </c>
      <c r="T57" s="24">
        <v>0</v>
      </c>
      <c r="U57" s="24">
        <v>0</v>
      </c>
      <c r="V57" s="24">
        <v>0</v>
      </c>
      <c r="W57" s="25">
        <v>0</v>
      </c>
      <c r="X57" s="23">
        <v>0</v>
      </c>
      <c r="Y57" s="23" t="n">
        <f t="shared" si="15"/>
        <v>180.0</v>
      </c>
      <c r="Z57" s="25" t="n">
        <f t="shared" si="3"/>
        <v>180.0</v>
      </c>
      <c r="AA57" s="132"/>
      <c r="AB57" s="25" t="n">
        <v>100.0</v>
      </c>
      <c r="AC57" s="25" t="n">
        <v>1.0</v>
      </c>
      <c r="AD57" s="25" t="n">
        <f t="shared" si="34"/>
        <v>180.0</v>
      </c>
      <c r="AE57" s="25" t="n">
        <f t="shared" si="35"/>
        <v>0.0</v>
      </c>
      <c r="AF57" s="25" t="n">
        <f t="shared" si="36"/>
        <v>180.0</v>
      </c>
      <c r="AG57" s="25" t="n">
        <f t="shared" si="37"/>
        <v>0.0</v>
      </c>
      <c r="AH57" s="25" t="n">
        <f t="shared" si="38"/>
        <v>0.0</v>
      </c>
      <c r="AI57" s="25" t="n">
        <f t="shared" si="39"/>
        <v>0.0</v>
      </c>
      <c r="AJ57" s="25" t="n">
        <f t="shared" si="40"/>
        <v>0.0</v>
      </c>
      <c r="AK57" s="25" t="n">
        <f t="shared" si="41"/>
        <v>0.0</v>
      </c>
      <c r="AL57" s="25" t="n">
        <f t="shared" si="42"/>
        <v>0.0</v>
      </c>
      <c r="AM57" s="25" t="n">
        <f t="shared" si="43"/>
        <v>180.0</v>
      </c>
    </row>
    <row r="58" spans="1:39" x14ac:dyDescent="0.25">
      <c r="A58" s="5">
        <v>4</v>
      </c>
      <c r="B58" s="26" t="s">
        <v>165</v>
      </c>
      <c r="C58" s="118" t="s">
        <v>152</v>
      </c>
      <c r="D58" s="5"/>
      <c r="E58" s="124" t="s">
        <v>160</v>
      </c>
      <c r="F58" s="5"/>
      <c r="G58" s="5"/>
      <c r="H58" s="5"/>
      <c r="I58" s="5"/>
      <c r="J58" s="5"/>
      <c r="K58" s="5"/>
      <c r="L58" s="31"/>
      <c r="M58" s="128" t="s">
        <v>19</v>
      </c>
      <c r="N58" s="129">
        <v>2</v>
      </c>
      <c r="O58" s="114"/>
      <c r="P58" s="130">
        <v>85</v>
      </c>
      <c r="Q58" s="24">
        <v>0</v>
      </c>
      <c r="R58" s="24" t="n">
        <f t="shared" si="14"/>
        <v>85.0</v>
      </c>
      <c r="S58" s="24">
        <v>0</v>
      </c>
      <c r="T58" s="24">
        <v>0</v>
      </c>
      <c r="U58" s="24">
        <v>0</v>
      </c>
      <c r="V58" s="24">
        <v>0</v>
      </c>
      <c r="W58" s="25">
        <v>0</v>
      </c>
      <c r="X58" s="23">
        <v>0</v>
      </c>
      <c r="Y58" s="23" t="n">
        <f t="shared" si="15"/>
        <v>85.0</v>
      </c>
      <c r="Z58" s="25" t="n">
        <f t="shared" si="3"/>
        <v>170.0</v>
      </c>
      <c r="AA58" s="132"/>
      <c r="AB58" s="25" t="n">
        <v>100.0</v>
      </c>
      <c r="AC58" s="25" t="n">
        <v>2.0</v>
      </c>
      <c r="AD58" s="25" t="n">
        <f t="shared" si="34"/>
        <v>170.0</v>
      </c>
      <c r="AE58" s="25" t="n">
        <f t="shared" si="35"/>
        <v>0.0</v>
      </c>
      <c r="AF58" s="25" t="n">
        <f t="shared" si="36"/>
        <v>170.0</v>
      </c>
      <c r="AG58" s="25" t="n">
        <f t="shared" si="37"/>
        <v>0.0</v>
      </c>
      <c r="AH58" s="25" t="n">
        <f t="shared" si="38"/>
        <v>0.0</v>
      </c>
      <c r="AI58" s="25" t="n">
        <f t="shared" si="39"/>
        <v>0.0</v>
      </c>
      <c r="AJ58" s="25" t="n">
        <f t="shared" si="40"/>
        <v>0.0</v>
      </c>
      <c r="AK58" s="25" t="n">
        <f t="shared" si="41"/>
        <v>0.0</v>
      </c>
      <c r="AL58" s="25" t="n">
        <f t="shared" si="42"/>
        <v>0.0</v>
      </c>
      <c r="AM58" s="25" t="n">
        <f t="shared" si="43"/>
        <v>170.0</v>
      </c>
    </row>
    <row r="59" spans="1:39" x14ac:dyDescent="0.25">
      <c r="A59" s="5">
        <v>5</v>
      </c>
      <c r="B59" s="26" t="s">
        <v>165</v>
      </c>
      <c r="C59" s="119" t="s">
        <v>166</v>
      </c>
      <c r="D59" s="5"/>
      <c r="E59" s="124" t="s">
        <v>160</v>
      </c>
      <c r="F59" s="5"/>
      <c r="G59" s="5"/>
      <c r="H59" s="5"/>
      <c r="I59" s="5"/>
      <c r="J59" s="5"/>
      <c r="K59" s="5"/>
      <c r="L59" s="31"/>
      <c r="M59" s="128" t="s">
        <v>19</v>
      </c>
      <c r="N59" s="129">
        <v>3</v>
      </c>
      <c r="O59" s="114"/>
      <c r="P59" s="130">
        <v>185</v>
      </c>
      <c r="Q59" s="24">
        <v>0</v>
      </c>
      <c r="R59" s="24" t="n">
        <f t="shared" si="14"/>
        <v>185.0</v>
      </c>
      <c r="S59" s="24">
        <v>0</v>
      </c>
      <c r="T59" s="24">
        <v>0</v>
      </c>
      <c r="U59" s="24">
        <v>0</v>
      </c>
      <c r="V59" s="24">
        <v>0</v>
      </c>
      <c r="W59" s="25">
        <v>0</v>
      </c>
      <c r="X59" s="23">
        <v>0</v>
      </c>
      <c r="Y59" s="23" t="n">
        <f t="shared" si="15"/>
        <v>185.0</v>
      </c>
      <c r="Z59" s="25" t="n">
        <f t="shared" si="3"/>
        <v>555.0</v>
      </c>
      <c r="AA59" s="132"/>
      <c r="AB59" s="25" t="n">
        <v>100.0</v>
      </c>
      <c r="AC59" s="25" t="n">
        <v>2.0</v>
      </c>
      <c r="AD59" s="25" t="n">
        <f t="shared" si="34"/>
        <v>370.0</v>
      </c>
      <c r="AE59" s="25" t="n">
        <f t="shared" si="35"/>
        <v>0.0</v>
      </c>
      <c r="AF59" s="25" t="n">
        <f t="shared" si="36"/>
        <v>370.0</v>
      </c>
      <c r="AG59" s="25" t="n">
        <f t="shared" si="37"/>
        <v>0.0</v>
      </c>
      <c r="AH59" s="25" t="n">
        <f t="shared" si="38"/>
        <v>0.0</v>
      </c>
      <c r="AI59" s="25" t="n">
        <f t="shared" si="39"/>
        <v>0.0</v>
      </c>
      <c r="AJ59" s="25" t="n">
        <f t="shared" si="40"/>
        <v>0.0</v>
      </c>
      <c r="AK59" s="25" t="n">
        <f t="shared" si="41"/>
        <v>0.0</v>
      </c>
      <c r="AL59" s="25" t="n">
        <f t="shared" si="42"/>
        <v>0.0</v>
      </c>
      <c r="AM59" s="25" t="n">
        <f t="shared" si="43"/>
        <v>370.0</v>
      </c>
    </row>
    <row r="60" spans="1:39" x14ac:dyDescent="0.25">
      <c r="A60" s="5">
        <v>6</v>
      </c>
      <c r="B60" s="26" t="s">
        <v>165</v>
      </c>
      <c r="C60" s="119" t="s">
        <v>167</v>
      </c>
      <c r="D60" s="5"/>
      <c r="E60" s="124" t="s">
        <v>160</v>
      </c>
      <c r="F60" s="5"/>
      <c r="G60" s="5"/>
      <c r="H60" s="5"/>
      <c r="I60" s="5"/>
      <c r="J60" s="5"/>
      <c r="K60" s="5"/>
      <c r="L60" s="31"/>
      <c r="M60" s="128" t="s">
        <v>19</v>
      </c>
      <c r="N60" s="129">
        <v>1</v>
      </c>
      <c r="O60" s="114"/>
      <c r="P60" s="130">
        <v>90</v>
      </c>
      <c r="Q60" s="24">
        <v>0</v>
      </c>
      <c r="R60" s="24" t="n">
        <f t="shared" si="14"/>
        <v>90.0</v>
      </c>
      <c r="S60" s="24">
        <v>0</v>
      </c>
      <c r="T60" s="24">
        <v>0</v>
      </c>
      <c r="U60" s="24">
        <v>0</v>
      </c>
      <c r="V60" s="24">
        <v>0</v>
      </c>
      <c r="W60" s="25">
        <v>0</v>
      </c>
      <c r="X60" s="23">
        <v>0</v>
      </c>
      <c r="Y60" s="23" t="n">
        <f t="shared" si="15"/>
        <v>90.0</v>
      </c>
      <c r="Z60" s="25" t="n">
        <f t="shared" si="3"/>
        <v>90.0</v>
      </c>
      <c r="AA60" s="132"/>
      <c r="AB60" s="25" t="n">
        <v>100.0</v>
      </c>
      <c r="AC60" s="25" t="n">
        <v>1.0</v>
      </c>
      <c r="AD60" s="25" t="n">
        <f t="shared" si="34"/>
        <v>90.0</v>
      </c>
      <c r="AE60" s="25" t="n">
        <f t="shared" si="35"/>
        <v>0.0</v>
      </c>
      <c r="AF60" s="25" t="n">
        <f t="shared" si="36"/>
        <v>90.0</v>
      </c>
      <c r="AG60" s="25" t="n">
        <f t="shared" si="37"/>
        <v>0.0</v>
      </c>
      <c r="AH60" s="25" t="n">
        <f t="shared" si="38"/>
        <v>0.0</v>
      </c>
      <c r="AI60" s="25" t="n">
        <f t="shared" si="39"/>
        <v>0.0</v>
      </c>
      <c r="AJ60" s="25" t="n">
        <f t="shared" si="40"/>
        <v>0.0</v>
      </c>
      <c r="AK60" s="25" t="n">
        <f t="shared" si="41"/>
        <v>0.0</v>
      </c>
      <c r="AL60" s="25" t="n">
        <f t="shared" si="42"/>
        <v>0.0</v>
      </c>
      <c r="AM60" s="25" t="n">
        <f t="shared" si="43"/>
        <v>90.0</v>
      </c>
    </row>
    <row r="61" spans="1:39" x14ac:dyDescent="0.25">
      <c r="A61" s="5">
        <v>7</v>
      </c>
      <c r="B61" s="26" t="s">
        <v>165</v>
      </c>
      <c r="C61" s="118" t="s">
        <v>153</v>
      </c>
      <c r="D61" s="5"/>
      <c r="E61" s="124" t="s">
        <v>160</v>
      </c>
      <c r="F61" s="5"/>
      <c r="G61" s="5"/>
      <c r="H61" s="5"/>
      <c r="I61" s="5"/>
      <c r="J61" s="5"/>
      <c r="K61" s="5"/>
      <c r="L61" s="31"/>
      <c r="M61" s="124" t="s">
        <v>162</v>
      </c>
      <c r="N61" s="129">
        <v>8</v>
      </c>
      <c r="O61" s="114"/>
      <c r="P61" s="130">
        <v>52</v>
      </c>
      <c r="Q61" s="24">
        <v>0</v>
      </c>
      <c r="R61" s="24" t="n">
        <f t="shared" si="14"/>
        <v>52.0</v>
      </c>
      <c r="S61" s="24">
        <v>0</v>
      </c>
      <c r="T61" s="24">
        <v>0</v>
      </c>
      <c r="U61" s="24">
        <v>0</v>
      </c>
      <c r="V61" s="24">
        <v>0</v>
      </c>
      <c r="W61" s="25">
        <v>0</v>
      </c>
      <c r="X61" s="23">
        <v>0</v>
      </c>
      <c r="Y61" s="23" t="n">
        <f t="shared" si="15"/>
        <v>52.0</v>
      </c>
      <c r="Z61" s="25" t="n">
        <f t="shared" si="3"/>
        <v>416.0</v>
      </c>
      <c r="AA61" s="132"/>
      <c r="AB61" s="25" t="n">
        <v>100.0</v>
      </c>
      <c r="AC61" s="25" t="n">
        <v>6.0</v>
      </c>
      <c r="AD61" s="25" t="n">
        <f t="shared" si="34"/>
        <v>312.0</v>
      </c>
      <c r="AE61" s="25" t="n">
        <f t="shared" si="35"/>
        <v>0.0</v>
      </c>
      <c r="AF61" s="25" t="n">
        <f t="shared" si="36"/>
        <v>312.0</v>
      </c>
      <c r="AG61" s="25" t="n">
        <f t="shared" si="37"/>
        <v>0.0</v>
      </c>
      <c r="AH61" s="25" t="n">
        <f t="shared" si="38"/>
        <v>0.0</v>
      </c>
      <c r="AI61" s="25" t="n">
        <f t="shared" si="39"/>
        <v>0.0</v>
      </c>
      <c r="AJ61" s="25" t="n">
        <f t="shared" si="40"/>
        <v>0.0</v>
      </c>
      <c r="AK61" s="25" t="n">
        <f t="shared" si="41"/>
        <v>0.0</v>
      </c>
      <c r="AL61" s="25" t="n">
        <f t="shared" si="42"/>
        <v>0.0</v>
      </c>
      <c r="AM61" s="25" t="n">
        <f t="shared" si="43"/>
        <v>312.0</v>
      </c>
    </row>
    <row r="62" spans="1:39" x14ac:dyDescent="0.25">
      <c r="A62" s="5">
        <v>8</v>
      </c>
      <c r="B62" s="26" t="s">
        <v>165</v>
      </c>
      <c r="C62" s="118" t="s">
        <v>154</v>
      </c>
      <c r="D62" s="5"/>
      <c r="E62" s="124" t="s">
        <v>160</v>
      </c>
      <c r="F62" s="5"/>
      <c r="G62" s="5"/>
      <c r="H62" s="5"/>
      <c r="I62" s="5"/>
      <c r="J62" s="5"/>
      <c r="K62" s="5"/>
      <c r="L62" s="31"/>
      <c r="M62" s="124" t="s">
        <v>19</v>
      </c>
      <c r="N62" s="129">
        <v>6</v>
      </c>
      <c r="O62" s="114"/>
      <c r="P62" s="130">
        <v>25</v>
      </c>
      <c r="Q62" s="24">
        <v>0</v>
      </c>
      <c r="R62" s="24" t="n">
        <f t="shared" si="14"/>
        <v>25.0</v>
      </c>
      <c r="S62" s="24">
        <v>0</v>
      </c>
      <c r="T62" s="24">
        <v>0</v>
      </c>
      <c r="U62" s="24">
        <v>0</v>
      </c>
      <c r="V62" s="24">
        <v>0</v>
      </c>
      <c r="W62" s="25">
        <v>0</v>
      </c>
      <c r="X62" s="23">
        <v>0</v>
      </c>
      <c r="Y62" s="23" t="n">
        <f t="shared" si="15"/>
        <v>25.0</v>
      </c>
      <c r="Z62" s="25" t="n">
        <f t="shared" si="3"/>
        <v>150.0</v>
      </c>
      <c r="AA62" s="132"/>
      <c r="AB62" s="25" t="n">
        <v>100.0</v>
      </c>
      <c r="AC62" s="25" t="n">
        <v>6.0</v>
      </c>
      <c r="AD62" s="25" t="n">
        <f t="shared" si="34"/>
        <v>150.0</v>
      </c>
      <c r="AE62" s="25" t="n">
        <f t="shared" si="35"/>
        <v>0.0</v>
      </c>
      <c r="AF62" s="25" t="n">
        <f t="shared" si="36"/>
        <v>150.0</v>
      </c>
      <c r="AG62" s="25" t="n">
        <f t="shared" si="37"/>
        <v>0.0</v>
      </c>
      <c r="AH62" s="25" t="n">
        <f t="shared" si="38"/>
        <v>0.0</v>
      </c>
      <c r="AI62" s="25" t="n">
        <f t="shared" si="39"/>
        <v>0.0</v>
      </c>
      <c r="AJ62" s="25" t="n">
        <f t="shared" si="40"/>
        <v>0.0</v>
      </c>
      <c r="AK62" s="25" t="n">
        <f t="shared" si="41"/>
        <v>0.0</v>
      </c>
      <c r="AL62" s="25" t="n">
        <f t="shared" si="42"/>
        <v>0.0</v>
      </c>
      <c r="AM62" s="25" t="n">
        <f t="shared" si="43"/>
        <v>150.0</v>
      </c>
    </row>
    <row r="63" spans="1:39" x14ac:dyDescent="0.25">
      <c r="A63" s="5">
        <v>9</v>
      </c>
      <c r="B63" s="26" t="s">
        <v>165</v>
      </c>
      <c r="C63" s="118" t="s">
        <v>155</v>
      </c>
      <c r="D63" s="5"/>
      <c r="E63" s="124" t="s">
        <v>160</v>
      </c>
      <c r="F63" s="5"/>
      <c r="G63" s="5"/>
      <c r="H63" s="5"/>
      <c r="I63" s="5"/>
      <c r="J63" s="5"/>
      <c r="K63" s="5"/>
      <c r="L63" s="31"/>
      <c r="M63" s="124" t="s">
        <v>19</v>
      </c>
      <c r="N63" s="129">
        <v>2</v>
      </c>
      <c r="O63" s="114"/>
      <c r="P63" s="130">
        <v>25</v>
      </c>
      <c r="Q63" s="24">
        <v>0</v>
      </c>
      <c r="R63" s="24" t="n">
        <f t="shared" si="14"/>
        <v>25.0</v>
      </c>
      <c r="S63" s="24">
        <v>0</v>
      </c>
      <c r="T63" s="24">
        <v>0</v>
      </c>
      <c r="U63" s="24">
        <v>0</v>
      </c>
      <c r="V63" s="24">
        <v>0</v>
      </c>
      <c r="W63" s="25">
        <v>0</v>
      </c>
      <c r="X63" s="23">
        <v>0</v>
      </c>
      <c r="Y63" s="23" t="n">
        <f t="shared" si="15"/>
        <v>25.0</v>
      </c>
      <c r="Z63" s="25" t="n">
        <f t="shared" si="3"/>
        <v>50.0</v>
      </c>
      <c r="AA63" s="132"/>
      <c r="AB63" s="25" t="n">
        <v>100.0</v>
      </c>
      <c r="AC63" s="25">
        <v>0</v>
      </c>
      <c r="AD63" s="25" t="n">
        <f t="shared" si="34"/>
        <v>0.0</v>
      </c>
      <c r="AE63" s="25" t="n">
        <f t="shared" si="35"/>
        <v>0.0</v>
      </c>
      <c r="AF63" s="25" t="n">
        <f t="shared" si="36"/>
        <v>0.0</v>
      </c>
      <c r="AG63" s="25" t="n">
        <f t="shared" si="37"/>
        <v>0.0</v>
      </c>
      <c r="AH63" s="25" t="n">
        <f t="shared" si="38"/>
        <v>0.0</v>
      </c>
      <c r="AI63" s="25" t="n">
        <f t="shared" si="39"/>
        <v>0.0</v>
      </c>
      <c r="AJ63" s="25" t="n">
        <f t="shared" si="40"/>
        <v>0.0</v>
      </c>
      <c r="AK63" s="25" t="n">
        <f t="shared" si="41"/>
        <v>0.0</v>
      </c>
      <c r="AL63" s="25" t="n">
        <f t="shared" si="42"/>
        <v>0.0</v>
      </c>
      <c r="AM63" s="25" t="n">
        <f t="shared" si="43"/>
        <v>0.0</v>
      </c>
    </row>
    <row r="64" spans="1:39" x14ac:dyDescent="0.25">
      <c r="A64" s="5">
        <v>10</v>
      </c>
      <c r="B64" s="26" t="s">
        <v>165</v>
      </c>
      <c r="C64" s="134" t="s">
        <v>181</v>
      </c>
      <c r="D64" s="5"/>
      <c r="E64" s="124"/>
      <c r="F64" s="5"/>
      <c r="G64" s="5"/>
      <c r="H64" s="5"/>
      <c r="I64" s="5"/>
      <c r="J64" s="5"/>
      <c r="K64" s="5"/>
      <c r="L64" s="31"/>
      <c r="M64" s="124" t="s">
        <v>19</v>
      </c>
      <c r="N64" s="129">
        <v>2</v>
      </c>
      <c r="O64" s="114"/>
      <c r="P64" s="130">
        <v>35</v>
      </c>
      <c r="Q64" s="24">
        <v>0</v>
      </c>
      <c r="R64" s="24" t="n">
        <f t="shared" si="14"/>
        <v>35.0</v>
      </c>
      <c r="S64" s="24">
        <v>0</v>
      </c>
      <c r="T64" s="24">
        <v>0</v>
      </c>
      <c r="U64" s="24">
        <v>0</v>
      </c>
      <c r="V64" s="24">
        <v>0</v>
      </c>
      <c r="W64" s="25">
        <v>0</v>
      </c>
      <c r="X64" s="23">
        <v>0</v>
      </c>
      <c r="Y64" s="23" t="n">
        <f t="shared" si="15"/>
        <v>35.0</v>
      </c>
      <c r="Z64" s="25" t="n">
        <f t="shared" si="3"/>
        <v>70.0</v>
      </c>
      <c r="AA64" s="132"/>
      <c r="AB64" s="25" t="n">
        <v>100.0</v>
      </c>
      <c r="AC64" s="25" t="n">
        <v>2.0</v>
      </c>
      <c r="AD64" s="25" t="n">
        <f t="shared" si="34"/>
        <v>70.0</v>
      </c>
      <c r="AE64" s="25" t="n">
        <f t="shared" si="35"/>
        <v>0.0</v>
      </c>
      <c r="AF64" s="25" t="n">
        <f t="shared" si="36"/>
        <v>70.0</v>
      </c>
      <c r="AG64" s="25" t="n">
        <f t="shared" si="37"/>
        <v>0.0</v>
      </c>
      <c r="AH64" s="25" t="n">
        <f t="shared" si="38"/>
        <v>0.0</v>
      </c>
      <c r="AI64" s="25" t="n">
        <f t="shared" si="39"/>
        <v>0.0</v>
      </c>
      <c r="AJ64" s="25" t="n">
        <f t="shared" si="40"/>
        <v>0.0</v>
      </c>
      <c r="AK64" s="25" t="n">
        <f t="shared" si="41"/>
        <v>0.0</v>
      </c>
      <c r="AL64" s="25" t="n">
        <f t="shared" si="42"/>
        <v>0.0</v>
      </c>
      <c r="AM64" s="25" t="n">
        <f t="shared" si="43"/>
        <v>70.0</v>
      </c>
    </row>
    <row r="65" spans="1:39" x14ac:dyDescent="0.25">
      <c r="A65" s="5">
        <v>11</v>
      </c>
      <c r="B65" s="26" t="s">
        <v>165</v>
      </c>
      <c r="C65" s="134" t="s">
        <v>182</v>
      </c>
      <c r="D65" s="5"/>
      <c r="E65" s="124"/>
      <c r="F65" s="5"/>
      <c r="G65" s="5"/>
      <c r="H65" s="5"/>
      <c r="I65" s="5"/>
      <c r="J65" s="5"/>
      <c r="K65" s="5"/>
      <c r="L65" s="31"/>
      <c r="M65" s="124" t="s">
        <v>19</v>
      </c>
      <c r="N65" s="129">
        <v>1</v>
      </c>
      <c r="O65" s="114"/>
      <c r="P65" s="130">
        <v>85.28</v>
      </c>
      <c r="Q65" s="24">
        <v>0</v>
      </c>
      <c r="R65" s="24" t="n">
        <f t="shared" si="14"/>
        <v>85.28</v>
      </c>
      <c r="S65" s="24">
        <v>0</v>
      </c>
      <c r="T65" s="24">
        <v>0</v>
      </c>
      <c r="U65" s="24">
        <v>0</v>
      </c>
      <c r="V65" s="24">
        <v>0</v>
      </c>
      <c r="W65" s="25">
        <v>0</v>
      </c>
      <c r="X65" s="23">
        <v>0</v>
      </c>
      <c r="Y65" s="23" t="n">
        <f t="shared" si="15"/>
        <v>85.28</v>
      </c>
      <c r="Z65" s="25" t="n">
        <f t="shared" si="3"/>
        <v>85.0</v>
      </c>
      <c r="AA65" s="132"/>
      <c r="AB65" s="25" t="n">
        <v>100.0</v>
      </c>
      <c r="AC65" s="25" t="n">
        <v>1.0</v>
      </c>
      <c r="AD65" s="25" t="n">
        <f t="shared" si="34"/>
        <v>85.28</v>
      </c>
      <c r="AE65" s="25" t="n">
        <f t="shared" si="35"/>
        <v>0.0</v>
      </c>
      <c r="AF65" s="25" t="n">
        <f t="shared" si="36"/>
        <v>85.28</v>
      </c>
      <c r="AG65" s="25" t="n">
        <f t="shared" si="37"/>
        <v>0.0</v>
      </c>
      <c r="AH65" s="25" t="n">
        <f t="shared" si="38"/>
        <v>0.0</v>
      </c>
      <c r="AI65" s="25" t="n">
        <f t="shared" si="39"/>
        <v>0.0</v>
      </c>
      <c r="AJ65" s="25" t="n">
        <f t="shared" si="40"/>
        <v>0.0</v>
      </c>
      <c r="AK65" s="25" t="n">
        <f t="shared" si="41"/>
        <v>0.0</v>
      </c>
      <c r="AL65" s="25" t="n">
        <f t="shared" si="42"/>
        <v>0.0</v>
      </c>
      <c r="AM65" s="25" t="n">
        <f t="shared" si="43"/>
        <v>85.0</v>
      </c>
    </row>
    <row r="66" spans="1:39" x14ac:dyDescent="0.25">
      <c r="A66" s="5">
        <v>12</v>
      </c>
      <c r="B66" s="26" t="s">
        <v>165</v>
      </c>
      <c r="C66" s="118" t="s">
        <v>156</v>
      </c>
      <c r="D66" s="5"/>
      <c r="E66" s="124" t="s">
        <v>160</v>
      </c>
      <c r="F66" s="5"/>
      <c r="G66" s="5"/>
      <c r="H66" s="5"/>
      <c r="I66" s="5"/>
      <c r="J66" s="5"/>
      <c r="K66" s="5"/>
      <c r="L66" s="31"/>
      <c r="M66" s="124" t="s">
        <v>163</v>
      </c>
      <c r="N66" s="129">
        <v>0.5</v>
      </c>
      <c r="O66" s="114"/>
      <c r="P66" s="130">
        <v>305</v>
      </c>
      <c r="Q66" s="24">
        <v>0</v>
      </c>
      <c r="R66" s="24" t="n">
        <f t="shared" si="14"/>
        <v>305.0</v>
      </c>
      <c r="S66" s="24">
        <v>0</v>
      </c>
      <c r="T66" s="24">
        <v>0</v>
      </c>
      <c r="U66" s="24">
        <v>0</v>
      </c>
      <c r="V66" s="24">
        <v>0</v>
      </c>
      <c r="W66" s="25">
        <v>0</v>
      </c>
      <c r="X66" s="23">
        <v>0</v>
      </c>
      <c r="Y66" s="23" t="n">
        <f t="shared" si="15"/>
        <v>305.0</v>
      </c>
      <c r="Z66" s="25" t="n">
        <f t="shared" si="3"/>
        <v>153.0</v>
      </c>
      <c r="AA66" s="132"/>
      <c r="AB66" s="25" t="n">
        <v>100.0</v>
      </c>
      <c r="AC66" s="25" t="n">
        <v>0.25</v>
      </c>
      <c r="AD66" s="25" t="n">
        <f t="shared" si="34"/>
        <v>76.25</v>
      </c>
      <c r="AE66" s="25" t="n">
        <f t="shared" si="35"/>
        <v>0.0</v>
      </c>
      <c r="AF66" s="25" t="n">
        <f t="shared" si="36"/>
        <v>76.25</v>
      </c>
      <c r="AG66" s="25" t="n">
        <f t="shared" si="37"/>
        <v>0.0</v>
      </c>
      <c r="AH66" s="25" t="n">
        <f t="shared" si="38"/>
        <v>0.0</v>
      </c>
      <c r="AI66" s="25" t="n">
        <f t="shared" si="39"/>
        <v>0.0</v>
      </c>
      <c r="AJ66" s="25" t="n">
        <f t="shared" si="40"/>
        <v>0.0</v>
      </c>
      <c r="AK66" s="25" t="n">
        <f t="shared" si="41"/>
        <v>0.0</v>
      </c>
      <c r="AL66" s="25" t="n">
        <f t="shared" si="42"/>
        <v>0.0</v>
      </c>
      <c r="AM66" s="25" t="n">
        <f t="shared" si="43"/>
        <v>76.0</v>
      </c>
    </row>
    <row r="67" spans="1:39" x14ac:dyDescent="0.25">
      <c r="A67" s="5">
        <v>13</v>
      </c>
      <c r="B67" s="26" t="s">
        <v>165</v>
      </c>
      <c r="C67" s="110" t="s">
        <v>183</v>
      </c>
      <c r="D67" s="5"/>
      <c r="E67" s="5"/>
      <c r="F67" s="5"/>
      <c r="G67" s="5"/>
      <c r="H67" s="5"/>
      <c r="I67" s="5"/>
      <c r="J67" s="5"/>
      <c r="K67" s="5"/>
      <c r="L67" s="31"/>
      <c r="M67" s="124" t="s">
        <v>19</v>
      </c>
      <c r="N67" s="129">
        <v>1</v>
      </c>
      <c r="O67" s="114"/>
      <c r="P67" s="5">
        <v>10</v>
      </c>
      <c r="Q67" s="24">
        <v>0</v>
      </c>
      <c r="R67" s="24" t="n">
        <f t="shared" si="14"/>
        <v>10.0</v>
      </c>
      <c r="S67" s="24">
        <v>0</v>
      </c>
      <c r="T67" s="24">
        <v>0</v>
      </c>
      <c r="U67" s="24">
        <v>0</v>
      </c>
      <c r="V67" s="24">
        <v>0</v>
      </c>
      <c r="W67" s="25">
        <v>0</v>
      </c>
      <c r="X67" s="23">
        <v>0</v>
      </c>
      <c r="Y67" s="23" t="n">
        <f t="shared" si="15"/>
        <v>10.0</v>
      </c>
      <c r="Z67" s="25" t="n">
        <f t="shared" si="3"/>
        <v>10.0</v>
      </c>
      <c r="AA67" s="132"/>
      <c r="AB67" s="25" t="n">
        <v>100.0</v>
      </c>
      <c r="AC67" s="25" t="n">
        <v>1.0</v>
      </c>
      <c r="AD67" s="25" t="n">
        <f t="shared" ref="AD67:AD68" si="44">P67*AB67*AC67/100</f>
        <v>10.0</v>
      </c>
      <c r="AE67" s="25" t="n">
        <f t="shared" ref="AE67:AE68" si="45">Q67*AB67*AC67/100</f>
        <v>0.0</v>
      </c>
      <c r="AF67" s="25" t="n">
        <f t="shared" ref="AF67:AF68" si="46">AD67+AE67</f>
        <v>10.0</v>
      </c>
      <c r="AG67" s="25" t="n">
        <f t="shared" ref="AG67:AG68" si="47">S67*AB67*AC67/100</f>
        <v>0.0</v>
      </c>
      <c r="AH67" s="25" t="n">
        <f t="shared" ref="AH67:AH68" si="48">T67*AB67*AC67/100</f>
        <v>0.0</v>
      </c>
      <c r="AI67" s="25" t="n">
        <f t="shared" ref="AI67:AI68" si="49">U67*AB67*AC67/100</f>
        <v>0.0</v>
      </c>
      <c r="AJ67" s="25" t="n">
        <f t="shared" ref="AJ67:AJ68" si="50">V67*AB67*AC67/100</f>
        <v>0.0</v>
      </c>
      <c r="AK67" s="25" t="n">
        <f t="shared" ref="AK67:AK68" si="51">W67*AB67*AC67/100</f>
        <v>0.0</v>
      </c>
      <c r="AL67" s="25" t="n">
        <f t="shared" ref="AL67:AL68" si="52">X67*AB67*AC67/100</f>
        <v>0.0</v>
      </c>
      <c r="AM67" s="25" t="n">
        <f t="shared" ref="AM67:AM68" si="53">ROUND(SUM(AF67:AL67),0)</f>
        <v>10.0</v>
      </c>
    </row>
    <row r="68" spans="1:39" x14ac:dyDescent="0.25">
      <c r="A68" s="5">
        <v>14</v>
      </c>
      <c r="B68" s="26" t="s">
        <v>165</v>
      </c>
      <c r="C68" s="135" t="s">
        <v>184</v>
      </c>
      <c r="D68" s="5"/>
      <c r="E68" s="5"/>
      <c r="F68" s="5"/>
      <c r="G68" s="5"/>
      <c r="H68" s="5"/>
      <c r="I68" s="5"/>
      <c r="J68" s="5"/>
      <c r="K68" s="5"/>
      <c r="L68" s="31"/>
      <c r="M68" s="124" t="s">
        <v>19</v>
      </c>
      <c r="N68" s="129">
        <v>1</v>
      </c>
      <c r="O68" s="114"/>
      <c r="P68" s="5">
        <v>1200</v>
      </c>
      <c r="Q68" s="24">
        <v>0</v>
      </c>
      <c r="R68" s="24" t="n">
        <f t="shared" si="14"/>
        <v>1200.0</v>
      </c>
      <c r="S68" s="24">
        <v>0</v>
      </c>
      <c r="T68" s="24">
        <v>0</v>
      </c>
      <c r="U68" s="24">
        <v>0</v>
      </c>
      <c r="V68" s="24">
        <v>0</v>
      </c>
      <c r="W68" s="25">
        <v>0</v>
      </c>
      <c r="X68" s="23">
        <v>0</v>
      </c>
      <c r="Y68" s="23" t="n">
        <f t="shared" si="15"/>
        <v>1200.0</v>
      </c>
      <c r="Z68" s="25" t="n">
        <f t="shared" si="3"/>
        <v>1200.0</v>
      </c>
      <c r="AA68" s="132"/>
      <c r="AB68" s="25" t="n">
        <v>100.0</v>
      </c>
      <c r="AC68" s="25" t="n">
        <v>1.0</v>
      </c>
      <c r="AD68" s="25" t="n">
        <f t="shared" si="44"/>
        <v>1200.0</v>
      </c>
      <c r="AE68" s="25" t="n">
        <f t="shared" si="45"/>
        <v>0.0</v>
      </c>
      <c r="AF68" s="25" t="n">
        <f t="shared" si="46"/>
        <v>1200.0</v>
      </c>
      <c r="AG68" s="25" t="n">
        <f t="shared" si="47"/>
        <v>0.0</v>
      </c>
      <c r="AH68" s="25" t="n">
        <f t="shared" si="48"/>
        <v>0.0</v>
      </c>
      <c r="AI68" s="25" t="n">
        <f t="shared" si="49"/>
        <v>0.0</v>
      </c>
      <c r="AJ68" s="25" t="n">
        <f t="shared" si="50"/>
        <v>0.0</v>
      </c>
      <c r="AK68" s="25" t="n">
        <f t="shared" si="51"/>
        <v>0.0</v>
      </c>
      <c r="AL68" s="25" t="n">
        <f t="shared" si="52"/>
        <v>0.0</v>
      </c>
      <c r="AM68" s="25" t="n">
        <f t="shared" si="53"/>
        <v>1200.0</v>
      </c>
    </row>
    <row r="69">
      <c r="AC69"/>
    </row>
    <row r="70">
      <c r="AC70"/>
    </row>
    <row r="71">
      <c r="AC71"/>
    </row>
    <row r="72">
      <c r="AC72"/>
    </row>
    <row r="73">
      <c r="AC73"/>
    </row>
    <row r="74">
      <c r="AC74"/>
    </row>
  </sheetData>
  <protectedRanges>
    <protectedRange password="CA69" sqref="G8:G9 G13:G14" name="Range1_1_1_1"/>
    <protectedRange password="CA69" sqref="I8:I14" name="Range1_12_2_1_1"/>
    <protectedRange password="CA69" sqref="J8:K14" name="Range1_2_2_1_1_1"/>
    <protectedRange password="CA69" sqref="N8:O9 N13:O14" name="Range1_1_3_1"/>
    <protectedRange password="CA69" sqref="D8:D14" name="Range1_1_4_1"/>
    <protectedRange password="CA69" sqref="H8:H9 H11:H14" name="Range1_12_2_2_1"/>
    <protectedRange password="CA69" sqref="H10" name="Range1_2_2_1_2"/>
    <protectedRange password="CA69" sqref="B8:B68" name="Range1_1_5_1"/>
  </protectedRanges>
  <mergeCells count="7">
    <mergeCell ref="C5:L5"/>
    <mergeCell ref="P5:AM5"/>
    <mergeCell ref="BN5:BQ5"/>
    <mergeCell ref="AT6:BE6"/>
    <mergeCell ref="BG6:BJ6"/>
    <mergeCell ref="P6:Z6"/>
    <mergeCell ref="AB6:A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A28" workbookViewId="0">
      <selection activeCell="B44" sqref="B44:I44"/>
    </sheetView>
  </sheetViews>
  <sheetFormatPr defaultRowHeight="12.75" x14ac:dyDescent="0.2"/>
  <cols>
    <col min="1" max="1" style="39" width="9.140625" collapsed="true"/>
    <col min="2" max="2" customWidth="true" style="39" width="12.0" collapsed="true"/>
    <col min="3" max="3" customWidth="true" style="39" width="14.5703125" collapsed="true"/>
    <col min="4" max="4" style="39" width="9.140625" collapsed="true"/>
    <col min="5" max="5" customWidth="true" style="39" width="16.0" collapsed="true"/>
    <col min="6" max="6" customWidth="true" style="102" width="30.28515625" collapsed="true"/>
    <col min="7" max="7" customWidth="true" style="103" width="28.0" collapsed="true"/>
    <col min="8" max="8" style="104" width="9.140625" collapsed="true"/>
    <col min="9" max="9" customWidth="true" style="104" width="20.28515625" collapsed="true"/>
    <col min="10" max="10" style="39" width="9.140625" collapsed="true"/>
    <col min="11" max="11" customWidth="true" style="39" width="14.7109375" collapsed="true"/>
    <col min="12" max="257" style="39" width="9.140625" collapsed="true"/>
    <col min="258" max="258" customWidth="true" style="39" width="11.140625" collapsed="true"/>
    <col min="259" max="259" customWidth="true" style="39" width="14.5703125" collapsed="true"/>
    <col min="260" max="260" style="39" width="9.140625" collapsed="true"/>
    <col min="261" max="261" customWidth="true" style="39" width="16.0" collapsed="true"/>
    <col min="262" max="262" customWidth="true" style="39" width="30.28515625" collapsed="true"/>
    <col min="263" max="263" customWidth="true" style="39" width="28.0" collapsed="true"/>
    <col min="264" max="264" style="39" width="9.140625" collapsed="true"/>
    <col min="265" max="265" customWidth="true" style="39" width="20.28515625" collapsed="true"/>
    <col min="266" max="266" style="39" width="9.140625" collapsed="true"/>
    <col min="267" max="267" customWidth="true" style="39" width="14.7109375" collapsed="true"/>
    <col min="268" max="513" style="39" width="9.140625" collapsed="true"/>
    <col min="514" max="514" customWidth="true" style="39" width="11.140625" collapsed="true"/>
    <col min="515" max="515" customWidth="true" style="39" width="14.5703125" collapsed="true"/>
    <col min="516" max="516" style="39" width="9.140625" collapsed="true"/>
    <col min="517" max="517" customWidth="true" style="39" width="16.0" collapsed="true"/>
    <col min="518" max="518" customWidth="true" style="39" width="30.28515625" collapsed="true"/>
    <col min="519" max="519" customWidth="true" style="39" width="28.0" collapsed="true"/>
    <col min="520" max="520" style="39" width="9.140625" collapsed="true"/>
    <col min="521" max="521" customWidth="true" style="39" width="20.28515625" collapsed="true"/>
    <col min="522" max="522" style="39" width="9.140625" collapsed="true"/>
    <col min="523" max="523" customWidth="true" style="39" width="14.7109375" collapsed="true"/>
    <col min="524" max="769" style="39" width="9.140625" collapsed="true"/>
    <col min="770" max="770" customWidth="true" style="39" width="11.140625" collapsed="true"/>
    <col min="771" max="771" customWidth="true" style="39" width="14.5703125" collapsed="true"/>
    <col min="772" max="772" style="39" width="9.140625" collapsed="true"/>
    <col min="773" max="773" customWidth="true" style="39" width="16.0" collapsed="true"/>
    <col min="774" max="774" customWidth="true" style="39" width="30.28515625" collapsed="true"/>
    <col min="775" max="775" customWidth="true" style="39" width="28.0" collapsed="true"/>
    <col min="776" max="776" style="39" width="9.140625" collapsed="true"/>
    <col min="777" max="777" customWidth="true" style="39" width="20.28515625" collapsed="true"/>
    <col min="778" max="778" style="39" width="9.140625" collapsed="true"/>
    <col min="779" max="779" customWidth="true" style="39" width="14.7109375" collapsed="true"/>
    <col min="780" max="1025" style="39" width="9.140625" collapsed="true"/>
    <col min="1026" max="1026" customWidth="true" style="39" width="11.140625" collapsed="true"/>
    <col min="1027" max="1027" customWidth="true" style="39" width="14.5703125" collapsed="true"/>
    <col min="1028" max="1028" style="39" width="9.140625" collapsed="true"/>
    <col min="1029" max="1029" customWidth="true" style="39" width="16.0" collapsed="true"/>
    <col min="1030" max="1030" customWidth="true" style="39" width="30.28515625" collapsed="true"/>
    <col min="1031" max="1031" customWidth="true" style="39" width="28.0" collapsed="true"/>
    <col min="1032" max="1032" style="39" width="9.140625" collapsed="true"/>
    <col min="1033" max="1033" customWidth="true" style="39" width="20.28515625" collapsed="true"/>
    <col min="1034" max="1034" style="39" width="9.140625" collapsed="true"/>
    <col min="1035" max="1035" customWidth="true" style="39" width="14.7109375" collapsed="true"/>
    <col min="1036" max="1281" style="39" width="9.140625" collapsed="true"/>
    <col min="1282" max="1282" customWidth="true" style="39" width="11.140625" collapsed="true"/>
    <col min="1283" max="1283" customWidth="true" style="39" width="14.5703125" collapsed="true"/>
    <col min="1284" max="1284" style="39" width="9.140625" collapsed="true"/>
    <col min="1285" max="1285" customWidth="true" style="39" width="16.0" collapsed="true"/>
    <col min="1286" max="1286" customWidth="true" style="39" width="30.28515625" collapsed="true"/>
    <col min="1287" max="1287" customWidth="true" style="39" width="28.0" collapsed="true"/>
    <col min="1288" max="1288" style="39" width="9.140625" collapsed="true"/>
    <col min="1289" max="1289" customWidth="true" style="39" width="20.28515625" collapsed="true"/>
    <col min="1290" max="1290" style="39" width="9.140625" collapsed="true"/>
    <col min="1291" max="1291" customWidth="true" style="39" width="14.7109375" collapsed="true"/>
    <col min="1292" max="1537" style="39" width="9.140625" collapsed="true"/>
    <col min="1538" max="1538" customWidth="true" style="39" width="11.140625" collapsed="true"/>
    <col min="1539" max="1539" customWidth="true" style="39" width="14.5703125" collapsed="true"/>
    <col min="1540" max="1540" style="39" width="9.140625" collapsed="true"/>
    <col min="1541" max="1541" customWidth="true" style="39" width="16.0" collapsed="true"/>
    <col min="1542" max="1542" customWidth="true" style="39" width="30.28515625" collapsed="true"/>
    <col min="1543" max="1543" customWidth="true" style="39" width="28.0" collapsed="true"/>
    <col min="1544" max="1544" style="39" width="9.140625" collapsed="true"/>
    <col min="1545" max="1545" customWidth="true" style="39" width="20.28515625" collapsed="true"/>
    <col min="1546" max="1546" style="39" width="9.140625" collapsed="true"/>
    <col min="1547" max="1547" customWidth="true" style="39" width="14.7109375" collapsed="true"/>
    <col min="1548" max="1793" style="39" width="9.140625" collapsed="true"/>
    <col min="1794" max="1794" customWidth="true" style="39" width="11.140625" collapsed="true"/>
    <col min="1795" max="1795" customWidth="true" style="39" width="14.5703125" collapsed="true"/>
    <col min="1796" max="1796" style="39" width="9.140625" collapsed="true"/>
    <col min="1797" max="1797" customWidth="true" style="39" width="16.0" collapsed="true"/>
    <col min="1798" max="1798" customWidth="true" style="39" width="30.28515625" collapsed="true"/>
    <col min="1799" max="1799" customWidth="true" style="39" width="28.0" collapsed="true"/>
    <col min="1800" max="1800" style="39" width="9.140625" collapsed="true"/>
    <col min="1801" max="1801" customWidth="true" style="39" width="20.28515625" collapsed="true"/>
    <col min="1802" max="1802" style="39" width="9.140625" collapsed="true"/>
    <col min="1803" max="1803" customWidth="true" style="39" width="14.7109375" collapsed="true"/>
    <col min="1804" max="2049" style="39" width="9.140625" collapsed="true"/>
    <col min="2050" max="2050" customWidth="true" style="39" width="11.140625" collapsed="true"/>
    <col min="2051" max="2051" customWidth="true" style="39" width="14.5703125" collapsed="true"/>
    <col min="2052" max="2052" style="39" width="9.140625" collapsed="true"/>
    <col min="2053" max="2053" customWidth="true" style="39" width="16.0" collapsed="true"/>
    <col min="2054" max="2054" customWidth="true" style="39" width="30.28515625" collapsed="true"/>
    <col min="2055" max="2055" customWidth="true" style="39" width="28.0" collapsed="true"/>
    <col min="2056" max="2056" style="39" width="9.140625" collapsed="true"/>
    <col min="2057" max="2057" customWidth="true" style="39" width="20.28515625" collapsed="true"/>
    <col min="2058" max="2058" style="39" width="9.140625" collapsed="true"/>
    <col min="2059" max="2059" customWidth="true" style="39" width="14.7109375" collapsed="true"/>
    <col min="2060" max="2305" style="39" width="9.140625" collapsed="true"/>
    <col min="2306" max="2306" customWidth="true" style="39" width="11.140625" collapsed="true"/>
    <col min="2307" max="2307" customWidth="true" style="39" width="14.5703125" collapsed="true"/>
    <col min="2308" max="2308" style="39" width="9.140625" collapsed="true"/>
    <col min="2309" max="2309" customWidth="true" style="39" width="16.0" collapsed="true"/>
    <col min="2310" max="2310" customWidth="true" style="39" width="30.28515625" collapsed="true"/>
    <col min="2311" max="2311" customWidth="true" style="39" width="28.0" collapsed="true"/>
    <col min="2312" max="2312" style="39" width="9.140625" collapsed="true"/>
    <col min="2313" max="2313" customWidth="true" style="39" width="20.28515625" collapsed="true"/>
    <col min="2314" max="2314" style="39" width="9.140625" collapsed="true"/>
    <col min="2315" max="2315" customWidth="true" style="39" width="14.7109375" collapsed="true"/>
    <col min="2316" max="2561" style="39" width="9.140625" collapsed="true"/>
    <col min="2562" max="2562" customWidth="true" style="39" width="11.140625" collapsed="true"/>
    <col min="2563" max="2563" customWidth="true" style="39" width="14.5703125" collapsed="true"/>
    <col min="2564" max="2564" style="39" width="9.140625" collapsed="true"/>
    <col min="2565" max="2565" customWidth="true" style="39" width="16.0" collapsed="true"/>
    <col min="2566" max="2566" customWidth="true" style="39" width="30.28515625" collapsed="true"/>
    <col min="2567" max="2567" customWidth="true" style="39" width="28.0" collapsed="true"/>
    <col min="2568" max="2568" style="39" width="9.140625" collapsed="true"/>
    <col min="2569" max="2569" customWidth="true" style="39" width="20.28515625" collapsed="true"/>
    <col min="2570" max="2570" style="39" width="9.140625" collapsed="true"/>
    <col min="2571" max="2571" customWidth="true" style="39" width="14.7109375" collapsed="true"/>
    <col min="2572" max="2817" style="39" width="9.140625" collapsed="true"/>
    <col min="2818" max="2818" customWidth="true" style="39" width="11.140625" collapsed="true"/>
    <col min="2819" max="2819" customWidth="true" style="39" width="14.5703125" collapsed="true"/>
    <col min="2820" max="2820" style="39" width="9.140625" collapsed="true"/>
    <col min="2821" max="2821" customWidth="true" style="39" width="16.0" collapsed="true"/>
    <col min="2822" max="2822" customWidth="true" style="39" width="30.28515625" collapsed="true"/>
    <col min="2823" max="2823" customWidth="true" style="39" width="28.0" collapsed="true"/>
    <col min="2824" max="2824" style="39" width="9.140625" collapsed="true"/>
    <col min="2825" max="2825" customWidth="true" style="39" width="20.28515625" collapsed="true"/>
    <col min="2826" max="2826" style="39" width="9.140625" collapsed="true"/>
    <col min="2827" max="2827" customWidth="true" style="39" width="14.7109375" collapsed="true"/>
    <col min="2828" max="3073" style="39" width="9.140625" collapsed="true"/>
    <col min="3074" max="3074" customWidth="true" style="39" width="11.140625" collapsed="true"/>
    <col min="3075" max="3075" customWidth="true" style="39" width="14.5703125" collapsed="true"/>
    <col min="3076" max="3076" style="39" width="9.140625" collapsed="true"/>
    <col min="3077" max="3077" customWidth="true" style="39" width="16.0" collapsed="true"/>
    <col min="3078" max="3078" customWidth="true" style="39" width="30.28515625" collapsed="true"/>
    <col min="3079" max="3079" customWidth="true" style="39" width="28.0" collapsed="true"/>
    <col min="3080" max="3080" style="39" width="9.140625" collapsed="true"/>
    <col min="3081" max="3081" customWidth="true" style="39" width="20.28515625" collapsed="true"/>
    <col min="3082" max="3082" style="39" width="9.140625" collapsed="true"/>
    <col min="3083" max="3083" customWidth="true" style="39" width="14.7109375" collapsed="true"/>
    <col min="3084" max="3329" style="39" width="9.140625" collapsed="true"/>
    <col min="3330" max="3330" customWidth="true" style="39" width="11.140625" collapsed="true"/>
    <col min="3331" max="3331" customWidth="true" style="39" width="14.5703125" collapsed="true"/>
    <col min="3332" max="3332" style="39" width="9.140625" collapsed="true"/>
    <col min="3333" max="3333" customWidth="true" style="39" width="16.0" collapsed="true"/>
    <col min="3334" max="3334" customWidth="true" style="39" width="30.28515625" collapsed="true"/>
    <col min="3335" max="3335" customWidth="true" style="39" width="28.0" collapsed="true"/>
    <col min="3336" max="3336" style="39" width="9.140625" collapsed="true"/>
    <col min="3337" max="3337" customWidth="true" style="39" width="20.28515625" collapsed="true"/>
    <col min="3338" max="3338" style="39" width="9.140625" collapsed="true"/>
    <col min="3339" max="3339" customWidth="true" style="39" width="14.7109375" collapsed="true"/>
    <col min="3340" max="3585" style="39" width="9.140625" collapsed="true"/>
    <col min="3586" max="3586" customWidth="true" style="39" width="11.140625" collapsed="true"/>
    <col min="3587" max="3587" customWidth="true" style="39" width="14.5703125" collapsed="true"/>
    <col min="3588" max="3588" style="39" width="9.140625" collapsed="true"/>
    <col min="3589" max="3589" customWidth="true" style="39" width="16.0" collapsed="true"/>
    <col min="3590" max="3590" customWidth="true" style="39" width="30.28515625" collapsed="true"/>
    <col min="3591" max="3591" customWidth="true" style="39" width="28.0" collapsed="true"/>
    <col min="3592" max="3592" style="39" width="9.140625" collapsed="true"/>
    <col min="3593" max="3593" customWidth="true" style="39" width="20.28515625" collapsed="true"/>
    <col min="3594" max="3594" style="39" width="9.140625" collapsed="true"/>
    <col min="3595" max="3595" customWidth="true" style="39" width="14.7109375" collapsed="true"/>
    <col min="3596" max="3841" style="39" width="9.140625" collapsed="true"/>
    <col min="3842" max="3842" customWidth="true" style="39" width="11.140625" collapsed="true"/>
    <col min="3843" max="3843" customWidth="true" style="39" width="14.5703125" collapsed="true"/>
    <col min="3844" max="3844" style="39" width="9.140625" collapsed="true"/>
    <col min="3845" max="3845" customWidth="true" style="39" width="16.0" collapsed="true"/>
    <col min="3846" max="3846" customWidth="true" style="39" width="30.28515625" collapsed="true"/>
    <col min="3847" max="3847" customWidth="true" style="39" width="28.0" collapsed="true"/>
    <col min="3848" max="3848" style="39" width="9.140625" collapsed="true"/>
    <col min="3849" max="3849" customWidth="true" style="39" width="20.28515625" collapsed="true"/>
    <col min="3850" max="3850" style="39" width="9.140625" collapsed="true"/>
    <col min="3851" max="3851" customWidth="true" style="39" width="14.7109375" collapsed="true"/>
    <col min="3852" max="4097" style="39" width="9.140625" collapsed="true"/>
    <col min="4098" max="4098" customWidth="true" style="39" width="11.140625" collapsed="true"/>
    <col min="4099" max="4099" customWidth="true" style="39" width="14.5703125" collapsed="true"/>
    <col min="4100" max="4100" style="39" width="9.140625" collapsed="true"/>
    <col min="4101" max="4101" customWidth="true" style="39" width="16.0" collapsed="true"/>
    <col min="4102" max="4102" customWidth="true" style="39" width="30.28515625" collapsed="true"/>
    <col min="4103" max="4103" customWidth="true" style="39" width="28.0" collapsed="true"/>
    <col min="4104" max="4104" style="39" width="9.140625" collapsed="true"/>
    <col min="4105" max="4105" customWidth="true" style="39" width="20.28515625" collapsed="true"/>
    <col min="4106" max="4106" style="39" width="9.140625" collapsed="true"/>
    <col min="4107" max="4107" customWidth="true" style="39" width="14.7109375" collapsed="true"/>
    <col min="4108" max="4353" style="39" width="9.140625" collapsed="true"/>
    <col min="4354" max="4354" customWidth="true" style="39" width="11.140625" collapsed="true"/>
    <col min="4355" max="4355" customWidth="true" style="39" width="14.5703125" collapsed="true"/>
    <col min="4356" max="4356" style="39" width="9.140625" collapsed="true"/>
    <col min="4357" max="4357" customWidth="true" style="39" width="16.0" collapsed="true"/>
    <col min="4358" max="4358" customWidth="true" style="39" width="30.28515625" collapsed="true"/>
    <col min="4359" max="4359" customWidth="true" style="39" width="28.0" collapsed="true"/>
    <col min="4360" max="4360" style="39" width="9.140625" collapsed="true"/>
    <col min="4361" max="4361" customWidth="true" style="39" width="20.28515625" collapsed="true"/>
    <col min="4362" max="4362" style="39" width="9.140625" collapsed="true"/>
    <col min="4363" max="4363" customWidth="true" style="39" width="14.7109375" collapsed="true"/>
    <col min="4364" max="4609" style="39" width="9.140625" collapsed="true"/>
    <col min="4610" max="4610" customWidth="true" style="39" width="11.140625" collapsed="true"/>
    <col min="4611" max="4611" customWidth="true" style="39" width="14.5703125" collapsed="true"/>
    <col min="4612" max="4612" style="39" width="9.140625" collapsed="true"/>
    <col min="4613" max="4613" customWidth="true" style="39" width="16.0" collapsed="true"/>
    <col min="4614" max="4614" customWidth="true" style="39" width="30.28515625" collapsed="true"/>
    <col min="4615" max="4615" customWidth="true" style="39" width="28.0" collapsed="true"/>
    <col min="4616" max="4616" style="39" width="9.140625" collapsed="true"/>
    <col min="4617" max="4617" customWidth="true" style="39" width="20.28515625" collapsed="true"/>
    <col min="4618" max="4618" style="39" width="9.140625" collapsed="true"/>
    <col min="4619" max="4619" customWidth="true" style="39" width="14.7109375" collapsed="true"/>
    <col min="4620" max="4865" style="39" width="9.140625" collapsed="true"/>
    <col min="4866" max="4866" customWidth="true" style="39" width="11.140625" collapsed="true"/>
    <col min="4867" max="4867" customWidth="true" style="39" width="14.5703125" collapsed="true"/>
    <col min="4868" max="4868" style="39" width="9.140625" collapsed="true"/>
    <col min="4869" max="4869" customWidth="true" style="39" width="16.0" collapsed="true"/>
    <col min="4870" max="4870" customWidth="true" style="39" width="30.28515625" collapsed="true"/>
    <col min="4871" max="4871" customWidth="true" style="39" width="28.0" collapsed="true"/>
    <col min="4872" max="4872" style="39" width="9.140625" collapsed="true"/>
    <col min="4873" max="4873" customWidth="true" style="39" width="20.28515625" collapsed="true"/>
    <col min="4874" max="4874" style="39" width="9.140625" collapsed="true"/>
    <col min="4875" max="4875" customWidth="true" style="39" width="14.7109375" collapsed="true"/>
    <col min="4876" max="5121" style="39" width="9.140625" collapsed="true"/>
    <col min="5122" max="5122" customWidth="true" style="39" width="11.140625" collapsed="true"/>
    <col min="5123" max="5123" customWidth="true" style="39" width="14.5703125" collapsed="true"/>
    <col min="5124" max="5124" style="39" width="9.140625" collapsed="true"/>
    <col min="5125" max="5125" customWidth="true" style="39" width="16.0" collapsed="true"/>
    <col min="5126" max="5126" customWidth="true" style="39" width="30.28515625" collapsed="true"/>
    <col min="5127" max="5127" customWidth="true" style="39" width="28.0" collapsed="true"/>
    <col min="5128" max="5128" style="39" width="9.140625" collapsed="true"/>
    <col min="5129" max="5129" customWidth="true" style="39" width="20.28515625" collapsed="true"/>
    <col min="5130" max="5130" style="39" width="9.140625" collapsed="true"/>
    <col min="5131" max="5131" customWidth="true" style="39" width="14.7109375" collapsed="true"/>
    <col min="5132" max="5377" style="39" width="9.140625" collapsed="true"/>
    <col min="5378" max="5378" customWidth="true" style="39" width="11.140625" collapsed="true"/>
    <col min="5379" max="5379" customWidth="true" style="39" width="14.5703125" collapsed="true"/>
    <col min="5380" max="5380" style="39" width="9.140625" collapsed="true"/>
    <col min="5381" max="5381" customWidth="true" style="39" width="16.0" collapsed="true"/>
    <col min="5382" max="5382" customWidth="true" style="39" width="30.28515625" collapsed="true"/>
    <col min="5383" max="5383" customWidth="true" style="39" width="28.0" collapsed="true"/>
    <col min="5384" max="5384" style="39" width="9.140625" collapsed="true"/>
    <col min="5385" max="5385" customWidth="true" style="39" width="20.28515625" collapsed="true"/>
    <col min="5386" max="5386" style="39" width="9.140625" collapsed="true"/>
    <col min="5387" max="5387" customWidth="true" style="39" width="14.7109375" collapsed="true"/>
    <col min="5388" max="5633" style="39" width="9.140625" collapsed="true"/>
    <col min="5634" max="5634" customWidth="true" style="39" width="11.140625" collapsed="true"/>
    <col min="5635" max="5635" customWidth="true" style="39" width="14.5703125" collapsed="true"/>
    <col min="5636" max="5636" style="39" width="9.140625" collapsed="true"/>
    <col min="5637" max="5637" customWidth="true" style="39" width="16.0" collapsed="true"/>
    <col min="5638" max="5638" customWidth="true" style="39" width="30.28515625" collapsed="true"/>
    <col min="5639" max="5639" customWidth="true" style="39" width="28.0" collapsed="true"/>
    <col min="5640" max="5640" style="39" width="9.140625" collapsed="true"/>
    <col min="5641" max="5641" customWidth="true" style="39" width="20.28515625" collapsed="true"/>
    <col min="5642" max="5642" style="39" width="9.140625" collapsed="true"/>
    <col min="5643" max="5643" customWidth="true" style="39" width="14.7109375" collapsed="true"/>
    <col min="5644" max="5889" style="39" width="9.140625" collapsed="true"/>
    <col min="5890" max="5890" customWidth="true" style="39" width="11.140625" collapsed="true"/>
    <col min="5891" max="5891" customWidth="true" style="39" width="14.5703125" collapsed="true"/>
    <col min="5892" max="5892" style="39" width="9.140625" collapsed="true"/>
    <col min="5893" max="5893" customWidth="true" style="39" width="16.0" collapsed="true"/>
    <col min="5894" max="5894" customWidth="true" style="39" width="30.28515625" collapsed="true"/>
    <col min="5895" max="5895" customWidth="true" style="39" width="28.0" collapsed="true"/>
    <col min="5896" max="5896" style="39" width="9.140625" collapsed="true"/>
    <col min="5897" max="5897" customWidth="true" style="39" width="20.28515625" collapsed="true"/>
    <col min="5898" max="5898" style="39" width="9.140625" collapsed="true"/>
    <col min="5899" max="5899" customWidth="true" style="39" width="14.7109375" collapsed="true"/>
    <col min="5900" max="6145" style="39" width="9.140625" collapsed="true"/>
    <col min="6146" max="6146" customWidth="true" style="39" width="11.140625" collapsed="true"/>
    <col min="6147" max="6147" customWidth="true" style="39" width="14.5703125" collapsed="true"/>
    <col min="6148" max="6148" style="39" width="9.140625" collapsed="true"/>
    <col min="6149" max="6149" customWidth="true" style="39" width="16.0" collapsed="true"/>
    <col min="6150" max="6150" customWidth="true" style="39" width="30.28515625" collapsed="true"/>
    <col min="6151" max="6151" customWidth="true" style="39" width="28.0" collapsed="true"/>
    <col min="6152" max="6152" style="39" width="9.140625" collapsed="true"/>
    <col min="6153" max="6153" customWidth="true" style="39" width="20.28515625" collapsed="true"/>
    <col min="6154" max="6154" style="39" width="9.140625" collapsed="true"/>
    <col min="6155" max="6155" customWidth="true" style="39" width="14.7109375" collapsed="true"/>
    <col min="6156" max="6401" style="39" width="9.140625" collapsed="true"/>
    <col min="6402" max="6402" customWidth="true" style="39" width="11.140625" collapsed="true"/>
    <col min="6403" max="6403" customWidth="true" style="39" width="14.5703125" collapsed="true"/>
    <col min="6404" max="6404" style="39" width="9.140625" collapsed="true"/>
    <col min="6405" max="6405" customWidth="true" style="39" width="16.0" collapsed="true"/>
    <col min="6406" max="6406" customWidth="true" style="39" width="30.28515625" collapsed="true"/>
    <col min="6407" max="6407" customWidth="true" style="39" width="28.0" collapsed="true"/>
    <col min="6408" max="6408" style="39" width="9.140625" collapsed="true"/>
    <col min="6409" max="6409" customWidth="true" style="39" width="20.28515625" collapsed="true"/>
    <col min="6410" max="6410" style="39" width="9.140625" collapsed="true"/>
    <col min="6411" max="6411" customWidth="true" style="39" width="14.7109375" collapsed="true"/>
    <col min="6412" max="6657" style="39" width="9.140625" collapsed="true"/>
    <col min="6658" max="6658" customWidth="true" style="39" width="11.140625" collapsed="true"/>
    <col min="6659" max="6659" customWidth="true" style="39" width="14.5703125" collapsed="true"/>
    <col min="6660" max="6660" style="39" width="9.140625" collapsed="true"/>
    <col min="6661" max="6661" customWidth="true" style="39" width="16.0" collapsed="true"/>
    <col min="6662" max="6662" customWidth="true" style="39" width="30.28515625" collapsed="true"/>
    <col min="6663" max="6663" customWidth="true" style="39" width="28.0" collapsed="true"/>
    <col min="6664" max="6664" style="39" width="9.140625" collapsed="true"/>
    <col min="6665" max="6665" customWidth="true" style="39" width="20.28515625" collapsed="true"/>
    <col min="6666" max="6666" style="39" width="9.140625" collapsed="true"/>
    <col min="6667" max="6667" customWidth="true" style="39" width="14.7109375" collapsed="true"/>
    <col min="6668" max="6913" style="39" width="9.140625" collapsed="true"/>
    <col min="6914" max="6914" customWidth="true" style="39" width="11.140625" collapsed="true"/>
    <col min="6915" max="6915" customWidth="true" style="39" width="14.5703125" collapsed="true"/>
    <col min="6916" max="6916" style="39" width="9.140625" collapsed="true"/>
    <col min="6917" max="6917" customWidth="true" style="39" width="16.0" collapsed="true"/>
    <col min="6918" max="6918" customWidth="true" style="39" width="30.28515625" collapsed="true"/>
    <col min="6919" max="6919" customWidth="true" style="39" width="28.0" collapsed="true"/>
    <col min="6920" max="6920" style="39" width="9.140625" collapsed="true"/>
    <col min="6921" max="6921" customWidth="true" style="39" width="20.28515625" collapsed="true"/>
    <col min="6922" max="6922" style="39" width="9.140625" collapsed="true"/>
    <col min="6923" max="6923" customWidth="true" style="39" width="14.7109375" collapsed="true"/>
    <col min="6924" max="7169" style="39" width="9.140625" collapsed="true"/>
    <col min="7170" max="7170" customWidth="true" style="39" width="11.140625" collapsed="true"/>
    <col min="7171" max="7171" customWidth="true" style="39" width="14.5703125" collapsed="true"/>
    <col min="7172" max="7172" style="39" width="9.140625" collapsed="true"/>
    <col min="7173" max="7173" customWidth="true" style="39" width="16.0" collapsed="true"/>
    <col min="7174" max="7174" customWidth="true" style="39" width="30.28515625" collapsed="true"/>
    <col min="7175" max="7175" customWidth="true" style="39" width="28.0" collapsed="true"/>
    <col min="7176" max="7176" style="39" width="9.140625" collapsed="true"/>
    <col min="7177" max="7177" customWidth="true" style="39" width="20.28515625" collapsed="true"/>
    <col min="7178" max="7178" style="39" width="9.140625" collapsed="true"/>
    <col min="7179" max="7179" customWidth="true" style="39" width="14.7109375" collapsed="true"/>
    <col min="7180" max="7425" style="39" width="9.140625" collapsed="true"/>
    <col min="7426" max="7426" customWidth="true" style="39" width="11.140625" collapsed="true"/>
    <col min="7427" max="7427" customWidth="true" style="39" width="14.5703125" collapsed="true"/>
    <col min="7428" max="7428" style="39" width="9.140625" collapsed="true"/>
    <col min="7429" max="7429" customWidth="true" style="39" width="16.0" collapsed="true"/>
    <col min="7430" max="7430" customWidth="true" style="39" width="30.28515625" collapsed="true"/>
    <col min="7431" max="7431" customWidth="true" style="39" width="28.0" collapsed="true"/>
    <col min="7432" max="7432" style="39" width="9.140625" collapsed="true"/>
    <col min="7433" max="7433" customWidth="true" style="39" width="20.28515625" collapsed="true"/>
    <col min="7434" max="7434" style="39" width="9.140625" collapsed="true"/>
    <col min="7435" max="7435" customWidth="true" style="39" width="14.7109375" collapsed="true"/>
    <col min="7436" max="7681" style="39" width="9.140625" collapsed="true"/>
    <col min="7682" max="7682" customWidth="true" style="39" width="11.140625" collapsed="true"/>
    <col min="7683" max="7683" customWidth="true" style="39" width="14.5703125" collapsed="true"/>
    <col min="7684" max="7684" style="39" width="9.140625" collapsed="true"/>
    <col min="7685" max="7685" customWidth="true" style="39" width="16.0" collapsed="true"/>
    <col min="7686" max="7686" customWidth="true" style="39" width="30.28515625" collapsed="true"/>
    <col min="7687" max="7687" customWidth="true" style="39" width="28.0" collapsed="true"/>
    <col min="7688" max="7688" style="39" width="9.140625" collapsed="true"/>
    <col min="7689" max="7689" customWidth="true" style="39" width="20.28515625" collapsed="true"/>
    <col min="7690" max="7690" style="39" width="9.140625" collapsed="true"/>
    <col min="7691" max="7691" customWidth="true" style="39" width="14.7109375" collapsed="true"/>
    <col min="7692" max="7937" style="39" width="9.140625" collapsed="true"/>
    <col min="7938" max="7938" customWidth="true" style="39" width="11.140625" collapsed="true"/>
    <col min="7939" max="7939" customWidth="true" style="39" width="14.5703125" collapsed="true"/>
    <col min="7940" max="7940" style="39" width="9.140625" collapsed="true"/>
    <col min="7941" max="7941" customWidth="true" style="39" width="16.0" collapsed="true"/>
    <col min="7942" max="7942" customWidth="true" style="39" width="30.28515625" collapsed="true"/>
    <col min="7943" max="7943" customWidth="true" style="39" width="28.0" collapsed="true"/>
    <col min="7944" max="7944" style="39" width="9.140625" collapsed="true"/>
    <col min="7945" max="7945" customWidth="true" style="39" width="20.28515625" collapsed="true"/>
    <col min="7946" max="7946" style="39" width="9.140625" collapsed="true"/>
    <col min="7947" max="7947" customWidth="true" style="39" width="14.7109375" collapsed="true"/>
    <col min="7948" max="8193" style="39" width="9.140625" collapsed="true"/>
    <col min="8194" max="8194" customWidth="true" style="39" width="11.140625" collapsed="true"/>
    <col min="8195" max="8195" customWidth="true" style="39" width="14.5703125" collapsed="true"/>
    <col min="8196" max="8196" style="39" width="9.140625" collapsed="true"/>
    <col min="8197" max="8197" customWidth="true" style="39" width="16.0" collapsed="true"/>
    <col min="8198" max="8198" customWidth="true" style="39" width="30.28515625" collapsed="true"/>
    <col min="8199" max="8199" customWidth="true" style="39" width="28.0" collapsed="true"/>
    <col min="8200" max="8200" style="39" width="9.140625" collapsed="true"/>
    <col min="8201" max="8201" customWidth="true" style="39" width="20.28515625" collapsed="true"/>
    <col min="8202" max="8202" style="39" width="9.140625" collapsed="true"/>
    <col min="8203" max="8203" customWidth="true" style="39" width="14.7109375" collapsed="true"/>
    <col min="8204" max="8449" style="39" width="9.140625" collapsed="true"/>
    <col min="8450" max="8450" customWidth="true" style="39" width="11.140625" collapsed="true"/>
    <col min="8451" max="8451" customWidth="true" style="39" width="14.5703125" collapsed="true"/>
    <col min="8452" max="8452" style="39" width="9.140625" collapsed="true"/>
    <col min="8453" max="8453" customWidth="true" style="39" width="16.0" collapsed="true"/>
    <col min="8454" max="8454" customWidth="true" style="39" width="30.28515625" collapsed="true"/>
    <col min="8455" max="8455" customWidth="true" style="39" width="28.0" collapsed="true"/>
    <col min="8456" max="8456" style="39" width="9.140625" collapsed="true"/>
    <col min="8457" max="8457" customWidth="true" style="39" width="20.28515625" collapsed="true"/>
    <col min="8458" max="8458" style="39" width="9.140625" collapsed="true"/>
    <col min="8459" max="8459" customWidth="true" style="39" width="14.7109375" collapsed="true"/>
    <col min="8460" max="8705" style="39" width="9.140625" collapsed="true"/>
    <col min="8706" max="8706" customWidth="true" style="39" width="11.140625" collapsed="true"/>
    <col min="8707" max="8707" customWidth="true" style="39" width="14.5703125" collapsed="true"/>
    <col min="8708" max="8708" style="39" width="9.140625" collapsed="true"/>
    <col min="8709" max="8709" customWidth="true" style="39" width="16.0" collapsed="true"/>
    <col min="8710" max="8710" customWidth="true" style="39" width="30.28515625" collapsed="true"/>
    <col min="8711" max="8711" customWidth="true" style="39" width="28.0" collapsed="true"/>
    <col min="8712" max="8712" style="39" width="9.140625" collapsed="true"/>
    <col min="8713" max="8713" customWidth="true" style="39" width="20.28515625" collapsed="true"/>
    <col min="8714" max="8714" style="39" width="9.140625" collapsed="true"/>
    <col min="8715" max="8715" customWidth="true" style="39" width="14.7109375" collapsed="true"/>
    <col min="8716" max="8961" style="39" width="9.140625" collapsed="true"/>
    <col min="8962" max="8962" customWidth="true" style="39" width="11.140625" collapsed="true"/>
    <col min="8963" max="8963" customWidth="true" style="39" width="14.5703125" collapsed="true"/>
    <col min="8964" max="8964" style="39" width="9.140625" collapsed="true"/>
    <col min="8965" max="8965" customWidth="true" style="39" width="16.0" collapsed="true"/>
    <col min="8966" max="8966" customWidth="true" style="39" width="30.28515625" collapsed="true"/>
    <col min="8967" max="8967" customWidth="true" style="39" width="28.0" collapsed="true"/>
    <col min="8968" max="8968" style="39" width="9.140625" collapsed="true"/>
    <col min="8969" max="8969" customWidth="true" style="39" width="20.28515625" collapsed="true"/>
    <col min="8970" max="8970" style="39" width="9.140625" collapsed="true"/>
    <col min="8971" max="8971" customWidth="true" style="39" width="14.7109375" collapsed="true"/>
    <col min="8972" max="9217" style="39" width="9.140625" collapsed="true"/>
    <col min="9218" max="9218" customWidth="true" style="39" width="11.140625" collapsed="true"/>
    <col min="9219" max="9219" customWidth="true" style="39" width="14.5703125" collapsed="true"/>
    <col min="9220" max="9220" style="39" width="9.140625" collapsed="true"/>
    <col min="9221" max="9221" customWidth="true" style="39" width="16.0" collapsed="true"/>
    <col min="9222" max="9222" customWidth="true" style="39" width="30.28515625" collapsed="true"/>
    <col min="9223" max="9223" customWidth="true" style="39" width="28.0" collapsed="true"/>
    <col min="9224" max="9224" style="39" width="9.140625" collapsed="true"/>
    <col min="9225" max="9225" customWidth="true" style="39" width="20.28515625" collapsed="true"/>
    <col min="9226" max="9226" style="39" width="9.140625" collapsed="true"/>
    <col min="9227" max="9227" customWidth="true" style="39" width="14.7109375" collapsed="true"/>
    <col min="9228" max="9473" style="39" width="9.140625" collapsed="true"/>
    <col min="9474" max="9474" customWidth="true" style="39" width="11.140625" collapsed="true"/>
    <col min="9475" max="9475" customWidth="true" style="39" width="14.5703125" collapsed="true"/>
    <col min="9476" max="9476" style="39" width="9.140625" collapsed="true"/>
    <col min="9477" max="9477" customWidth="true" style="39" width="16.0" collapsed="true"/>
    <col min="9478" max="9478" customWidth="true" style="39" width="30.28515625" collapsed="true"/>
    <col min="9479" max="9479" customWidth="true" style="39" width="28.0" collapsed="true"/>
    <col min="9480" max="9480" style="39" width="9.140625" collapsed="true"/>
    <col min="9481" max="9481" customWidth="true" style="39" width="20.28515625" collapsed="true"/>
    <col min="9482" max="9482" style="39" width="9.140625" collapsed="true"/>
    <col min="9483" max="9483" customWidth="true" style="39" width="14.7109375" collapsed="true"/>
    <col min="9484" max="9729" style="39" width="9.140625" collapsed="true"/>
    <col min="9730" max="9730" customWidth="true" style="39" width="11.140625" collapsed="true"/>
    <col min="9731" max="9731" customWidth="true" style="39" width="14.5703125" collapsed="true"/>
    <col min="9732" max="9732" style="39" width="9.140625" collapsed="true"/>
    <col min="9733" max="9733" customWidth="true" style="39" width="16.0" collapsed="true"/>
    <col min="9734" max="9734" customWidth="true" style="39" width="30.28515625" collapsed="true"/>
    <col min="9735" max="9735" customWidth="true" style="39" width="28.0" collapsed="true"/>
    <col min="9736" max="9736" style="39" width="9.140625" collapsed="true"/>
    <col min="9737" max="9737" customWidth="true" style="39" width="20.28515625" collapsed="true"/>
    <col min="9738" max="9738" style="39" width="9.140625" collapsed="true"/>
    <col min="9739" max="9739" customWidth="true" style="39" width="14.7109375" collapsed="true"/>
    <col min="9740" max="9985" style="39" width="9.140625" collapsed="true"/>
    <col min="9986" max="9986" customWidth="true" style="39" width="11.140625" collapsed="true"/>
    <col min="9987" max="9987" customWidth="true" style="39" width="14.5703125" collapsed="true"/>
    <col min="9988" max="9988" style="39" width="9.140625" collapsed="true"/>
    <col min="9989" max="9989" customWidth="true" style="39" width="16.0" collapsed="true"/>
    <col min="9990" max="9990" customWidth="true" style="39" width="30.28515625" collapsed="true"/>
    <col min="9991" max="9991" customWidth="true" style="39" width="28.0" collapsed="true"/>
    <col min="9992" max="9992" style="39" width="9.140625" collapsed="true"/>
    <col min="9993" max="9993" customWidth="true" style="39" width="20.28515625" collapsed="true"/>
    <col min="9994" max="9994" style="39" width="9.140625" collapsed="true"/>
    <col min="9995" max="9995" customWidth="true" style="39" width="14.7109375" collapsed="true"/>
    <col min="9996" max="10241" style="39" width="9.140625" collapsed="true"/>
    <col min="10242" max="10242" customWidth="true" style="39" width="11.140625" collapsed="true"/>
    <col min="10243" max="10243" customWidth="true" style="39" width="14.5703125" collapsed="true"/>
    <col min="10244" max="10244" style="39" width="9.140625" collapsed="true"/>
    <col min="10245" max="10245" customWidth="true" style="39" width="16.0" collapsed="true"/>
    <col min="10246" max="10246" customWidth="true" style="39" width="30.28515625" collapsed="true"/>
    <col min="10247" max="10247" customWidth="true" style="39" width="28.0" collapsed="true"/>
    <col min="10248" max="10248" style="39" width="9.140625" collapsed="true"/>
    <col min="10249" max="10249" customWidth="true" style="39" width="20.28515625" collapsed="true"/>
    <col min="10250" max="10250" style="39" width="9.140625" collapsed="true"/>
    <col min="10251" max="10251" customWidth="true" style="39" width="14.7109375" collapsed="true"/>
    <col min="10252" max="10497" style="39" width="9.140625" collapsed="true"/>
    <col min="10498" max="10498" customWidth="true" style="39" width="11.140625" collapsed="true"/>
    <col min="10499" max="10499" customWidth="true" style="39" width="14.5703125" collapsed="true"/>
    <col min="10500" max="10500" style="39" width="9.140625" collapsed="true"/>
    <col min="10501" max="10501" customWidth="true" style="39" width="16.0" collapsed="true"/>
    <col min="10502" max="10502" customWidth="true" style="39" width="30.28515625" collapsed="true"/>
    <col min="10503" max="10503" customWidth="true" style="39" width="28.0" collapsed="true"/>
    <col min="10504" max="10504" style="39" width="9.140625" collapsed="true"/>
    <col min="10505" max="10505" customWidth="true" style="39" width="20.28515625" collapsed="true"/>
    <col min="10506" max="10506" style="39" width="9.140625" collapsed="true"/>
    <col min="10507" max="10507" customWidth="true" style="39" width="14.7109375" collapsed="true"/>
    <col min="10508" max="10753" style="39" width="9.140625" collapsed="true"/>
    <col min="10754" max="10754" customWidth="true" style="39" width="11.140625" collapsed="true"/>
    <col min="10755" max="10755" customWidth="true" style="39" width="14.5703125" collapsed="true"/>
    <col min="10756" max="10756" style="39" width="9.140625" collapsed="true"/>
    <col min="10757" max="10757" customWidth="true" style="39" width="16.0" collapsed="true"/>
    <col min="10758" max="10758" customWidth="true" style="39" width="30.28515625" collapsed="true"/>
    <col min="10759" max="10759" customWidth="true" style="39" width="28.0" collapsed="true"/>
    <col min="10760" max="10760" style="39" width="9.140625" collapsed="true"/>
    <col min="10761" max="10761" customWidth="true" style="39" width="20.28515625" collapsed="true"/>
    <col min="10762" max="10762" style="39" width="9.140625" collapsed="true"/>
    <col min="10763" max="10763" customWidth="true" style="39" width="14.7109375" collapsed="true"/>
    <col min="10764" max="11009" style="39" width="9.140625" collapsed="true"/>
    <col min="11010" max="11010" customWidth="true" style="39" width="11.140625" collapsed="true"/>
    <col min="11011" max="11011" customWidth="true" style="39" width="14.5703125" collapsed="true"/>
    <col min="11012" max="11012" style="39" width="9.140625" collapsed="true"/>
    <col min="11013" max="11013" customWidth="true" style="39" width="16.0" collapsed="true"/>
    <col min="11014" max="11014" customWidth="true" style="39" width="30.28515625" collapsed="true"/>
    <col min="11015" max="11015" customWidth="true" style="39" width="28.0" collapsed="true"/>
    <col min="11016" max="11016" style="39" width="9.140625" collapsed="true"/>
    <col min="11017" max="11017" customWidth="true" style="39" width="20.28515625" collapsed="true"/>
    <col min="11018" max="11018" style="39" width="9.140625" collapsed="true"/>
    <col min="11019" max="11019" customWidth="true" style="39" width="14.7109375" collapsed="true"/>
    <col min="11020" max="11265" style="39" width="9.140625" collapsed="true"/>
    <col min="11266" max="11266" customWidth="true" style="39" width="11.140625" collapsed="true"/>
    <col min="11267" max="11267" customWidth="true" style="39" width="14.5703125" collapsed="true"/>
    <col min="11268" max="11268" style="39" width="9.140625" collapsed="true"/>
    <col min="11269" max="11269" customWidth="true" style="39" width="16.0" collapsed="true"/>
    <col min="11270" max="11270" customWidth="true" style="39" width="30.28515625" collapsed="true"/>
    <col min="11271" max="11271" customWidth="true" style="39" width="28.0" collapsed="true"/>
    <col min="11272" max="11272" style="39" width="9.140625" collapsed="true"/>
    <col min="11273" max="11273" customWidth="true" style="39" width="20.28515625" collapsed="true"/>
    <col min="11274" max="11274" style="39" width="9.140625" collapsed="true"/>
    <col min="11275" max="11275" customWidth="true" style="39" width="14.7109375" collapsed="true"/>
    <col min="11276" max="11521" style="39" width="9.140625" collapsed="true"/>
    <col min="11522" max="11522" customWidth="true" style="39" width="11.140625" collapsed="true"/>
    <col min="11523" max="11523" customWidth="true" style="39" width="14.5703125" collapsed="true"/>
    <col min="11524" max="11524" style="39" width="9.140625" collapsed="true"/>
    <col min="11525" max="11525" customWidth="true" style="39" width="16.0" collapsed="true"/>
    <col min="11526" max="11526" customWidth="true" style="39" width="30.28515625" collapsed="true"/>
    <col min="11527" max="11527" customWidth="true" style="39" width="28.0" collapsed="true"/>
    <col min="11528" max="11528" style="39" width="9.140625" collapsed="true"/>
    <col min="11529" max="11529" customWidth="true" style="39" width="20.28515625" collapsed="true"/>
    <col min="11530" max="11530" style="39" width="9.140625" collapsed="true"/>
    <col min="11531" max="11531" customWidth="true" style="39" width="14.7109375" collapsed="true"/>
    <col min="11532" max="11777" style="39" width="9.140625" collapsed="true"/>
    <col min="11778" max="11778" customWidth="true" style="39" width="11.140625" collapsed="true"/>
    <col min="11779" max="11779" customWidth="true" style="39" width="14.5703125" collapsed="true"/>
    <col min="11780" max="11780" style="39" width="9.140625" collapsed="true"/>
    <col min="11781" max="11781" customWidth="true" style="39" width="16.0" collapsed="true"/>
    <col min="11782" max="11782" customWidth="true" style="39" width="30.28515625" collapsed="true"/>
    <col min="11783" max="11783" customWidth="true" style="39" width="28.0" collapsed="true"/>
    <col min="11784" max="11784" style="39" width="9.140625" collapsed="true"/>
    <col min="11785" max="11785" customWidth="true" style="39" width="20.28515625" collapsed="true"/>
    <col min="11786" max="11786" style="39" width="9.140625" collapsed="true"/>
    <col min="11787" max="11787" customWidth="true" style="39" width="14.7109375" collapsed="true"/>
    <col min="11788" max="12033" style="39" width="9.140625" collapsed="true"/>
    <col min="12034" max="12034" customWidth="true" style="39" width="11.140625" collapsed="true"/>
    <col min="12035" max="12035" customWidth="true" style="39" width="14.5703125" collapsed="true"/>
    <col min="12036" max="12036" style="39" width="9.140625" collapsed="true"/>
    <col min="12037" max="12037" customWidth="true" style="39" width="16.0" collapsed="true"/>
    <col min="12038" max="12038" customWidth="true" style="39" width="30.28515625" collapsed="true"/>
    <col min="12039" max="12039" customWidth="true" style="39" width="28.0" collapsed="true"/>
    <col min="12040" max="12040" style="39" width="9.140625" collapsed="true"/>
    <col min="12041" max="12041" customWidth="true" style="39" width="20.28515625" collapsed="true"/>
    <col min="12042" max="12042" style="39" width="9.140625" collapsed="true"/>
    <col min="12043" max="12043" customWidth="true" style="39" width="14.7109375" collapsed="true"/>
    <col min="12044" max="12289" style="39" width="9.140625" collapsed="true"/>
    <col min="12290" max="12290" customWidth="true" style="39" width="11.140625" collapsed="true"/>
    <col min="12291" max="12291" customWidth="true" style="39" width="14.5703125" collapsed="true"/>
    <col min="12292" max="12292" style="39" width="9.140625" collapsed="true"/>
    <col min="12293" max="12293" customWidth="true" style="39" width="16.0" collapsed="true"/>
    <col min="12294" max="12294" customWidth="true" style="39" width="30.28515625" collapsed="true"/>
    <col min="12295" max="12295" customWidth="true" style="39" width="28.0" collapsed="true"/>
    <col min="12296" max="12296" style="39" width="9.140625" collapsed="true"/>
    <col min="12297" max="12297" customWidth="true" style="39" width="20.28515625" collapsed="true"/>
    <col min="12298" max="12298" style="39" width="9.140625" collapsed="true"/>
    <col min="12299" max="12299" customWidth="true" style="39" width="14.7109375" collapsed="true"/>
    <col min="12300" max="12545" style="39" width="9.140625" collapsed="true"/>
    <col min="12546" max="12546" customWidth="true" style="39" width="11.140625" collapsed="true"/>
    <col min="12547" max="12547" customWidth="true" style="39" width="14.5703125" collapsed="true"/>
    <col min="12548" max="12548" style="39" width="9.140625" collapsed="true"/>
    <col min="12549" max="12549" customWidth="true" style="39" width="16.0" collapsed="true"/>
    <col min="12550" max="12550" customWidth="true" style="39" width="30.28515625" collapsed="true"/>
    <col min="12551" max="12551" customWidth="true" style="39" width="28.0" collapsed="true"/>
    <col min="12552" max="12552" style="39" width="9.140625" collapsed="true"/>
    <col min="12553" max="12553" customWidth="true" style="39" width="20.28515625" collapsed="true"/>
    <col min="12554" max="12554" style="39" width="9.140625" collapsed="true"/>
    <col min="12555" max="12555" customWidth="true" style="39" width="14.7109375" collapsed="true"/>
    <col min="12556" max="12801" style="39" width="9.140625" collapsed="true"/>
    <col min="12802" max="12802" customWidth="true" style="39" width="11.140625" collapsed="true"/>
    <col min="12803" max="12803" customWidth="true" style="39" width="14.5703125" collapsed="true"/>
    <col min="12804" max="12804" style="39" width="9.140625" collapsed="true"/>
    <col min="12805" max="12805" customWidth="true" style="39" width="16.0" collapsed="true"/>
    <col min="12806" max="12806" customWidth="true" style="39" width="30.28515625" collapsed="true"/>
    <col min="12807" max="12807" customWidth="true" style="39" width="28.0" collapsed="true"/>
    <col min="12808" max="12808" style="39" width="9.140625" collapsed="true"/>
    <col min="12809" max="12809" customWidth="true" style="39" width="20.28515625" collapsed="true"/>
    <col min="12810" max="12810" style="39" width="9.140625" collapsed="true"/>
    <col min="12811" max="12811" customWidth="true" style="39" width="14.7109375" collapsed="true"/>
    <col min="12812" max="13057" style="39" width="9.140625" collapsed="true"/>
    <col min="13058" max="13058" customWidth="true" style="39" width="11.140625" collapsed="true"/>
    <col min="13059" max="13059" customWidth="true" style="39" width="14.5703125" collapsed="true"/>
    <col min="13060" max="13060" style="39" width="9.140625" collapsed="true"/>
    <col min="13061" max="13061" customWidth="true" style="39" width="16.0" collapsed="true"/>
    <col min="13062" max="13062" customWidth="true" style="39" width="30.28515625" collapsed="true"/>
    <col min="13063" max="13063" customWidth="true" style="39" width="28.0" collapsed="true"/>
    <col min="13064" max="13064" style="39" width="9.140625" collapsed="true"/>
    <col min="13065" max="13065" customWidth="true" style="39" width="20.28515625" collapsed="true"/>
    <col min="13066" max="13066" style="39" width="9.140625" collapsed="true"/>
    <col min="13067" max="13067" customWidth="true" style="39" width="14.7109375" collapsed="true"/>
    <col min="13068" max="13313" style="39" width="9.140625" collapsed="true"/>
    <col min="13314" max="13314" customWidth="true" style="39" width="11.140625" collapsed="true"/>
    <col min="13315" max="13315" customWidth="true" style="39" width="14.5703125" collapsed="true"/>
    <col min="13316" max="13316" style="39" width="9.140625" collapsed="true"/>
    <col min="13317" max="13317" customWidth="true" style="39" width="16.0" collapsed="true"/>
    <col min="13318" max="13318" customWidth="true" style="39" width="30.28515625" collapsed="true"/>
    <col min="13319" max="13319" customWidth="true" style="39" width="28.0" collapsed="true"/>
    <col min="13320" max="13320" style="39" width="9.140625" collapsed="true"/>
    <col min="13321" max="13321" customWidth="true" style="39" width="20.28515625" collapsed="true"/>
    <col min="13322" max="13322" style="39" width="9.140625" collapsed="true"/>
    <col min="13323" max="13323" customWidth="true" style="39" width="14.7109375" collapsed="true"/>
    <col min="13324" max="13569" style="39" width="9.140625" collapsed="true"/>
    <col min="13570" max="13570" customWidth="true" style="39" width="11.140625" collapsed="true"/>
    <col min="13571" max="13571" customWidth="true" style="39" width="14.5703125" collapsed="true"/>
    <col min="13572" max="13572" style="39" width="9.140625" collapsed="true"/>
    <col min="13573" max="13573" customWidth="true" style="39" width="16.0" collapsed="true"/>
    <col min="13574" max="13574" customWidth="true" style="39" width="30.28515625" collapsed="true"/>
    <col min="13575" max="13575" customWidth="true" style="39" width="28.0" collapsed="true"/>
    <col min="13576" max="13576" style="39" width="9.140625" collapsed="true"/>
    <col min="13577" max="13577" customWidth="true" style="39" width="20.28515625" collapsed="true"/>
    <col min="13578" max="13578" style="39" width="9.140625" collapsed="true"/>
    <col min="13579" max="13579" customWidth="true" style="39" width="14.7109375" collapsed="true"/>
    <col min="13580" max="13825" style="39" width="9.140625" collapsed="true"/>
    <col min="13826" max="13826" customWidth="true" style="39" width="11.140625" collapsed="true"/>
    <col min="13827" max="13827" customWidth="true" style="39" width="14.5703125" collapsed="true"/>
    <col min="13828" max="13828" style="39" width="9.140625" collapsed="true"/>
    <col min="13829" max="13829" customWidth="true" style="39" width="16.0" collapsed="true"/>
    <col min="13830" max="13830" customWidth="true" style="39" width="30.28515625" collapsed="true"/>
    <col min="13831" max="13831" customWidth="true" style="39" width="28.0" collapsed="true"/>
    <col min="13832" max="13832" style="39" width="9.140625" collapsed="true"/>
    <col min="13833" max="13833" customWidth="true" style="39" width="20.28515625" collapsed="true"/>
    <col min="13834" max="13834" style="39" width="9.140625" collapsed="true"/>
    <col min="13835" max="13835" customWidth="true" style="39" width="14.7109375" collapsed="true"/>
    <col min="13836" max="14081" style="39" width="9.140625" collapsed="true"/>
    <col min="14082" max="14082" customWidth="true" style="39" width="11.140625" collapsed="true"/>
    <col min="14083" max="14083" customWidth="true" style="39" width="14.5703125" collapsed="true"/>
    <col min="14084" max="14084" style="39" width="9.140625" collapsed="true"/>
    <col min="14085" max="14085" customWidth="true" style="39" width="16.0" collapsed="true"/>
    <col min="14086" max="14086" customWidth="true" style="39" width="30.28515625" collapsed="true"/>
    <col min="14087" max="14087" customWidth="true" style="39" width="28.0" collapsed="true"/>
    <col min="14088" max="14088" style="39" width="9.140625" collapsed="true"/>
    <col min="14089" max="14089" customWidth="true" style="39" width="20.28515625" collapsed="true"/>
    <col min="14090" max="14090" style="39" width="9.140625" collapsed="true"/>
    <col min="14091" max="14091" customWidth="true" style="39" width="14.7109375" collapsed="true"/>
    <col min="14092" max="14337" style="39" width="9.140625" collapsed="true"/>
    <col min="14338" max="14338" customWidth="true" style="39" width="11.140625" collapsed="true"/>
    <col min="14339" max="14339" customWidth="true" style="39" width="14.5703125" collapsed="true"/>
    <col min="14340" max="14340" style="39" width="9.140625" collapsed="true"/>
    <col min="14341" max="14341" customWidth="true" style="39" width="16.0" collapsed="true"/>
    <col min="14342" max="14342" customWidth="true" style="39" width="30.28515625" collapsed="true"/>
    <col min="14343" max="14343" customWidth="true" style="39" width="28.0" collapsed="true"/>
    <col min="14344" max="14344" style="39" width="9.140625" collapsed="true"/>
    <col min="14345" max="14345" customWidth="true" style="39" width="20.28515625" collapsed="true"/>
    <col min="14346" max="14346" style="39" width="9.140625" collapsed="true"/>
    <col min="14347" max="14347" customWidth="true" style="39" width="14.7109375" collapsed="true"/>
    <col min="14348" max="14593" style="39" width="9.140625" collapsed="true"/>
    <col min="14594" max="14594" customWidth="true" style="39" width="11.140625" collapsed="true"/>
    <col min="14595" max="14595" customWidth="true" style="39" width="14.5703125" collapsed="true"/>
    <col min="14596" max="14596" style="39" width="9.140625" collapsed="true"/>
    <col min="14597" max="14597" customWidth="true" style="39" width="16.0" collapsed="true"/>
    <col min="14598" max="14598" customWidth="true" style="39" width="30.28515625" collapsed="true"/>
    <col min="14599" max="14599" customWidth="true" style="39" width="28.0" collapsed="true"/>
    <col min="14600" max="14600" style="39" width="9.140625" collapsed="true"/>
    <col min="14601" max="14601" customWidth="true" style="39" width="20.28515625" collapsed="true"/>
    <col min="14602" max="14602" style="39" width="9.140625" collapsed="true"/>
    <col min="14603" max="14603" customWidth="true" style="39" width="14.7109375" collapsed="true"/>
    <col min="14604" max="14849" style="39" width="9.140625" collapsed="true"/>
    <col min="14850" max="14850" customWidth="true" style="39" width="11.140625" collapsed="true"/>
    <col min="14851" max="14851" customWidth="true" style="39" width="14.5703125" collapsed="true"/>
    <col min="14852" max="14852" style="39" width="9.140625" collapsed="true"/>
    <col min="14853" max="14853" customWidth="true" style="39" width="16.0" collapsed="true"/>
    <col min="14854" max="14854" customWidth="true" style="39" width="30.28515625" collapsed="true"/>
    <col min="14855" max="14855" customWidth="true" style="39" width="28.0" collapsed="true"/>
    <col min="14856" max="14856" style="39" width="9.140625" collapsed="true"/>
    <col min="14857" max="14857" customWidth="true" style="39" width="20.28515625" collapsed="true"/>
    <col min="14858" max="14858" style="39" width="9.140625" collapsed="true"/>
    <col min="14859" max="14859" customWidth="true" style="39" width="14.7109375" collapsed="true"/>
    <col min="14860" max="15105" style="39" width="9.140625" collapsed="true"/>
    <col min="15106" max="15106" customWidth="true" style="39" width="11.140625" collapsed="true"/>
    <col min="15107" max="15107" customWidth="true" style="39" width="14.5703125" collapsed="true"/>
    <col min="15108" max="15108" style="39" width="9.140625" collapsed="true"/>
    <col min="15109" max="15109" customWidth="true" style="39" width="16.0" collapsed="true"/>
    <col min="15110" max="15110" customWidth="true" style="39" width="30.28515625" collapsed="true"/>
    <col min="15111" max="15111" customWidth="true" style="39" width="28.0" collapsed="true"/>
    <col min="15112" max="15112" style="39" width="9.140625" collapsed="true"/>
    <col min="15113" max="15113" customWidth="true" style="39" width="20.28515625" collapsed="true"/>
    <col min="15114" max="15114" style="39" width="9.140625" collapsed="true"/>
    <col min="15115" max="15115" customWidth="true" style="39" width="14.7109375" collapsed="true"/>
    <col min="15116" max="15361" style="39" width="9.140625" collapsed="true"/>
    <col min="15362" max="15362" customWidth="true" style="39" width="11.140625" collapsed="true"/>
    <col min="15363" max="15363" customWidth="true" style="39" width="14.5703125" collapsed="true"/>
    <col min="15364" max="15364" style="39" width="9.140625" collapsed="true"/>
    <col min="15365" max="15365" customWidth="true" style="39" width="16.0" collapsed="true"/>
    <col min="15366" max="15366" customWidth="true" style="39" width="30.28515625" collapsed="true"/>
    <col min="15367" max="15367" customWidth="true" style="39" width="28.0" collapsed="true"/>
    <col min="15368" max="15368" style="39" width="9.140625" collapsed="true"/>
    <col min="15369" max="15369" customWidth="true" style="39" width="20.28515625" collapsed="true"/>
    <col min="15370" max="15370" style="39" width="9.140625" collapsed="true"/>
    <col min="15371" max="15371" customWidth="true" style="39" width="14.7109375" collapsed="true"/>
    <col min="15372" max="15617" style="39" width="9.140625" collapsed="true"/>
    <col min="15618" max="15618" customWidth="true" style="39" width="11.140625" collapsed="true"/>
    <col min="15619" max="15619" customWidth="true" style="39" width="14.5703125" collapsed="true"/>
    <col min="15620" max="15620" style="39" width="9.140625" collapsed="true"/>
    <col min="15621" max="15621" customWidth="true" style="39" width="16.0" collapsed="true"/>
    <col min="15622" max="15622" customWidth="true" style="39" width="30.28515625" collapsed="true"/>
    <col min="15623" max="15623" customWidth="true" style="39" width="28.0" collapsed="true"/>
    <col min="15624" max="15624" style="39" width="9.140625" collapsed="true"/>
    <col min="15625" max="15625" customWidth="true" style="39" width="20.28515625" collapsed="true"/>
    <col min="15626" max="15626" style="39" width="9.140625" collapsed="true"/>
    <col min="15627" max="15627" customWidth="true" style="39" width="14.7109375" collapsed="true"/>
    <col min="15628" max="15873" style="39" width="9.140625" collapsed="true"/>
    <col min="15874" max="15874" customWidth="true" style="39" width="11.140625" collapsed="true"/>
    <col min="15875" max="15875" customWidth="true" style="39" width="14.5703125" collapsed="true"/>
    <col min="15876" max="15876" style="39" width="9.140625" collapsed="true"/>
    <col min="15877" max="15877" customWidth="true" style="39" width="16.0" collapsed="true"/>
    <col min="15878" max="15878" customWidth="true" style="39" width="30.28515625" collapsed="true"/>
    <col min="15879" max="15879" customWidth="true" style="39" width="28.0" collapsed="true"/>
    <col min="15880" max="15880" style="39" width="9.140625" collapsed="true"/>
    <col min="15881" max="15881" customWidth="true" style="39" width="20.28515625" collapsed="true"/>
    <col min="15882" max="15882" style="39" width="9.140625" collapsed="true"/>
    <col min="15883" max="15883" customWidth="true" style="39" width="14.7109375" collapsed="true"/>
    <col min="15884" max="16129" style="39" width="9.140625" collapsed="true"/>
    <col min="16130" max="16130" customWidth="true" style="39" width="11.140625" collapsed="true"/>
    <col min="16131" max="16131" customWidth="true" style="39" width="14.5703125" collapsed="true"/>
    <col min="16132" max="16132" style="39" width="9.140625" collapsed="true"/>
    <col min="16133" max="16133" customWidth="true" style="39" width="16.0" collapsed="true"/>
    <col min="16134" max="16134" customWidth="true" style="39" width="30.28515625" collapsed="true"/>
    <col min="16135" max="16135" customWidth="true" style="39" width="28.0" collapsed="true"/>
    <col min="16136" max="16136" style="39" width="9.140625" collapsed="true"/>
    <col min="16137" max="16137" customWidth="true" style="39" width="20.28515625" collapsed="true"/>
    <col min="16138" max="16138" style="39" width="9.140625" collapsed="true"/>
    <col min="16139" max="16139" customWidth="true" style="39" width="14.7109375" collapsed="true"/>
    <col min="16140" max="16384" style="39" width="9.140625" collapsed="true"/>
  </cols>
  <sheetData>
    <row r="1" spans="1:10" ht="20.25" x14ac:dyDescent="0.2">
      <c r="A1" s="268" t="s">
        <v>30</v>
      </c>
      <c r="B1" s="269"/>
      <c r="C1" s="269"/>
      <c r="D1" s="269"/>
      <c r="E1" s="269"/>
      <c r="F1" s="269"/>
      <c r="G1" s="269"/>
      <c r="H1" s="269"/>
      <c r="I1" s="270"/>
    </row>
    <row r="2" spans="1:10" ht="20.25" x14ac:dyDescent="0.2">
      <c r="A2" s="271" t="s">
        <v>31</v>
      </c>
      <c r="B2" s="272"/>
      <c r="C2" s="272"/>
      <c r="D2" s="272"/>
      <c r="E2" s="272"/>
      <c r="F2" s="272"/>
      <c r="G2" s="272"/>
      <c r="H2" s="272"/>
      <c r="I2" s="273"/>
    </row>
    <row r="3" spans="1:10" ht="15.75" thickBot="1" x14ac:dyDescent="0.25">
      <c r="A3" s="274" t="s">
        <v>32</v>
      </c>
      <c r="B3" s="275"/>
      <c r="C3" s="275"/>
      <c r="D3" s="275"/>
      <c r="E3" s="275"/>
      <c r="F3" s="275"/>
      <c r="G3" s="276" t="s">
        <v>33</v>
      </c>
      <c r="H3" s="277"/>
      <c r="I3" s="278"/>
      <c r="J3" s="40"/>
    </row>
    <row r="4" spans="1:10" s="40" customFormat="1" ht="15" x14ac:dyDescent="0.25">
      <c r="A4" s="279" t="s">
        <v>34</v>
      </c>
      <c r="B4" s="280"/>
      <c r="C4" s="41" t="s">
        <v>35</v>
      </c>
      <c r="D4" s="42"/>
      <c r="E4" s="42"/>
      <c r="F4" s="43"/>
      <c r="G4" s="281" t="s">
        <v>36</v>
      </c>
      <c r="H4" s="282"/>
      <c r="I4" s="283"/>
    </row>
    <row r="5" spans="1:10" s="40" customFormat="1" ht="15.75" thickBot="1" x14ac:dyDescent="0.3">
      <c r="A5" s="287" t="s">
        <v>37</v>
      </c>
      <c r="B5" s="288"/>
      <c r="C5" s="289" t="s">
        <v>38</v>
      </c>
      <c r="D5" s="289"/>
      <c r="E5" s="289"/>
      <c r="F5" s="290"/>
      <c r="G5" s="284"/>
      <c r="H5" s="285"/>
      <c r="I5" s="286"/>
    </row>
    <row r="6" spans="1:10" x14ac:dyDescent="0.2">
      <c r="A6" s="254"/>
      <c r="B6" s="255"/>
      <c r="C6" s="255"/>
      <c r="D6" s="255"/>
      <c r="E6" s="44"/>
      <c r="F6" s="256"/>
      <c r="G6" s="257"/>
      <c r="H6" s="257"/>
      <c r="I6" s="258"/>
    </row>
    <row r="7" spans="1:10" x14ac:dyDescent="0.2">
      <c r="A7" s="45" t="s">
        <v>39</v>
      </c>
      <c r="B7" s="259" t="s">
        <v>40</v>
      </c>
      <c r="C7" s="259"/>
      <c r="D7" s="259"/>
      <c r="E7" s="260"/>
      <c r="F7" s="261" t="s">
        <v>41</v>
      </c>
      <c r="G7" s="262"/>
      <c r="H7" s="262"/>
      <c r="I7" s="263"/>
    </row>
    <row r="8" spans="1:10" x14ac:dyDescent="0.2">
      <c r="A8" s="264" t="s">
        <v>42</v>
      </c>
      <c r="B8" s="265"/>
      <c r="C8" s="46"/>
      <c r="D8" s="46"/>
      <c r="E8" s="44"/>
      <c r="F8" s="251" t="s">
        <v>43</v>
      </c>
      <c r="G8" s="266"/>
      <c r="H8" s="266"/>
      <c r="I8" s="267"/>
    </row>
    <row r="9" spans="1:10" x14ac:dyDescent="0.2">
      <c r="A9" s="247" t="s">
        <v>44</v>
      </c>
      <c r="B9" s="248"/>
      <c r="C9" s="248"/>
      <c r="D9" s="291" t="s">
        <v>45</v>
      </c>
      <c r="E9" s="292"/>
      <c r="F9" s="293" t="s">
        <v>46</v>
      </c>
      <c r="G9" s="293"/>
      <c r="H9" s="293"/>
      <c r="I9" s="294"/>
    </row>
    <row r="10" spans="1:10" x14ac:dyDescent="0.2">
      <c r="A10" s="247" t="s">
        <v>47</v>
      </c>
      <c r="B10" s="248"/>
      <c r="C10" s="248"/>
      <c r="D10" s="249">
        <v>6905433</v>
      </c>
      <c r="E10" s="250"/>
      <c r="F10" s="251" t="s">
        <v>48</v>
      </c>
      <c r="G10" s="252"/>
      <c r="H10" s="252"/>
      <c r="I10" s="253"/>
    </row>
    <row r="11" spans="1:10" x14ac:dyDescent="0.2">
      <c r="A11" s="47" t="s">
        <v>49</v>
      </c>
      <c r="B11" s="46"/>
      <c r="C11" s="48"/>
      <c r="D11" s="232"/>
      <c r="E11" s="233"/>
      <c r="F11" s="234" t="s">
        <v>50</v>
      </c>
      <c r="G11" s="235"/>
      <c r="H11" s="235"/>
      <c r="I11" s="236"/>
    </row>
    <row r="12" spans="1:10" ht="13.5" thickBot="1" x14ac:dyDescent="0.25">
      <c r="A12" s="237" t="s">
        <v>51</v>
      </c>
      <c r="B12" s="238"/>
      <c r="C12" s="238"/>
      <c r="D12" s="239"/>
      <c r="E12" s="240"/>
      <c r="F12" s="49"/>
      <c r="G12" s="241"/>
      <c r="H12" s="242"/>
      <c r="I12" s="243"/>
    </row>
    <row r="13" spans="1:10" ht="26.25" thickBot="1" x14ac:dyDescent="0.25">
      <c r="A13" s="50" t="s">
        <v>0</v>
      </c>
      <c r="B13" s="244" t="s">
        <v>52</v>
      </c>
      <c r="C13" s="244"/>
      <c r="D13" s="244"/>
      <c r="E13" s="244"/>
      <c r="F13" s="51" t="s">
        <v>53</v>
      </c>
      <c r="G13" s="52" t="s">
        <v>54</v>
      </c>
      <c r="H13" s="245" t="s">
        <v>55</v>
      </c>
      <c r="I13" s="246"/>
    </row>
    <row r="14" spans="1:10" x14ac:dyDescent="0.2">
      <c r="A14" s="53"/>
      <c r="B14" s="222" t="s">
        <v>56</v>
      </c>
      <c r="C14" s="223"/>
      <c r="D14" s="223"/>
      <c r="E14" s="224"/>
      <c r="F14" s="54"/>
      <c r="G14" s="55" t="s">
        <v>57</v>
      </c>
      <c r="H14" s="225"/>
      <c r="I14" s="226"/>
    </row>
    <row r="15" spans="1:10" ht="13.5" thickBot="1" x14ac:dyDescent="0.25">
      <c r="A15" s="56"/>
      <c r="B15" s="176" t="s">
        <v>58</v>
      </c>
      <c r="C15" s="177"/>
      <c r="D15" s="177"/>
      <c r="E15" s="227"/>
      <c r="F15" s="57"/>
      <c r="G15" s="58" t="s">
        <v>59</v>
      </c>
      <c r="H15" s="228"/>
      <c r="I15" s="229"/>
    </row>
    <row r="16" spans="1:10" ht="15" x14ac:dyDescent="0.2">
      <c r="A16" s="59" t="s">
        <v>60</v>
      </c>
      <c r="B16" s="204" t="s">
        <v>61</v>
      </c>
      <c r="C16" s="204"/>
      <c r="D16" s="204"/>
      <c r="E16" s="204"/>
      <c r="F16" s="60"/>
      <c r="G16" s="61"/>
      <c r="H16" s="230"/>
      <c r="I16" s="231"/>
    </row>
    <row r="17" spans="1:9" x14ac:dyDescent="0.2">
      <c r="A17" s="53" t="n">
        <f>+A15+1</f>
        <v>1.0</v>
      </c>
      <c r="B17" s="214" t="s">
        <v>62</v>
      </c>
      <c r="C17" s="214"/>
      <c r="D17" s="214"/>
      <c r="E17" s="214"/>
      <c r="F17" s="62"/>
      <c r="G17" s="63" t="n">
        <f t="shared" ref="G17:G22" si="0">H17-F17</f>
        <v>32279.38</v>
      </c>
      <c r="H17" s="215" t="n">
        <f>Certification!AD4</f>
        <v>32279.38</v>
      </c>
      <c r="I17" s="216"/>
    </row>
    <row r="18" spans="1:9" x14ac:dyDescent="0.2">
      <c r="A18" s="53" t="n">
        <f>+A17+1</f>
        <v>2.0</v>
      </c>
      <c r="B18" s="214" t="s">
        <v>63</v>
      </c>
      <c r="C18" s="214"/>
      <c r="D18" s="214"/>
      <c r="E18" s="214"/>
      <c r="F18" s="62"/>
      <c r="G18" s="63" t="n">
        <f t="shared" si="0"/>
        <v>0.0</v>
      </c>
      <c r="H18" s="215" t="n">
        <f>Certification!AE4</f>
        <v>0.0</v>
      </c>
      <c r="I18" s="216"/>
    </row>
    <row r="19" spans="1:9" x14ac:dyDescent="0.2">
      <c r="A19" s="53">
        <v>3</v>
      </c>
      <c r="B19" s="214" t="s">
        <v>64</v>
      </c>
      <c r="C19" s="214"/>
      <c r="D19" s="214"/>
      <c r="E19" s="214"/>
      <c r="F19" s="62"/>
      <c r="G19" s="64" t="n">
        <f t="shared" si="0"/>
        <v>0.0</v>
      </c>
      <c r="H19" s="220" t="n">
        <f>Certification!AG4</f>
        <v>0.0</v>
      </c>
      <c r="I19" s="221"/>
    </row>
    <row r="20" spans="1:9" x14ac:dyDescent="0.2">
      <c r="A20" s="53">
        <v>4</v>
      </c>
      <c r="B20" s="214" t="s">
        <v>65</v>
      </c>
      <c r="C20" s="214"/>
      <c r="D20" s="214"/>
      <c r="E20" s="214"/>
      <c r="F20" s="65"/>
      <c r="G20" s="63" t="n">
        <f t="shared" si="0"/>
        <v>0.0</v>
      </c>
      <c r="H20" s="215" t="n">
        <f>Certification!AH4+Certification!AI4+Certification!AJ4+Certification!AK4</f>
        <v>0.0</v>
      </c>
      <c r="I20" s="216"/>
    </row>
    <row r="21" spans="1:9" x14ac:dyDescent="0.2">
      <c r="A21" s="53">
        <v>5</v>
      </c>
      <c r="B21" s="214" t="s">
        <v>66</v>
      </c>
      <c r="C21" s="214"/>
      <c r="D21" s="214"/>
      <c r="E21" s="214"/>
      <c r="F21" s="65"/>
      <c r="G21" s="63" t="n">
        <f t="shared" si="0"/>
        <v>0.0</v>
      </c>
      <c r="H21" s="215" t="n">
        <f>Certification!AL4</f>
        <v>0.0</v>
      </c>
      <c r="I21" s="216"/>
    </row>
    <row r="22" spans="1:9" ht="15.75" thickBot="1" x14ac:dyDescent="0.25">
      <c r="A22" s="66" t="s">
        <v>60</v>
      </c>
      <c r="B22" s="217" t="s">
        <v>67</v>
      </c>
      <c r="C22" s="217"/>
      <c r="D22" s="217"/>
      <c r="E22" s="217"/>
      <c r="F22" s="67" t="n">
        <f>SUM(F17:F21)</f>
        <v>0.0</v>
      </c>
      <c r="G22" s="68" t="n">
        <f t="shared" si="0"/>
        <v>32279.38</v>
      </c>
      <c r="H22" s="218" t="n">
        <f>SUM(H17:H21)</f>
        <v>32279.38</v>
      </c>
      <c r="I22" s="219"/>
    </row>
    <row r="23" spans="1:9" ht="15" x14ac:dyDescent="0.2">
      <c r="A23" s="69" t="s">
        <v>68</v>
      </c>
      <c r="B23" s="211" t="s">
        <v>69</v>
      </c>
      <c r="C23" s="211"/>
      <c r="D23" s="211"/>
      <c r="E23" s="211"/>
      <c r="F23" s="70"/>
      <c r="G23" s="71"/>
      <c r="H23" s="212"/>
      <c r="I23" s="213"/>
    </row>
    <row r="24" spans="1:9" x14ac:dyDescent="0.2">
      <c r="A24" s="53">
        <v>1</v>
      </c>
      <c r="B24" s="199" t="s">
        <v>70</v>
      </c>
      <c r="C24" s="199"/>
      <c r="D24" s="199"/>
      <c r="E24" s="199"/>
      <c r="F24" s="62"/>
      <c r="G24" s="63"/>
      <c r="H24" s="200"/>
      <c r="I24" s="201"/>
    </row>
    <row r="25" spans="1:9" x14ac:dyDescent="0.2">
      <c r="A25" s="53">
        <v>2</v>
      </c>
      <c r="B25" s="199" t="s">
        <v>71</v>
      </c>
      <c r="C25" s="199"/>
      <c r="D25" s="199"/>
      <c r="E25" s="199"/>
      <c r="F25" s="72"/>
      <c r="G25" s="63"/>
      <c r="H25" s="200"/>
      <c r="I25" s="201"/>
    </row>
    <row r="26" spans="1:9" x14ac:dyDescent="0.2">
      <c r="A26" s="53">
        <v>3</v>
      </c>
      <c r="B26" s="199" t="s">
        <v>72</v>
      </c>
      <c r="C26" s="199"/>
      <c r="D26" s="199"/>
      <c r="E26" s="199"/>
      <c r="F26" s="72"/>
      <c r="G26" s="73"/>
      <c r="H26" s="200"/>
      <c r="I26" s="201"/>
    </row>
    <row r="27" spans="1:9" x14ac:dyDescent="0.2">
      <c r="A27" s="53">
        <v>4</v>
      </c>
      <c r="B27" s="199" t="s">
        <v>73</v>
      </c>
      <c r="C27" s="199"/>
      <c r="D27" s="199"/>
      <c r="E27" s="199"/>
      <c r="F27" s="72"/>
      <c r="G27" s="73"/>
      <c r="H27" s="200"/>
      <c r="I27" s="201"/>
    </row>
    <row r="28" spans="1:9" x14ac:dyDescent="0.2">
      <c r="A28" s="53">
        <v>5</v>
      </c>
      <c r="B28" s="199" t="s">
        <v>74</v>
      </c>
      <c r="C28" s="199"/>
      <c r="D28" s="199"/>
      <c r="E28" s="199"/>
      <c r="F28" s="72"/>
      <c r="G28" s="73"/>
      <c r="H28" s="200"/>
      <c r="I28" s="201"/>
    </row>
    <row r="29" spans="1:9" x14ac:dyDescent="0.2">
      <c r="A29" s="53">
        <v>6</v>
      </c>
      <c r="B29" s="199" t="s">
        <v>75</v>
      </c>
      <c r="C29" s="199"/>
      <c r="D29" s="199"/>
      <c r="E29" s="199"/>
      <c r="F29" s="72"/>
      <c r="G29" s="73"/>
      <c r="H29" s="200"/>
      <c r="I29" s="201"/>
    </row>
    <row r="30" spans="1:9" x14ac:dyDescent="0.2">
      <c r="A30" s="53">
        <v>7</v>
      </c>
      <c r="B30" s="199" t="s">
        <v>76</v>
      </c>
      <c r="C30" s="199"/>
      <c r="D30" s="199"/>
      <c r="E30" s="199"/>
      <c r="F30" s="74"/>
      <c r="G30" s="73"/>
      <c r="H30" s="200"/>
      <c r="I30" s="201"/>
    </row>
    <row r="31" spans="1:9" x14ac:dyDescent="0.2">
      <c r="A31" s="53">
        <v>8</v>
      </c>
      <c r="B31" s="199" t="s">
        <v>77</v>
      </c>
      <c r="C31" s="199"/>
      <c r="D31" s="199"/>
      <c r="E31" s="199"/>
      <c r="F31" s="62"/>
      <c r="G31" s="63"/>
      <c r="H31" s="200"/>
      <c r="I31" s="201"/>
    </row>
    <row r="32" spans="1:9" x14ac:dyDescent="0.2">
      <c r="A32" s="53">
        <v>9</v>
      </c>
      <c r="B32" s="199" t="s">
        <v>78</v>
      </c>
      <c r="C32" s="199"/>
      <c r="D32" s="199"/>
      <c r="E32" s="199"/>
      <c r="F32" s="62"/>
      <c r="G32" s="63" t="n">
        <f>H32-F32</f>
        <v>0.0</v>
      </c>
      <c r="H32" s="207"/>
      <c r="I32" s="208"/>
    </row>
    <row r="33" spans="1:11" x14ac:dyDescent="0.2">
      <c r="A33" s="53">
        <v>10</v>
      </c>
      <c r="B33" s="199" t="s">
        <v>79</v>
      </c>
      <c r="C33" s="199"/>
      <c r="D33" s="199"/>
      <c r="E33" s="199"/>
      <c r="F33" s="62"/>
      <c r="G33" s="75"/>
      <c r="H33" s="207"/>
      <c r="I33" s="208"/>
    </row>
    <row r="34" spans="1:11" ht="15.75" thickBot="1" x14ac:dyDescent="0.25">
      <c r="A34" s="76" t="s">
        <v>80</v>
      </c>
      <c r="B34" s="193" t="s">
        <v>81</v>
      </c>
      <c r="C34" s="193"/>
      <c r="D34" s="193"/>
      <c r="E34" s="193"/>
      <c r="F34" s="77" t="n">
        <f>SUM(F24:F33)</f>
        <v>0.0</v>
      </c>
      <c r="G34" s="77" t="n">
        <f>H34-F34</f>
        <v>0.0</v>
      </c>
      <c r="H34" s="209" t="n">
        <f>SUM(H24:H33)</f>
        <v>0.0</v>
      </c>
      <c r="I34" s="210"/>
    </row>
    <row r="35" spans="1:11" ht="15" x14ac:dyDescent="0.2">
      <c r="A35" s="59" t="s">
        <v>82</v>
      </c>
      <c r="B35" s="204" t="s">
        <v>83</v>
      </c>
      <c r="C35" s="204"/>
      <c r="D35" s="204"/>
      <c r="E35" s="204"/>
      <c r="F35" s="78"/>
      <c r="G35" s="79" t="n">
        <f>H35-F35</f>
        <v>0.0</v>
      </c>
      <c r="H35" s="205"/>
      <c r="I35" s="206"/>
    </row>
    <row r="36" spans="1:11" x14ac:dyDescent="0.2">
      <c r="A36" s="80">
        <v>1</v>
      </c>
      <c r="B36" s="199" t="s">
        <v>84</v>
      </c>
      <c r="C36" s="199"/>
      <c r="D36" s="199"/>
      <c r="E36" s="199"/>
      <c r="F36" s="81"/>
      <c r="G36" s="63" t="n">
        <f>H36-F36</f>
        <v>0.0</v>
      </c>
      <c r="H36" s="200"/>
      <c r="I36" s="201"/>
    </row>
    <row r="37" spans="1:11" x14ac:dyDescent="0.2">
      <c r="A37" s="80">
        <v>2</v>
      </c>
      <c r="B37" s="199" t="s">
        <v>85</v>
      </c>
      <c r="C37" s="199"/>
      <c r="D37" s="199"/>
      <c r="E37" s="199"/>
      <c r="F37" s="81"/>
      <c r="G37" s="63" t="n">
        <f>H37-F37</f>
        <v>0.0</v>
      </c>
      <c r="H37" s="200"/>
      <c r="I37" s="201"/>
    </row>
    <row r="38" spans="1:11" x14ac:dyDescent="0.2">
      <c r="A38" s="80">
        <v>3</v>
      </c>
      <c r="B38" s="199" t="s">
        <v>86</v>
      </c>
      <c r="C38" s="199"/>
      <c r="D38" s="199"/>
      <c r="E38" s="199"/>
      <c r="F38" s="81"/>
      <c r="G38" s="63" t="n">
        <f>H38-F38</f>
        <v>0.0</v>
      </c>
      <c r="H38" s="200"/>
      <c r="I38" s="201"/>
    </row>
    <row r="39" spans="1:11" x14ac:dyDescent="0.2">
      <c r="A39" s="80">
        <v>4</v>
      </c>
      <c r="B39" s="199" t="s">
        <v>87</v>
      </c>
      <c r="C39" s="199"/>
      <c r="D39" s="199"/>
      <c r="E39" s="199"/>
      <c r="F39" s="81"/>
      <c r="G39" s="63"/>
      <c r="H39" s="191"/>
      <c r="I39" s="192"/>
    </row>
    <row r="40" spans="1:11" ht="14.25" x14ac:dyDescent="0.2">
      <c r="A40" s="80"/>
      <c r="B40" s="190" t="s">
        <v>88</v>
      </c>
      <c r="C40" s="190"/>
      <c r="D40" s="190"/>
      <c r="E40" s="190"/>
      <c r="F40" s="82"/>
      <c r="G40" s="83" t="n">
        <f>H40-F40</f>
        <v>0.0</v>
      </c>
      <c r="H40" s="202"/>
      <c r="I40" s="203"/>
      <c r="J40" s="84"/>
    </row>
    <row r="41" spans="1:11" ht="14.25" x14ac:dyDescent="0.2">
      <c r="A41" s="80"/>
      <c r="B41" s="190" t="s">
        <v>89</v>
      </c>
      <c r="C41" s="190"/>
      <c r="D41" s="190"/>
      <c r="E41" s="190"/>
      <c r="F41" s="82"/>
      <c r="G41" s="83" t="n">
        <f>H41-F41</f>
        <v>0.0</v>
      </c>
      <c r="H41" s="191"/>
      <c r="I41" s="192"/>
      <c r="J41" s="84"/>
    </row>
    <row r="42" spans="1:11" s="40" customFormat="1" ht="15.75" thickBot="1" x14ac:dyDescent="0.3">
      <c r="A42" s="76" t="s">
        <v>82</v>
      </c>
      <c r="B42" s="193" t="s">
        <v>90</v>
      </c>
      <c r="C42" s="193"/>
      <c r="D42" s="193"/>
      <c r="E42" s="193"/>
      <c r="F42" s="85" t="n">
        <f>SUM(F36:F41)</f>
        <v>0.0</v>
      </c>
      <c r="G42" s="85" t="n">
        <f>H42-F42</f>
        <v>0.0</v>
      </c>
      <c r="H42" s="194" t="n">
        <f>SUM(H36:H41)</f>
        <v>0.0</v>
      </c>
      <c r="I42" s="195"/>
      <c r="J42" s="86"/>
      <c r="K42" s="87"/>
    </row>
    <row r="43" spans="1:11" s="40" customFormat="1" ht="18.75" thickBot="1" x14ac:dyDescent="0.3">
      <c r="A43" s="88"/>
      <c r="B43" s="196" t="s">
        <v>91</v>
      </c>
      <c r="C43" s="196"/>
      <c r="D43" s="196"/>
      <c r="E43" s="196"/>
      <c r="F43" s="89"/>
      <c r="G43" s="90" t="n">
        <f>G42-G34+G22</f>
        <v>32279.38</v>
      </c>
      <c r="H43" s="197" t="n">
        <f>H22-H34+H42</f>
        <v>32279.38</v>
      </c>
      <c r="I43" s="198"/>
      <c r="J43" s="86"/>
      <c r="K43" s="87"/>
    </row>
    <row r="44" spans="1:11" s="40" customFormat="1" ht="18" x14ac:dyDescent="0.25">
      <c r="A44" s="91"/>
      <c r="B44" s="168" t="s">
        <v>92</v>
      </c>
      <c r="C44" s="169"/>
      <c r="D44" s="169"/>
      <c r="E44" s="169"/>
      <c r="F44" s="169"/>
      <c r="G44" s="169"/>
      <c r="H44" s="169"/>
      <c r="I44" s="170"/>
    </row>
    <row r="45" spans="1:11" x14ac:dyDescent="0.2">
      <c r="A45" s="53"/>
      <c r="B45" s="171" t="s">
        <v>93</v>
      </c>
      <c r="C45" s="172"/>
      <c r="D45" s="172"/>
      <c r="E45" s="173"/>
      <c r="F45" s="174"/>
      <c r="G45" s="174"/>
      <c r="H45" s="174"/>
      <c r="I45" s="175"/>
    </row>
    <row r="46" spans="1:11" x14ac:dyDescent="0.2">
      <c r="A46" s="56"/>
      <c r="B46" s="176" t="s">
        <v>94</v>
      </c>
      <c r="C46" s="177"/>
      <c r="D46" s="180"/>
      <c r="E46" s="180"/>
      <c r="F46" s="180"/>
      <c r="G46" s="180"/>
      <c r="H46" s="180"/>
      <c r="I46" s="181"/>
    </row>
    <row r="47" spans="1:11" x14ac:dyDescent="0.2">
      <c r="A47" s="92"/>
      <c r="B47" s="178"/>
      <c r="C47" s="179"/>
      <c r="D47" s="182"/>
      <c r="E47" s="182"/>
      <c r="F47" s="182"/>
      <c r="G47" s="182"/>
      <c r="H47" s="182"/>
      <c r="I47" s="183"/>
    </row>
    <row r="48" spans="1:11" ht="13.5" thickBot="1" x14ac:dyDescent="0.25">
      <c r="A48" s="93"/>
      <c r="B48" s="94"/>
      <c r="C48" s="94"/>
      <c r="D48" s="94"/>
      <c r="E48" s="94"/>
      <c r="F48" s="95"/>
      <c r="G48" s="96"/>
      <c r="H48" s="97"/>
      <c r="I48" s="98"/>
    </row>
    <row r="49" spans="1:9" x14ac:dyDescent="0.2">
      <c r="A49" s="184" t="s">
        <v>95</v>
      </c>
      <c r="B49" s="185"/>
      <c r="C49" s="184" t="s">
        <v>96</v>
      </c>
      <c r="D49" s="185"/>
      <c r="E49" s="186"/>
      <c r="F49" s="99" t="s">
        <v>97</v>
      </c>
      <c r="G49" s="187" t="s">
        <v>97</v>
      </c>
      <c r="H49" s="188"/>
      <c r="I49" s="189"/>
    </row>
    <row r="50" spans="1:9" x14ac:dyDescent="0.2">
      <c r="A50" s="144"/>
      <c r="B50" s="145"/>
      <c r="C50" s="144"/>
      <c r="D50" s="150"/>
      <c r="E50" s="145"/>
      <c r="F50" s="145"/>
      <c r="G50" s="153"/>
      <c r="H50" s="154"/>
      <c r="I50" s="155"/>
    </row>
    <row r="51" spans="1:9" x14ac:dyDescent="0.2">
      <c r="A51" s="146"/>
      <c r="B51" s="147"/>
      <c r="C51" s="146"/>
      <c r="D51" s="151"/>
      <c r="E51" s="147"/>
      <c r="F51" s="147"/>
      <c r="G51" s="156"/>
      <c r="H51" s="157"/>
      <c r="I51" s="158"/>
    </row>
    <row r="52" spans="1:9" x14ac:dyDescent="0.2">
      <c r="A52" s="146"/>
      <c r="B52" s="147"/>
      <c r="C52" s="146"/>
      <c r="D52" s="151"/>
      <c r="E52" s="147"/>
      <c r="F52" s="147"/>
      <c r="G52" s="156"/>
      <c r="H52" s="157"/>
      <c r="I52" s="158"/>
    </row>
    <row r="53" spans="1:9" x14ac:dyDescent="0.2">
      <c r="A53" s="146"/>
      <c r="B53" s="147"/>
      <c r="C53" s="146"/>
      <c r="D53" s="151"/>
      <c r="E53" s="147"/>
      <c r="F53" s="147"/>
      <c r="G53" s="156"/>
      <c r="H53" s="157"/>
      <c r="I53" s="158"/>
    </row>
    <row r="54" spans="1:9" x14ac:dyDescent="0.2">
      <c r="A54" s="146"/>
      <c r="B54" s="147"/>
      <c r="C54" s="146"/>
      <c r="D54" s="151"/>
      <c r="E54" s="147"/>
      <c r="F54" s="147"/>
      <c r="G54" s="156"/>
      <c r="H54" s="157"/>
      <c r="I54" s="158"/>
    </row>
    <row r="55" spans="1:9" x14ac:dyDescent="0.2">
      <c r="A55" s="146"/>
      <c r="B55" s="147"/>
      <c r="C55" s="146"/>
      <c r="D55" s="151"/>
      <c r="E55" s="147"/>
      <c r="F55" s="147"/>
      <c r="G55" s="156"/>
      <c r="H55" s="157"/>
      <c r="I55" s="158"/>
    </row>
    <row r="56" spans="1:9" x14ac:dyDescent="0.2">
      <c r="A56" s="146"/>
      <c r="B56" s="147"/>
      <c r="C56" s="146"/>
      <c r="D56" s="151"/>
      <c r="E56" s="147"/>
      <c r="F56" s="147"/>
      <c r="G56" s="156"/>
      <c r="H56" s="157"/>
      <c r="I56" s="158"/>
    </row>
    <row r="57" spans="1:9" x14ac:dyDescent="0.2">
      <c r="A57" s="148"/>
      <c r="B57" s="149"/>
      <c r="C57" s="148"/>
      <c r="D57" s="152"/>
      <c r="E57" s="149"/>
      <c r="F57" s="149"/>
      <c r="G57" s="159"/>
      <c r="H57" s="160"/>
      <c r="I57" s="161"/>
    </row>
    <row r="58" spans="1:9" x14ac:dyDescent="0.2">
      <c r="A58" s="162"/>
      <c r="B58" s="163"/>
      <c r="C58" s="164"/>
      <c r="D58" s="165"/>
      <c r="E58" s="166"/>
      <c r="F58" s="100"/>
      <c r="G58" s="162"/>
      <c r="H58" s="167"/>
      <c r="I58" s="163"/>
    </row>
    <row r="59" spans="1:9" ht="15" thickBot="1" x14ac:dyDescent="0.25">
      <c r="A59" s="141" t="s">
        <v>98</v>
      </c>
      <c r="B59" s="142"/>
      <c r="C59" s="141" t="s">
        <v>99</v>
      </c>
      <c r="D59" s="143"/>
      <c r="E59" s="142"/>
      <c r="F59" s="101" t="s">
        <v>100</v>
      </c>
      <c r="G59" s="141" t="s">
        <v>101</v>
      </c>
      <c r="H59" s="143"/>
      <c r="I59" s="142"/>
    </row>
  </sheetData>
  <mergeCells count="105"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Gaurav Wahane</lastModifiedBy>
  <lastPrinted>2014-09-19T10:30:09Z</lastPrinted>
  <dcterms:modified xsi:type="dcterms:W3CDTF">2014-09-19T11:00:33Z</dcterms:modified>
</coreProperties>
</file>