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ivil work\VNCPL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2" i="9" l="1"/>
  <c r="AA12" i="9"/>
  <c r="AC12" i="9"/>
  <c r="AD12" i="9"/>
  <c r="Z13" i="9"/>
  <c r="AA13" i="9"/>
  <c r="AC13" i="9"/>
  <c r="AD13" i="9"/>
  <c r="Z14" i="9"/>
  <c r="AA14" i="9"/>
  <c r="AC14" i="9"/>
  <c r="AD14" i="9"/>
  <c r="Z15" i="9"/>
  <c r="AA15" i="9"/>
  <c r="AC15" i="9"/>
  <c r="AD15" i="9"/>
  <c r="Z16" i="9"/>
  <c r="AA16" i="9"/>
  <c r="AC16" i="9"/>
  <c r="AD16" i="9"/>
  <c r="Z17" i="9"/>
  <c r="AA17" i="9"/>
  <c r="AC17" i="9"/>
  <c r="AD17" i="9"/>
  <c r="Z18" i="9"/>
  <c r="AA18" i="9"/>
  <c r="AC18" i="9"/>
  <c r="AD18" i="9"/>
  <c r="Z19" i="9"/>
  <c r="AA19" i="9"/>
  <c r="AC19" i="9"/>
  <c r="AD19" i="9"/>
  <c r="Z20" i="9"/>
  <c r="AA20" i="9"/>
  <c r="AC20" i="9"/>
  <c r="AD20" i="9"/>
  <c r="Z21" i="9"/>
  <c r="AA21" i="9"/>
  <c r="AC21" i="9"/>
  <c r="AD21" i="9"/>
  <c r="Z22" i="9"/>
  <c r="AA22" i="9"/>
  <c r="AC22" i="9"/>
  <c r="AD22" i="9"/>
  <c r="Z23" i="9"/>
  <c r="AA23" i="9"/>
  <c r="AC23" i="9"/>
  <c r="AD23" i="9"/>
  <c r="Z24" i="9"/>
  <c r="AA24" i="9"/>
  <c r="AC24" i="9"/>
  <c r="AD24" i="9"/>
  <c r="Z25" i="9"/>
  <c r="AA25" i="9"/>
  <c r="AC25" i="9"/>
  <c r="AD25" i="9"/>
  <c r="Z26" i="9"/>
  <c r="AA26" i="9"/>
  <c r="AC26" i="9"/>
  <c r="AD26" i="9"/>
  <c r="Z27" i="9"/>
  <c r="AA27" i="9"/>
  <c r="AC27" i="9"/>
  <c r="AD27" i="9"/>
  <c r="Z28" i="9"/>
  <c r="AA28" i="9"/>
  <c r="AC28" i="9"/>
  <c r="AD28" i="9"/>
  <c r="Z29" i="9"/>
  <c r="AA29" i="9"/>
  <c r="AC29" i="9"/>
  <c r="AD29" i="9"/>
  <c r="Z30" i="9"/>
  <c r="AA30" i="9"/>
  <c r="AC30" i="9"/>
  <c r="AD30" i="9"/>
  <c r="Z31" i="9"/>
  <c r="AA31" i="9"/>
  <c r="AC31" i="9"/>
  <c r="AD31" i="9"/>
  <c r="Z32" i="9"/>
  <c r="AA32" i="9"/>
  <c r="AC32" i="9"/>
  <c r="AD32" i="9"/>
  <c r="Z33" i="9"/>
  <c r="AA33" i="9"/>
  <c r="AC33" i="9"/>
  <c r="AD33" i="9"/>
  <c r="Z34" i="9"/>
  <c r="AA34" i="9"/>
  <c r="AC34" i="9"/>
  <c r="AD34" i="9"/>
  <c r="Z35" i="9"/>
  <c r="AA35" i="9"/>
  <c r="AC35" i="9"/>
  <c r="AD35" i="9"/>
  <c r="Z36" i="9"/>
  <c r="AA36" i="9"/>
  <c r="AB36" i="9"/>
  <c r="AC36" i="9"/>
  <c r="AD36" i="9"/>
  <c r="Z37" i="9"/>
  <c r="AA37" i="9"/>
  <c r="AC37" i="9"/>
  <c r="AD37" i="9"/>
  <c r="Z38" i="9"/>
  <c r="AA38" i="9"/>
  <c r="AC38" i="9"/>
  <c r="AD38" i="9"/>
  <c r="Z39" i="9"/>
  <c r="AA39" i="9"/>
  <c r="AC39" i="9"/>
  <c r="AD39" i="9"/>
  <c r="Z40" i="9"/>
  <c r="AA40" i="9"/>
  <c r="AB40" i="9"/>
  <c r="AC40" i="9"/>
  <c r="AD40" i="9"/>
  <c r="Z41" i="9"/>
  <c r="AA41" i="9"/>
  <c r="AC41" i="9"/>
  <c r="AD41" i="9"/>
  <c r="Z42" i="9"/>
  <c r="AA42" i="9"/>
  <c r="AC42" i="9"/>
  <c r="AD42" i="9"/>
  <c r="Z43" i="9"/>
  <c r="AA43" i="9"/>
  <c r="AC43" i="9"/>
  <c r="AD43" i="9"/>
  <c r="Z44" i="9"/>
  <c r="AA44" i="9"/>
  <c r="AB44" i="9"/>
  <c r="AC44" i="9"/>
  <c r="AD44" i="9"/>
  <c r="Z45" i="9"/>
  <c r="AA45" i="9"/>
  <c r="AC45" i="9"/>
  <c r="AD45" i="9"/>
  <c r="AA46" i="9"/>
  <c r="AC46" i="9"/>
  <c r="AD46" i="9"/>
  <c r="Z47" i="9"/>
  <c r="AA47" i="9"/>
  <c r="AC47" i="9"/>
  <c r="AD47" i="9"/>
  <c r="Z48" i="9"/>
  <c r="AA48" i="9"/>
  <c r="AB48" i="9"/>
  <c r="AC48" i="9"/>
  <c r="AD48" i="9"/>
  <c r="Z49" i="9"/>
  <c r="AA49" i="9"/>
  <c r="AC49" i="9"/>
  <c r="AD49" i="9"/>
  <c r="Z50" i="9"/>
  <c r="AA50" i="9"/>
  <c r="AC50" i="9"/>
  <c r="AD50" i="9"/>
  <c r="Z51" i="9"/>
  <c r="AA51" i="9"/>
  <c r="AC51" i="9"/>
  <c r="AD51" i="9"/>
  <c r="Z52" i="9"/>
  <c r="AA52" i="9"/>
  <c r="AB52" i="9"/>
  <c r="AC52" i="9"/>
  <c r="AD52" i="9"/>
  <c r="Z53" i="9"/>
  <c r="AA53" i="9"/>
  <c r="AC53" i="9"/>
  <c r="AD53" i="9"/>
  <c r="Z54" i="9"/>
  <c r="AA54" i="9"/>
  <c r="AC54" i="9"/>
  <c r="AD54" i="9"/>
  <c r="Z55" i="9"/>
  <c r="AA55" i="9"/>
  <c r="AC55" i="9"/>
  <c r="AD55" i="9"/>
  <c r="Z56" i="9"/>
  <c r="AA56" i="9"/>
  <c r="AB56" i="9"/>
  <c r="AC56" i="9"/>
  <c r="AD56" i="9"/>
  <c r="Z57" i="9"/>
  <c r="AA57" i="9"/>
  <c r="AC57" i="9"/>
  <c r="AD57" i="9"/>
  <c r="Z58" i="9"/>
  <c r="AA58" i="9"/>
  <c r="AC58" i="9"/>
  <c r="AD58" i="9"/>
  <c r="Z59" i="9"/>
  <c r="AA59" i="9"/>
  <c r="AC59" i="9"/>
  <c r="AD59" i="9"/>
  <c r="Z60" i="9"/>
  <c r="AA60" i="9"/>
  <c r="AB60" i="9"/>
  <c r="AC60" i="9"/>
  <c r="AD60" i="9"/>
  <c r="Z61" i="9"/>
  <c r="AA61" i="9"/>
  <c r="AC61" i="9"/>
  <c r="AD61" i="9"/>
  <c r="Z62" i="9"/>
  <c r="AA62" i="9"/>
  <c r="AC62" i="9"/>
  <c r="AD62" i="9"/>
  <c r="Z63" i="9"/>
  <c r="AA63" i="9"/>
  <c r="AC63" i="9"/>
  <c r="AD63" i="9"/>
  <c r="Z64" i="9"/>
  <c r="AA64" i="9"/>
  <c r="AB64" i="9"/>
  <c r="AC64" i="9"/>
  <c r="AD64" i="9"/>
  <c r="Z65" i="9"/>
  <c r="AA65" i="9"/>
  <c r="AC65" i="9"/>
  <c r="AD65" i="9"/>
  <c r="Z66" i="9"/>
  <c r="AA66" i="9"/>
  <c r="AC66" i="9"/>
  <c r="AD66" i="9"/>
  <c r="Z67" i="9"/>
  <c r="AA67" i="9"/>
  <c r="AC67" i="9"/>
  <c r="AD67" i="9"/>
  <c r="Z68" i="9"/>
  <c r="AA68" i="9"/>
  <c r="AB68" i="9"/>
  <c r="AC68" i="9"/>
  <c r="AD68" i="9"/>
  <c r="Z69" i="9"/>
  <c r="AA69" i="9"/>
  <c r="AC69" i="9"/>
  <c r="AD69" i="9"/>
  <c r="Z70" i="9"/>
  <c r="AA70" i="9"/>
  <c r="AC70" i="9"/>
  <c r="AD70" i="9"/>
  <c r="Z71" i="9"/>
  <c r="AA71" i="9"/>
  <c r="AC71" i="9"/>
  <c r="AD71" i="9"/>
  <c r="Z72" i="9"/>
  <c r="AA72" i="9"/>
  <c r="AB72" i="9"/>
  <c r="AC72" i="9"/>
  <c r="AD72" i="9"/>
  <c r="Z73" i="9"/>
  <c r="AA73" i="9"/>
  <c r="AC73" i="9"/>
  <c r="AD73" i="9"/>
  <c r="Z74" i="9"/>
  <c r="AA74" i="9"/>
  <c r="AC74" i="9"/>
  <c r="AD74" i="9"/>
  <c r="Z75" i="9"/>
  <c r="AA75" i="9"/>
  <c r="AC75" i="9"/>
  <c r="AD75" i="9"/>
  <c r="Z76" i="9"/>
  <c r="AA76" i="9"/>
  <c r="AB76" i="9"/>
  <c r="AC76" i="9"/>
  <c r="AD76" i="9"/>
  <c r="Z77" i="9"/>
  <c r="AA77" i="9"/>
  <c r="AC77" i="9"/>
  <c r="AD77" i="9"/>
  <c r="Z78" i="9"/>
  <c r="AA78" i="9"/>
  <c r="AC78" i="9"/>
  <c r="AD78" i="9"/>
  <c r="Z79" i="9"/>
  <c r="AA79" i="9"/>
  <c r="AC79" i="9"/>
  <c r="AD79" i="9"/>
  <c r="Z80" i="9"/>
  <c r="AA80" i="9"/>
  <c r="AB80" i="9"/>
  <c r="AC80" i="9"/>
  <c r="AD80" i="9"/>
  <c r="Z81" i="9"/>
  <c r="AA81" i="9"/>
  <c r="AC81" i="9"/>
  <c r="AD81" i="9"/>
  <c r="Z82" i="9"/>
  <c r="AA82" i="9"/>
  <c r="AC82" i="9"/>
  <c r="AD82" i="9"/>
  <c r="Z83" i="9"/>
  <c r="AA83" i="9"/>
  <c r="AC83" i="9"/>
  <c r="AD83" i="9"/>
  <c r="Z84" i="9"/>
  <c r="AA84" i="9"/>
  <c r="AB84" i="9"/>
  <c r="AC84" i="9"/>
  <c r="AD84" i="9"/>
  <c r="Z85" i="9"/>
  <c r="AA85" i="9"/>
  <c r="AC85" i="9"/>
  <c r="AD85" i="9"/>
  <c r="Z86" i="9"/>
  <c r="AA86" i="9"/>
  <c r="AC86" i="9"/>
  <c r="AD86" i="9"/>
  <c r="Z87" i="9"/>
  <c r="AA87" i="9"/>
  <c r="AC87" i="9"/>
  <c r="AD87" i="9"/>
  <c r="Z88" i="9"/>
  <c r="AA88" i="9"/>
  <c r="AB88" i="9"/>
  <c r="AC88" i="9"/>
  <c r="AD88" i="9"/>
  <c r="Z89" i="9"/>
  <c r="AA89" i="9"/>
  <c r="AC89" i="9"/>
  <c r="AD89" i="9"/>
  <c r="Z90" i="9"/>
  <c r="AA90" i="9"/>
  <c r="AC90" i="9"/>
  <c r="AD90" i="9"/>
  <c r="Z91" i="9"/>
  <c r="AA91" i="9"/>
  <c r="AC91" i="9"/>
  <c r="AD91" i="9"/>
  <c r="Z92" i="9"/>
  <c r="AA92" i="9"/>
  <c r="AB92" i="9"/>
  <c r="AC92" i="9"/>
  <c r="AD92" i="9"/>
  <c r="Z93" i="9"/>
  <c r="AA93" i="9"/>
  <c r="AC93" i="9"/>
  <c r="AD93" i="9"/>
  <c r="Z94" i="9"/>
  <c r="AA94" i="9"/>
  <c r="AC94" i="9"/>
  <c r="AD94" i="9"/>
  <c r="Z95" i="9"/>
  <c r="AA95" i="9"/>
  <c r="AC95" i="9"/>
  <c r="AD95" i="9"/>
  <c r="Z96" i="9"/>
  <c r="AA96" i="9"/>
  <c r="AB96" i="9"/>
  <c r="AC96" i="9"/>
  <c r="AD96" i="9"/>
  <c r="Z97" i="9"/>
  <c r="AA97" i="9"/>
  <c r="AC97" i="9"/>
  <c r="AD97" i="9"/>
  <c r="Z98" i="9"/>
  <c r="AA98" i="9"/>
  <c r="AC98" i="9"/>
  <c r="AD98" i="9"/>
  <c r="Z99" i="9"/>
  <c r="AA99" i="9"/>
  <c r="AC99" i="9"/>
  <c r="AD99" i="9"/>
  <c r="Z100" i="9"/>
  <c r="AA100" i="9"/>
  <c r="AB100" i="9"/>
  <c r="AC100" i="9"/>
  <c r="AD100" i="9"/>
  <c r="Z101" i="9"/>
  <c r="AA101" i="9"/>
  <c r="AC101" i="9"/>
  <c r="AD101" i="9"/>
  <c r="Z102" i="9"/>
  <c r="AA102" i="9"/>
  <c r="AC102" i="9"/>
  <c r="AD102" i="9"/>
  <c r="Z103" i="9"/>
  <c r="AA103" i="9"/>
  <c r="AC103" i="9"/>
  <c r="AD103" i="9"/>
  <c r="Z104" i="9"/>
  <c r="AA104" i="9"/>
  <c r="AB104" i="9"/>
  <c r="AC104" i="9"/>
  <c r="AD104" i="9"/>
  <c r="Z105" i="9"/>
  <c r="AA105" i="9"/>
  <c r="AC105" i="9"/>
  <c r="AD105" i="9"/>
  <c r="Z106" i="9"/>
  <c r="AA106" i="9"/>
  <c r="AC106" i="9"/>
  <c r="AD106" i="9"/>
  <c r="Z107" i="9"/>
  <c r="AA107" i="9"/>
  <c r="AC107" i="9"/>
  <c r="AD107" i="9"/>
  <c r="Z108" i="9"/>
  <c r="AA108" i="9"/>
  <c r="AB108" i="9"/>
  <c r="AC108" i="9"/>
  <c r="AD108" i="9"/>
  <c r="Z109" i="9"/>
  <c r="AA109" i="9"/>
  <c r="AC109" i="9"/>
  <c r="AD109" i="9"/>
  <c r="Z110" i="9"/>
  <c r="AA110" i="9"/>
  <c r="AC110" i="9"/>
  <c r="AD110" i="9"/>
  <c r="Z111" i="9"/>
  <c r="AA111" i="9"/>
  <c r="AC111" i="9"/>
  <c r="AD111" i="9"/>
  <c r="Z112" i="9"/>
  <c r="AA112" i="9"/>
  <c r="AB112" i="9"/>
  <c r="AC112" i="9"/>
  <c r="AD112" i="9"/>
  <c r="V111" i="9"/>
  <c r="V96" i="9"/>
  <c r="V93" i="9"/>
  <c r="V91" i="9"/>
  <c r="V78" i="9"/>
  <c r="V75" i="9"/>
  <c r="V73" i="9"/>
  <c r="V64" i="9"/>
  <c r="V45" i="9"/>
  <c r="V39" i="9"/>
  <c r="V37" i="9"/>
  <c r="V24" i="9"/>
  <c r="V20" i="9"/>
  <c r="V13" i="9"/>
  <c r="V11" i="9"/>
  <c r="V9" i="9"/>
  <c r="U108" i="9"/>
  <c r="V108" i="9" s="1"/>
  <c r="U104" i="9"/>
  <c r="V104" i="9" s="1"/>
  <c r="U100" i="9"/>
  <c r="V100" i="9" s="1"/>
  <c r="U95" i="9"/>
  <c r="V95" i="9" s="1"/>
  <c r="U89" i="9"/>
  <c r="V89" i="9" s="1"/>
  <c r="U87" i="9"/>
  <c r="V87" i="9" s="1"/>
  <c r="U85" i="9"/>
  <c r="V85" i="9" s="1"/>
  <c r="U83" i="9"/>
  <c r="V83" i="9" s="1"/>
  <c r="U81" i="9"/>
  <c r="V81" i="9" s="1"/>
  <c r="U79" i="9"/>
  <c r="V79" i="9" s="1"/>
  <c r="U76" i="9"/>
  <c r="V76" i="9" s="1"/>
  <c r="U70" i="9"/>
  <c r="V70" i="9" s="1"/>
  <c r="U66" i="9"/>
  <c r="V66" i="9" s="1"/>
  <c r="U63" i="9"/>
  <c r="V63" i="9" s="1"/>
  <c r="U61" i="9"/>
  <c r="V61" i="9" s="1"/>
  <c r="U59" i="9"/>
  <c r="V59" i="9" s="1"/>
  <c r="U57" i="9"/>
  <c r="V57" i="9" s="1"/>
  <c r="U55" i="9"/>
  <c r="V55" i="9" s="1"/>
  <c r="U53" i="9"/>
  <c r="V53" i="9" s="1"/>
  <c r="U51" i="9"/>
  <c r="V51" i="9" s="1"/>
  <c r="U49" i="9"/>
  <c r="V49" i="9" s="1"/>
  <c r="U47" i="9"/>
  <c r="V47" i="9" s="1"/>
  <c r="U44" i="9"/>
  <c r="V44" i="9" s="1"/>
  <c r="U40" i="9"/>
  <c r="V40" i="9" s="1"/>
  <c r="U34" i="9"/>
  <c r="V34" i="9" s="1"/>
  <c r="U30" i="9"/>
  <c r="V30" i="9" s="1"/>
  <c r="U26" i="9"/>
  <c r="V26" i="9" s="1"/>
  <c r="U23" i="9"/>
  <c r="V23" i="9" s="1"/>
  <c r="U21" i="9"/>
  <c r="V21" i="9" s="1"/>
  <c r="U16" i="9"/>
  <c r="V16" i="9" s="1"/>
  <c r="U10" i="9"/>
  <c r="V10" i="9" s="1"/>
  <c r="R112" i="9"/>
  <c r="U112" i="9" s="1"/>
  <c r="V112" i="9" s="1"/>
  <c r="R111" i="9"/>
  <c r="AB111" i="9" s="1"/>
  <c r="R110" i="9"/>
  <c r="AB110" i="9" s="1"/>
  <c r="R109" i="9"/>
  <c r="AB109" i="9" s="1"/>
  <c r="R108" i="9"/>
  <c r="R107" i="9"/>
  <c r="AB107" i="9" s="1"/>
  <c r="R106" i="9"/>
  <c r="AB106" i="9" s="1"/>
  <c r="R105" i="9"/>
  <c r="AB105" i="9" s="1"/>
  <c r="R104" i="9"/>
  <c r="R103" i="9"/>
  <c r="AB103" i="9" s="1"/>
  <c r="R102" i="9"/>
  <c r="AB102" i="9" s="1"/>
  <c r="R101" i="9"/>
  <c r="AB101" i="9" s="1"/>
  <c r="R100" i="9"/>
  <c r="R99" i="9"/>
  <c r="AB99" i="9" s="1"/>
  <c r="R98" i="9"/>
  <c r="AB98" i="9" s="1"/>
  <c r="R97" i="9"/>
  <c r="AB97" i="9" s="1"/>
  <c r="R96" i="9"/>
  <c r="R95" i="9"/>
  <c r="AB95" i="9" s="1"/>
  <c r="R94" i="9"/>
  <c r="U94" i="9" s="1"/>
  <c r="V94" i="9" s="1"/>
  <c r="R93" i="9"/>
  <c r="AB93" i="9" s="1"/>
  <c r="R92" i="9"/>
  <c r="U92" i="9" s="1"/>
  <c r="V92" i="9" s="1"/>
  <c r="R91" i="9"/>
  <c r="AB91" i="9" s="1"/>
  <c r="R90" i="9"/>
  <c r="U90" i="9" s="1"/>
  <c r="V90" i="9" s="1"/>
  <c r="R89" i="9"/>
  <c r="AB89" i="9" s="1"/>
  <c r="R88" i="9"/>
  <c r="U88" i="9" s="1"/>
  <c r="V88" i="9" s="1"/>
  <c r="R87" i="9"/>
  <c r="AB87" i="9" s="1"/>
  <c r="R86" i="9"/>
  <c r="U86" i="9" s="1"/>
  <c r="V86" i="9" s="1"/>
  <c r="R85" i="9"/>
  <c r="AB85" i="9" s="1"/>
  <c r="R84" i="9"/>
  <c r="U84" i="9" s="1"/>
  <c r="V84" i="9" s="1"/>
  <c r="R83" i="9"/>
  <c r="AB83" i="9" s="1"/>
  <c r="R82" i="9"/>
  <c r="U82" i="9" s="1"/>
  <c r="V82" i="9" s="1"/>
  <c r="R81" i="9"/>
  <c r="AB81" i="9" s="1"/>
  <c r="R80" i="9"/>
  <c r="U80" i="9" s="1"/>
  <c r="V80" i="9" s="1"/>
  <c r="R79" i="9"/>
  <c r="AB79" i="9" s="1"/>
  <c r="R78" i="9"/>
  <c r="AB78" i="9" s="1"/>
  <c r="R77" i="9"/>
  <c r="AB77" i="9" s="1"/>
  <c r="R76" i="9"/>
  <c r="R75" i="9"/>
  <c r="AB75" i="9" s="1"/>
  <c r="R74" i="9"/>
  <c r="U74" i="9" s="1"/>
  <c r="V74" i="9" s="1"/>
  <c r="R73" i="9"/>
  <c r="AB73" i="9" s="1"/>
  <c r="R72" i="9"/>
  <c r="U72" i="9" s="1"/>
  <c r="V72" i="9" s="1"/>
  <c r="R71" i="9"/>
  <c r="AB71" i="9" s="1"/>
  <c r="R70" i="9"/>
  <c r="AB70" i="9" s="1"/>
  <c r="R69" i="9"/>
  <c r="AB69" i="9" s="1"/>
  <c r="R68" i="9"/>
  <c r="U68" i="9" s="1"/>
  <c r="V68" i="9" s="1"/>
  <c r="R67" i="9"/>
  <c r="AB67" i="9" s="1"/>
  <c r="R66" i="9"/>
  <c r="AB66" i="9" s="1"/>
  <c r="R65" i="9"/>
  <c r="AB65" i="9" s="1"/>
  <c r="R64" i="9"/>
  <c r="R63" i="9"/>
  <c r="AB63" i="9" s="1"/>
  <c r="R62" i="9"/>
  <c r="U62" i="9" s="1"/>
  <c r="V62" i="9" s="1"/>
  <c r="R61" i="9"/>
  <c r="AB61" i="9" s="1"/>
  <c r="R60" i="9"/>
  <c r="U60" i="9" s="1"/>
  <c r="V60" i="9" s="1"/>
  <c r="R59" i="9"/>
  <c r="AB59" i="9" s="1"/>
  <c r="R58" i="9"/>
  <c r="U58" i="9" s="1"/>
  <c r="V58" i="9" s="1"/>
  <c r="R57" i="9"/>
  <c r="AB57" i="9" s="1"/>
  <c r="R56" i="9"/>
  <c r="U56" i="9" s="1"/>
  <c r="V56" i="9" s="1"/>
  <c r="R55" i="9"/>
  <c r="AB55" i="9" s="1"/>
  <c r="R54" i="9"/>
  <c r="U54" i="9" s="1"/>
  <c r="V54" i="9" s="1"/>
  <c r="R53" i="9"/>
  <c r="AB53" i="9" s="1"/>
  <c r="R52" i="9"/>
  <c r="U52" i="9" s="1"/>
  <c r="V52" i="9" s="1"/>
  <c r="R51" i="9"/>
  <c r="AB51" i="9" s="1"/>
  <c r="R50" i="9"/>
  <c r="U50" i="9" s="1"/>
  <c r="V50" i="9" s="1"/>
  <c r="R49" i="9"/>
  <c r="AB49" i="9" s="1"/>
  <c r="R48" i="9"/>
  <c r="U48" i="9" s="1"/>
  <c r="V48" i="9" s="1"/>
  <c r="R47" i="9"/>
  <c r="AB47" i="9" s="1"/>
  <c r="R46" i="9"/>
  <c r="U46" i="9" s="1"/>
  <c r="V46" i="9" s="1"/>
  <c r="R45" i="9"/>
  <c r="AB45" i="9" s="1"/>
  <c r="R44" i="9"/>
  <c r="R43" i="9"/>
  <c r="AB43" i="9" s="1"/>
  <c r="R42" i="9"/>
  <c r="AB42" i="9" s="1"/>
  <c r="R41" i="9"/>
  <c r="AB41" i="9" s="1"/>
  <c r="R40" i="9"/>
  <c r="R39" i="9"/>
  <c r="AB39" i="9" s="1"/>
  <c r="R38" i="9"/>
  <c r="U38" i="9" s="1"/>
  <c r="V38" i="9" s="1"/>
  <c r="R37" i="9"/>
  <c r="AB37" i="9" s="1"/>
  <c r="R36" i="9"/>
  <c r="U36" i="9" s="1"/>
  <c r="V36" i="9" s="1"/>
  <c r="R35" i="9"/>
  <c r="AB35" i="9" s="1"/>
  <c r="R34" i="9"/>
  <c r="AB34" i="9" s="1"/>
  <c r="R33" i="9"/>
  <c r="AB33" i="9" s="1"/>
  <c r="R32" i="9"/>
  <c r="AB32" i="9" s="1"/>
  <c r="R31" i="9"/>
  <c r="AB31" i="9" s="1"/>
  <c r="R30" i="9"/>
  <c r="AB30" i="9" s="1"/>
  <c r="R29" i="9"/>
  <c r="AB29" i="9" s="1"/>
  <c r="R28" i="9"/>
  <c r="AB28" i="9" s="1"/>
  <c r="R27" i="9"/>
  <c r="AB27" i="9" s="1"/>
  <c r="R26" i="9"/>
  <c r="AB26" i="9" s="1"/>
  <c r="R25" i="9"/>
  <c r="AB25" i="9" s="1"/>
  <c r="R24" i="9"/>
  <c r="AB24" i="9" s="1"/>
  <c r="R23" i="9"/>
  <c r="AB23" i="9" s="1"/>
  <c r="R22" i="9"/>
  <c r="R21" i="9"/>
  <c r="AB21" i="9" s="1"/>
  <c r="R20" i="9"/>
  <c r="AB20" i="9" s="1"/>
  <c r="R19" i="9"/>
  <c r="AB19" i="9" s="1"/>
  <c r="R18" i="9"/>
  <c r="AB18" i="9" s="1"/>
  <c r="R17" i="9"/>
  <c r="AB17" i="9" s="1"/>
  <c r="R16" i="9"/>
  <c r="AB16" i="9" s="1"/>
  <c r="R15" i="9"/>
  <c r="AB15" i="9" s="1"/>
  <c r="R14" i="9"/>
  <c r="AB14" i="9" s="1"/>
  <c r="R13" i="9"/>
  <c r="AB13" i="9" s="1"/>
  <c r="R12" i="9"/>
  <c r="R11" i="9"/>
  <c r="R10" i="9"/>
  <c r="R9" i="9"/>
  <c r="R8" i="9"/>
  <c r="U8" i="9" s="1"/>
  <c r="V8" i="9" s="1"/>
  <c r="AE112" i="9" l="1"/>
  <c r="AE108" i="9"/>
  <c r="AE104" i="9"/>
  <c r="AE100" i="9"/>
  <c r="AE96" i="9"/>
  <c r="AE92" i="9"/>
  <c r="AE88" i="9"/>
  <c r="AE84" i="9"/>
  <c r="AE80" i="9"/>
  <c r="AE76" i="9"/>
  <c r="AE72" i="9"/>
  <c r="AE68" i="9"/>
  <c r="AE64" i="9"/>
  <c r="AE60" i="9"/>
  <c r="AE56" i="9"/>
  <c r="AE52" i="9"/>
  <c r="AE48" i="9"/>
  <c r="AE44" i="9"/>
  <c r="AE40" i="9"/>
  <c r="U12" i="9"/>
  <c r="V12" i="9" s="1"/>
  <c r="AB12" i="9"/>
  <c r="U22" i="9"/>
  <c r="V22" i="9" s="1"/>
  <c r="AB22" i="9"/>
  <c r="AE22" i="9" s="1"/>
  <c r="U14" i="9"/>
  <c r="V14" i="9" s="1"/>
  <c r="U18" i="9"/>
  <c r="V18" i="9" s="1"/>
  <c r="U28" i="9"/>
  <c r="V28" i="9" s="1"/>
  <c r="U32" i="9"/>
  <c r="V32" i="9" s="1"/>
  <c r="U42" i="9"/>
  <c r="V42" i="9" s="1"/>
  <c r="U98" i="9"/>
  <c r="V98" i="9" s="1"/>
  <c r="U102" i="9"/>
  <c r="V102" i="9" s="1"/>
  <c r="U106" i="9"/>
  <c r="V106" i="9" s="1"/>
  <c r="U110" i="9"/>
  <c r="V110" i="9" s="1"/>
  <c r="AE110" i="9"/>
  <c r="AE106" i="9"/>
  <c r="AE102" i="9"/>
  <c r="AE98" i="9"/>
  <c r="AB94" i="9"/>
  <c r="AE94" i="9" s="1"/>
  <c r="AB90" i="9"/>
  <c r="AE90" i="9" s="1"/>
  <c r="AB86" i="9"/>
  <c r="AE86" i="9" s="1"/>
  <c r="AB82" i="9"/>
  <c r="AE82" i="9" s="1"/>
  <c r="AE78" i="9"/>
  <c r="AB74" i="9"/>
  <c r="AE74" i="9"/>
  <c r="AE70" i="9"/>
  <c r="AE66" i="9"/>
  <c r="AB62" i="9"/>
  <c r="AE62" i="9"/>
  <c r="AB58" i="9"/>
  <c r="AE58" i="9"/>
  <c r="AB54" i="9"/>
  <c r="AE54" i="9"/>
  <c r="AB50" i="9"/>
  <c r="AE50" i="9"/>
  <c r="AB46" i="9"/>
  <c r="AE46" i="9"/>
  <c r="AE42" i="9"/>
  <c r="AB38" i="9"/>
  <c r="AE38" i="9" s="1"/>
  <c r="AE36" i="9"/>
  <c r="AE34" i="9"/>
  <c r="AE32" i="9"/>
  <c r="AE30" i="9"/>
  <c r="AE28" i="9"/>
  <c r="AE26" i="9"/>
  <c r="AE24" i="9"/>
  <c r="AE20" i="9"/>
  <c r="AE18" i="9"/>
  <c r="AE16" i="9"/>
  <c r="AE14" i="9"/>
  <c r="AE12" i="9"/>
  <c r="U15" i="9"/>
  <c r="V15" i="9" s="1"/>
  <c r="U17" i="9"/>
  <c r="V17" i="9" s="1"/>
  <c r="U19" i="9"/>
  <c r="V19" i="9" s="1"/>
  <c r="U25" i="9"/>
  <c r="V25" i="9" s="1"/>
  <c r="U27" i="9"/>
  <c r="V27" i="9" s="1"/>
  <c r="U29" i="9"/>
  <c r="V29" i="9" s="1"/>
  <c r="U31" i="9"/>
  <c r="V31" i="9" s="1"/>
  <c r="U33" i="9"/>
  <c r="V33" i="9" s="1"/>
  <c r="U35" i="9"/>
  <c r="V35" i="9" s="1"/>
  <c r="U41" i="9"/>
  <c r="V41" i="9" s="1"/>
  <c r="U43" i="9"/>
  <c r="V43" i="9" s="1"/>
  <c r="U65" i="9"/>
  <c r="V65" i="9" s="1"/>
  <c r="U67" i="9"/>
  <c r="V67" i="9" s="1"/>
  <c r="U69" i="9"/>
  <c r="V69" i="9" s="1"/>
  <c r="U71" i="9"/>
  <c r="V71" i="9" s="1"/>
  <c r="U77" i="9"/>
  <c r="V77" i="9" s="1"/>
  <c r="U97" i="9"/>
  <c r="V97" i="9" s="1"/>
  <c r="U99" i="9"/>
  <c r="V99" i="9" s="1"/>
  <c r="U101" i="9"/>
  <c r="V101" i="9" s="1"/>
  <c r="U103" i="9"/>
  <c r="V103" i="9" s="1"/>
  <c r="U105" i="9"/>
  <c r="V105" i="9" s="1"/>
  <c r="U107" i="9"/>
  <c r="V107" i="9" s="1"/>
  <c r="U109" i="9"/>
  <c r="V109" i="9" s="1"/>
  <c r="AE111" i="9"/>
  <c r="AE109" i="9"/>
  <c r="AE107" i="9"/>
  <c r="AE105" i="9"/>
  <c r="AE103" i="9"/>
  <c r="AE101" i="9"/>
  <c r="AE99" i="9"/>
  <c r="AE97" i="9"/>
  <c r="AE95" i="9"/>
  <c r="AE93" i="9"/>
  <c r="AE91" i="9"/>
  <c r="AE89" i="9"/>
  <c r="AE87" i="9"/>
  <c r="AE85" i="9"/>
  <c r="AE83" i="9"/>
  <c r="AE81" i="9"/>
  <c r="AE79" i="9"/>
  <c r="AE77" i="9"/>
  <c r="AE75" i="9"/>
  <c r="AE73" i="9"/>
  <c r="AE71" i="9"/>
  <c r="AE69" i="9"/>
  <c r="AE67" i="9"/>
  <c r="AE65" i="9"/>
  <c r="AE63" i="9"/>
  <c r="AE61" i="9"/>
  <c r="AE59" i="9"/>
  <c r="AE57" i="9"/>
  <c r="AE55" i="9"/>
  <c r="AE53" i="9"/>
  <c r="AE51" i="9"/>
  <c r="AE49" i="9"/>
  <c r="AE47" i="9"/>
  <c r="AE45" i="9"/>
  <c r="AE43" i="9"/>
  <c r="AE41" i="9"/>
  <c r="AE39" i="9"/>
  <c r="AE37" i="9"/>
  <c r="AE35" i="9"/>
  <c r="AE33" i="9"/>
  <c r="AE31" i="9"/>
  <c r="AE29" i="9"/>
  <c r="AE27" i="9"/>
  <c r="AE25" i="9"/>
  <c r="AE23" i="9"/>
  <c r="AE21" i="9"/>
  <c r="AE19" i="9"/>
  <c r="AE17" i="9"/>
  <c r="AE15" i="9"/>
  <c r="AE13" i="9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8" i="8"/>
  <c r="V9" i="8" l="1"/>
  <c r="V11" i="8"/>
  <c r="V13" i="8"/>
  <c r="V20" i="8"/>
  <c r="V24" i="8"/>
  <c r="V37" i="8"/>
  <c r="V39" i="8"/>
  <c r="V45" i="8"/>
  <c r="V64" i="8"/>
  <c r="V73" i="8"/>
  <c r="V75" i="8"/>
  <c r="V78" i="8"/>
  <c r="V91" i="8"/>
  <c r="V93" i="8"/>
  <c r="V96" i="8"/>
  <c r="V111" i="8"/>
  <c r="U10" i="8"/>
  <c r="V10" i="8" s="1"/>
  <c r="U12" i="8"/>
  <c r="V12" i="8" s="1"/>
  <c r="U14" i="8"/>
  <c r="V14" i="8" s="1"/>
  <c r="U15" i="8"/>
  <c r="V15" i="8" s="1"/>
  <c r="U16" i="8"/>
  <c r="V16" i="8" s="1"/>
  <c r="U17" i="8"/>
  <c r="V17" i="8" s="1"/>
  <c r="U18" i="8"/>
  <c r="V18" i="8" s="1"/>
  <c r="U19" i="8"/>
  <c r="V19" i="8" s="1"/>
  <c r="U21" i="8"/>
  <c r="V21" i="8" s="1"/>
  <c r="U22" i="8"/>
  <c r="V22" i="8" s="1"/>
  <c r="U23" i="8"/>
  <c r="V23" i="8" s="1"/>
  <c r="U25" i="8"/>
  <c r="V25" i="8" s="1"/>
  <c r="U26" i="8"/>
  <c r="V26" i="8" s="1"/>
  <c r="U27" i="8"/>
  <c r="V27" i="8" s="1"/>
  <c r="U28" i="8"/>
  <c r="V28" i="8" s="1"/>
  <c r="U29" i="8"/>
  <c r="V29" i="8" s="1"/>
  <c r="U30" i="8"/>
  <c r="V30" i="8" s="1"/>
  <c r="U31" i="8"/>
  <c r="V31" i="8" s="1"/>
  <c r="U32" i="8"/>
  <c r="V32" i="8" s="1"/>
  <c r="U33" i="8"/>
  <c r="V33" i="8" s="1"/>
  <c r="U34" i="8"/>
  <c r="V34" i="8" s="1"/>
  <c r="U35" i="8"/>
  <c r="V35" i="8" s="1"/>
  <c r="U36" i="8"/>
  <c r="V36" i="8" s="1"/>
  <c r="U38" i="8"/>
  <c r="V38" i="8" s="1"/>
  <c r="U40" i="8"/>
  <c r="V40" i="8" s="1"/>
  <c r="U41" i="8"/>
  <c r="V41" i="8" s="1"/>
  <c r="U42" i="8"/>
  <c r="V42" i="8" s="1"/>
  <c r="U43" i="8"/>
  <c r="V43" i="8" s="1"/>
  <c r="U44" i="8"/>
  <c r="V44" i="8" s="1"/>
  <c r="U46" i="8"/>
  <c r="V46" i="8" s="1"/>
  <c r="U47" i="8"/>
  <c r="V47" i="8" s="1"/>
  <c r="U48" i="8"/>
  <c r="V48" i="8" s="1"/>
  <c r="U49" i="8"/>
  <c r="V49" i="8" s="1"/>
  <c r="U50" i="8"/>
  <c r="V50" i="8" s="1"/>
  <c r="U51" i="8"/>
  <c r="V51" i="8" s="1"/>
  <c r="U52" i="8"/>
  <c r="V52" i="8" s="1"/>
  <c r="U53" i="8"/>
  <c r="V53" i="8" s="1"/>
  <c r="U54" i="8"/>
  <c r="V54" i="8" s="1"/>
  <c r="U55" i="8"/>
  <c r="V55" i="8" s="1"/>
  <c r="U56" i="8"/>
  <c r="V56" i="8" s="1"/>
  <c r="U57" i="8"/>
  <c r="V57" i="8" s="1"/>
  <c r="U58" i="8"/>
  <c r="V58" i="8" s="1"/>
  <c r="U59" i="8"/>
  <c r="V59" i="8" s="1"/>
  <c r="U60" i="8"/>
  <c r="V60" i="8" s="1"/>
  <c r="U61" i="8"/>
  <c r="V61" i="8" s="1"/>
  <c r="U62" i="8"/>
  <c r="V62" i="8" s="1"/>
  <c r="U63" i="8"/>
  <c r="V63" i="8" s="1"/>
  <c r="U65" i="8"/>
  <c r="V65" i="8" s="1"/>
  <c r="U66" i="8"/>
  <c r="V66" i="8" s="1"/>
  <c r="U67" i="8"/>
  <c r="V67" i="8" s="1"/>
  <c r="U68" i="8"/>
  <c r="V68" i="8" s="1"/>
  <c r="U69" i="8"/>
  <c r="V69" i="8" s="1"/>
  <c r="U70" i="8"/>
  <c r="V70" i="8" s="1"/>
  <c r="U71" i="8"/>
  <c r="V71" i="8" s="1"/>
  <c r="U72" i="8"/>
  <c r="V72" i="8" s="1"/>
  <c r="U74" i="8"/>
  <c r="V74" i="8" s="1"/>
  <c r="U76" i="8"/>
  <c r="V76" i="8" s="1"/>
  <c r="U77" i="8"/>
  <c r="V77" i="8" s="1"/>
  <c r="U79" i="8"/>
  <c r="V79" i="8" s="1"/>
  <c r="U80" i="8"/>
  <c r="V80" i="8" s="1"/>
  <c r="U81" i="8"/>
  <c r="V81" i="8" s="1"/>
  <c r="U82" i="8"/>
  <c r="V82" i="8" s="1"/>
  <c r="U83" i="8"/>
  <c r="V83" i="8" s="1"/>
  <c r="U84" i="8"/>
  <c r="V84" i="8" s="1"/>
  <c r="U85" i="8"/>
  <c r="V85" i="8" s="1"/>
  <c r="U86" i="8"/>
  <c r="V86" i="8" s="1"/>
  <c r="U87" i="8"/>
  <c r="V87" i="8" s="1"/>
  <c r="U88" i="8"/>
  <c r="V88" i="8" s="1"/>
  <c r="U89" i="8"/>
  <c r="V89" i="8" s="1"/>
  <c r="U90" i="8"/>
  <c r="V90" i="8" s="1"/>
  <c r="U92" i="8"/>
  <c r="V92" i="8" s="1"/>
  <c r="U94" i="8"/>
  <c r="V94" i="8" s="1"/>
  <c r="U95" i="8"/>
  <c r="V95" i="8" s="1"/>
  <c r="U97" i="8"/>
  <c r="V97" i="8" s="1"/>
  <c r="U98" i="8"/>
  <c r="V98" i="8" s="1"/>
  <c r="U99" i="8"/>
  <c r="V99" i="8" s="1"/>
  <c r="U100" i="8"/>
  <c r="V100" i="8" s="1"/>
  <c r="U101" i="8"/>
  <c r="V101" i="8" s="1"/>
  <c r="U102" i="8"/>
  <c r="V102" i="8" s="1"/>
  <c r="U103" i="8"/>
  <c r="V103" i="8" s="1"/>
  <c r="U104" i="8"/>
  <c r="V104" i="8" s="1"/>
  <c r="U105" i="8"/>
  <c r="V105" i="8" s="1"/>
  <c r="U106" i="8"/>
  <c r="V106" i="8" s="1"/>
  <c r="U107" i="8"/>
  <c r="V107" i="8" s="1"/>
  <c r="U108" i="8"/>
  <c r="V108" i="8" s="1"/>
  <c r="U109" i="8"/>
  <c r="V109" i="8" s="1"/>
  <c r="U110" i="8"/>
  <c r="V110" i="8" s="1"/>
  <c r="U112" i="8"/>
  <c r="V112" i="8" s="1"/>
  <c r="U8" i="8"/>
  <c r="V8" i="8" s="1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AE10" i="9" s="1"/>
  <c r="Z11" i="9"/>
  <c r="AE11" i="9" s="1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AE4" i="9" s="1"/>
  <c r="Z4" i="9"/>
  <c r="AA4" i="9"/>
  <c r="AB4" i="9"/>
  <c r="AC4" i="9"/>
  <c r="H20" i="10" s="1"/>
  <c r="G20" i="10" s="1"/>
  <c r="AD4" i="9"/>
  <c r="G34" i="10"/>
  <c r="H18" i="10"/>
  <c r="G18" i="10" s="1"/>
  <c r="H21" i="10"/>
  <c r="G21" i="10" s="1"/>
  <c r="H19" i="10"/>
  <c r="G19" i="10" s="1"/>
  <c r="H17" i="10"/>
  <c r="G17" i="10" s="1"/>
  <c r="H22" i="10" l="1"/>
  <c r="G22" i="10" s="1"/>
  <c r="H43" i="10" l="1"/>
</calcChain>
</file>

<file path=xl/sharedStrings.xml><?xml version="1.0" encoding="utf-8"?>
<sst xmlns="http://schemas.openxmlformats.org/spreadsheetml/2006/main" count="770" uniqueCount="203">
  <si>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</si>
  <si>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</si>
  <si>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</si>
  <si>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</si>
  <si>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</si>
  <si>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</si>
  <si>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</si>
  <si>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</si>
  <si>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</si>
  <si>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</si>
  <si>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</si>
  <si>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</si>
  <si>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</si>
  <si>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</si>
  <si>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</si>
  <si>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</si>
  <si>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</si>
  <si>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</si>
  <si>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</si>
  <si>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</si>
  <si>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</si>
  <si>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</si>
  <si>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</si>
  <si>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</si>
  <si>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</si>
  <si>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</si>
  <si>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</si>
  <si>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</si>
  <si>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</si>
  <si>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</si>
  <si>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</si>
  <si>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</si>
  <si>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</si>
  <si>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</si>
  <si>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</si>
  <si>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</si>
  <si>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</si>
  <si>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</si>
  <si>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</si>
  <si>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</si>
  <si>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</si>
  <si>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</si>
  <si>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</si>
  <si>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</si>
  <si>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</si>
  <si>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</si>
  <si>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</si>
  <si>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</si>
  <si>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</si>
  <si>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</si>
  <si>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</si>
  <si>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</si>
  <si>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</si>
  <si>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</si>
  <si>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</si>
  <si>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</si>
  <si>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</si>
  <si>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</si>
  <si>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</si>
  <si>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</si>
  <si>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</si>
  <si>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</si>
  <si>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</si>
  <si>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</si>
  <si>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</si>
  <si>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</si>
  <si>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</si>
  <si>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</si>
  <si>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</si>
  <si>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</si>
  <si>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</si>
  <si>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</si>
  <si>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</si>
  <si>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</si>
  <si>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</si>
  <si>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</si>
  <si>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</si>
  <si>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</si>
  <si>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</si>
  <si>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</si>
  <si>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</si>
  <si>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</si>
  <si>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</si>
  <si>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</si>
  <si>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</si>
  <si>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</si>
  <si>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</si>
  <si>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</si>
  <si>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</si>
  <si>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</si>
  <si>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</si>
  <si>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</si>
  <si>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</si>
  <si>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</si>
  <si>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</si>
  <si>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</si>
  <si>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</si>
  <si>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</si>
  <si>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</si>
  <si>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</si>
  <si>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</si>
  <si>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</si>
  <si>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</si>
  <si>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203010000</t>
  </si>
  <si>
    <t>Excavation upto specified RL for all depths-In Ordinary and hard soils</t>
  </si>
  <si>
    <t>Excavation upto specified RL for all depths-InSoft and decomposed rock</t>
  </si>
  <si>
    <t>Disposal of excavated materials to dumping ground as arranged by the contractor</t>
  </si>
  <si>
    <t>Backfilling with selected approved earth brought from the site excavation</t>
  </si>
  <si>
    <t>Backfilling with selected approved earth brought from outside.</t>
  </si>
  <si>
    <t>Providing and laying dry stone packing using crushed stone / metal</t>
  </si>
  <si>
    <t>Pre-Constructional Anti-Termite Treatment</t>
  </si>
  <si>
    <t>203020000</t>
  </si>
  <si>
    <t>Plain Cement Concrete-In Foundation Pits, Footings, Rafts Etc.</t>
  </si>
  <si>
    <t xml:space="preserve">Plain Cement Concrete-In Plinth Protection </t>
  </si>
  <si>
    <t>Plain Cement Concrete- Over Plum Concrete Filling In Basement-3 (As A Levelling Base For Tre-Mix Flooring</t>
  </si>
  <si>
    <t>Plain Cement Concrete- In Copings To Parapets, Bund Walls, Sills Etc.</t>
  </si>
  <si>
    <t>Filling with selected approved local river sand brought from outside.</t>
  </si>
  <si>
    <t>Providing  &amp;  laying  50 to 70 mm thick Screed  Concrete  (1:2:4) on floors &amp; roofs  in  proper  slope  &amp;  gradient, including cleaning the base</t>
  </si>
  <si>
    <t>203030000</t>
  </si>
  <si>
    <t>RCC-In footings,  pedestals, strip footings, equipment foundations etc.</t>
  </si>
  <si>
    <t>RCC-In raft slabs</t>
  </si>
  <si>
    <t xml:space="preserve">RCC-In columns in a square / rectangular profile </t>
  </si>
  <si>
    <t xml:space="preserve">RCC-In columns in a circular profile </t>
  </si>
  <si>
    <t>RCC-In floor beams, tie-beams etc. in straight profile</t>
  </si>
  <si>
    <t>RCC-In floor beams in curved profile</t>
  </si>
  <si>
    <t>RCC-In basement retaining walls including chamfers, counterforts etc.</t>
  </si>
  <si>
    <t>RCC-In lift walls, shear walls, parapet walls etc.</t>
  </si>
  <si>
    <t>RCC-In floor slabs in a horizontal / straight profile</t>
  </si>
  <si>
    <t>RCC-In floor slabs, ramp slabs in a sloping / inclined profile</t>
  </si>
  <si>
    <t>RCC-In stairway waist slabs including steps and midlandings.</t>
  </si>
  <si>
    <t>RCC-In drop pardis, fins, suspenders, gutters, architraves, upstands etc.</t>
  </si>
  <si>
    <t>RCC-In canopies, chajjas, ledges, lofts etc.</t>
  </si>
  <si>
    <t xml:space="preserve">RCC-In wall stiffeners, lintels, bands etc. </t>
  </si>
  <si>
    <t>RCC-In sills, copings, bund walls etc.</t>
  </si>
  <si>
    <t>Provision of grade of concrete instead of M30-M25 Grade</t>
  </si>
  <si>
    <t>Provision of grade of concrete instead of M30-M35 Grade</t>
  </si>
  <si>
    <t>Provision of grade of concrete instead of M30-M40 Grade</t>
  </si>
  <si>
    <t>Provision of grade of concrete instead of M30-M45 Grade</t>
  </si>
  <si>
    <t>Provision of grade of concrete instead of M30-M50 Grade</t>
  </si>
  <si>
    <t>203040000</t>
  </si>
  <si>
    <t>Centering and Shuttering-In PCC work below foundation pits, footings, rafts, for plinth protection, copings, sills etc.</t>
  </si>
  <si>
    <t>Centering and Shuttering-In footings,  pedestals, strip footings, equipment foundations etc.</t>
  </si>
  <si>
    <t>Centering and Shuttering-In raft slabs</t>
  </si>
  <si>
    <t xml:space="preserve">Centering and Shuttering-In columns in a square / rectangular profile </t>
  </si>
  <si>
    <t xml:space="preserve">Centering and Shuttering-In columns in a circular profile </t>
  </si>
  <si>
    <t>Centering and Shuttering-In floor beams,  tie-beams etc. in straight profile</t>
  </si>
  <si>
    <t>Centering and Shuttering-In floor beams in curved profile</t>
  </si>
  <si>
    <t>Centering and Shuttering-In basement retaining walls including chamfers, counterforts etc. (Provision of necessary staging for external face of the retaining wall shall be included in the item)</t>
  </si>
  <si>
    <t>Centering and Shuttering-In lift walls, shear walls, parapet walls etc.</t>
  </si>
  <si>
    <t>Centering and Shuttering-In floor slabs in a horizontal / straight profile</t>
  </si>
  <si>
    <t>Centering and Shuttering-In floor slabs, ramp slabs in a sloping / inclined profile</t>
  </si>
  <si>
    <t>Centering and Shuttering-In stairway waist slabs including steps and midlandings.</t>
  </si>
  <si>
    <t>Centering and Shuttering-In drop pardis, fins, suspenders, gutters, architraves, upstands etc.</t>
  </si>
  <si>
    <t>Centering and Shuttering-In canopies, chajjas, ledges, lofts etc.</t>
  </si>
  <si>
    <t xml:space="preserve">Centering and Shuttering-In wall stiffeners, lintels, bands etc. </t>
  </si>
  <si>
    <t>Centering and Shuttering-In sills, copings, bund walls etc.</t>
  </si>
  <si>
    <t>Staging / additional height in centering, shuttering upto a total height of 3.95m i.e. additional 0.45m over initial height of 3.5m. (In upper basement B1)</t>
  </si>
  <si>
    <t>Staging / additional height in centering, shuttering upto a total height of 4.05m i.e. additional 0.55m over initial height of 3.5m. (In parking areas of all basement B3, B2 &amp; B1)</t>
  </si>
  <si>
    <t>Staging / additional height in centering, shuttering upto a total height of 4.75m i.e. additional 1.25m over initial height of 3.5m. (In upper basement B1 - Kitchen Area)</t>
  </si>
  <si>
    <t>Staging / additional height in centering, shuttering upto a total height of 4.85m i.e. additional 1.35m over initial height of 3.5m. (In upper basement B1 - Toilet Area)</t>
  </si>
  <si>
    <t>Staging / additional height in centering, shuttering upto a total height of 5.85m i.e. additional 2.35m over initial height of 3.5m. (In lower basement B3 - Service Rooms)</t>
  </si>
  <si>
    <t>Staging / additional height in centering, shuttering upto a total height of 8.15m i.e. additional 4.65m over initial height of 3.5m. (In middle basement B2 - Service Rooms)</t>
  </si>
  <si>
    <t>203050000</t>
  </si>
  <si>
    <t xml:space="preserve">Providing and Fixing steel reinforcement bars-TMT bars conforming to IS-1786, grade Fe-500D </t>
  </si>
  <si>
    <t xml:space="preserve">Taking delivery of steel reinforcement bars-TMT bars conforming to IS-1786, grade Fe-500D </t>
  </si>
  <si>
    <t>203110000</t>
  </si>
  <si>
    <t>Providing &amp; mixing pure acrylic based Polymer Modified Cementitious water proofing compound in concrete work</t>
  </si>
  <si>
    <t>Providing and laying 100mm thick Vacuum Dewatered Flooring in panels-In lower Basement- 3</t>
  </si>
  <si>
    <t>Providing and laying 100mm thick Vacuum Dewatered Flooring in panels-In lower Basement- 2</t>
  </si>
  <si>
    <t>Providing and laying 100mm thick Vacuum Dewatered Flooring in panels-In upper Basement- 1</t>
  </si>
  <si>
    <t>204020000</t>
  </si>
  <si>
    <t>RCC-In equipment foundations, pedestals etc.</t>
  </si>
  <si>
    <t>RCC-In floor beams in straight profile</t>
  </si>
  <si>
    <t>RCC-In floor slabs, flat slabs in a horizontal / straight profile</t>
  </si>
  <si>
    <t>RCC-In floor slabs, flat slabs in a sloping / inclined profile</t>
  </si>
  <si>
    <t>204030000</t>
  </si>
  <si>
    <t>Centering and Shuttering-In equipment foundations, pedestals etc.</t>
  </si>
  <si>
    <t>Centering and Shuttering-In floor beams in straight profile</t>
  </si>
  <si>
    <t>Centering and Shuttering-In floor slabs / flat slabs in a horizontal / straight profile</t>
  </si>
  <si>
    <t>Centering and Shuttering-In floor slabs/ flat slabs in a sloping / inclined profile</t>
  </si>
  <si>
    <t>Centering and Shuttering-Staging / additional height in centering, shuttering upto a total height of 4.35m i.e. additional 0.85m over initial height of 3.5m. (At Twelvth Floor level)</t>
  </si>
  <si>
    <t>Centering and Shuttering-Staging / additional height in centering, shuttering upto a total height of 4.95m i.e. additional 1.45m over initial height of 3.5m. (At Ground Floor level)</t>
  </si>
  <si>
    <t>Centering and Shuttering-Staging / additional height in centering, shuttering upto a total height of  5.35m i.e. additional 1.85m over initial height of 3.5m. (At Ground Floor level - Toilet &amp; Kitchen Areas)</t>
  </si>
  <si>
    <t>Centering and Shuttering-Centering and Shuttering-Staging / additional height in centering, shuttering upto a total height of 5.85m i.e. additional 2.35m over initial height of 3.5m. (At First Floor level)</t>
  </si>
  <si>
    <t>Centering and Shuttering-Staging / additional height in centering, shuttering upto a total height of 6.15m i.e. additional 2.65m over initial height of 3.5m. (At First Floor level - Kitchen area)</t>
  </si>
  <si>
    <t>Centering and Shuttering-Staging / additional height in centering, shuttering upto a total height of 6.85m i.e. additional 3.35m over initial height of 3.5m. (At Twelvth Floor level - Presidential Suite)</t>
  </si>
  <si>
    <t>Centering and Shuttering-Staging / additional height in centering, shuttering upto a total height of 8.50m i.e. additional 5m over initial height of 3.5m. (At Penthouse Floor level - Service Rooms)</t>
  </si>
  <si>
    <t>Centering and Shuttering-Staging / additional height in centering, shuttering upto a total height of 9.15m i.e. additional 5.65m over initial height of 3.5m. (At Mezzanine Floor level - Ball Room)</t>
  </si>
  <si>
    <t>204040000</t>
  </si>
  <si>
    <t xml:space="preserve">Providing and fixing the following Steel reinforcement bars-TMT bars conforming to IS-1786, grade Fe-500D </t>
  </si>
  <si>
    <t xml:space="preserve">Taking delivery of Steel reinforcement bars-TMT bars conforming to IS-1786, grade Fe-500D </t>
  </si>
  <si>
    <t>204100000</t>
  </si>
  <si>
    <t>Providing and casting Pre-cast RCC in cover slabs, gratings, lintels etc.</t>
  </si>
  <si>
    <t>Cum.</t>
  </si>
  <si>
    <t>Sqm.</t>
  </si>
  <si>
    <t>MT</t>
  </si>
  <si>
    <t>Kg</t>
  </si>
  <si>
    <t>In pre-cast RCC cover slabs, lintels etc.</t>
  </si>
  <si>
    <t>In pre-cast RCC gratings, trench covers etc.</t>
  </si>
  <si>
    <t/>
  </si>
  <si>
    <t>COP-R001</t>
  </si>
  <si>
    <t>COP-R003</t>
  </si>
  <si>
    <t>Recovery of  Advance (@11.7647%)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</si>
</sst>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0_);\(0\)"/>
  </numFmts>
  <fonts count="20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9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justify" vertical="top"/>
    </xf>
    <xf numFmtId="0" fontId="17" fillId="0" borderId="1" xfId="0" applyFont="1" applyFill="1" applyBorder="1" applyAlignment="1">
      <alignment horizontal="justify" vertical="top"/>
    </xf>
    <xf numFmtId="170" fontId="7" fillId="0" borderId="1" xfId="0" quotePrefix="1" applyNumberFormat="1" applyFont="1" applyFill="1" applyBorder="1" applyAlignment="1">
      <alignment horizontal="center" vertical="top" wrapText="1"/>
    </xf>
    <xf numFmtId="170" fontId="7" fillId="0" borderId="1" xfId="0" quotePrefix="1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justify" vertical="top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164" fontId="19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/>
    <xf numFmtId="2" fontId="19" fillId="0" borderId="1" xfId="0" applyNumberFormat="1" applyFont="1" applyFill="1" applyBorder="1" applyAlignment="1">
      <alignment horizontal="right" wrapText="1"/>
    </xf>
    <xf numFmtId="165" fontId="0" fillId="0" borderId="0" xfId="0" applyNumberFormat="1" applyFont="1"/>
    <xf numFmtId="165" fontId="0" fillId="0" borderId="1" xfId="0" applyNumberFormat="1" applyFont="1" applyBorder="1" applyAlignment="1">
      <alignment vertical="center" wrapText="1"/>
    </xf>
    <xf numFmtId="2" fontId="1" fillId="0" borderId="0" xfId="0" applyNumberFormat="1" applyFont="1"/>
    <xf numFmtId="0" fontId="7" fillId="0" borderId="4" xfId="40" applyFont="1" applyFill="1" applyBorder="1" applyAlignment="1" applyProtection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12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36" width="14.0" collapsed="true"/>
    <col min="17" max="17" bestFit="true" customWidth="true" style="36" width="13.0" collapsed="true"/>
    <col min="18" max="18" bestFit="true" customWidth="true" style="36" width="9.7109375" collapsed="true"/>
    <col min="19" max="19" customWidth="true" style="36" width="13.0" collapsed="true"/>
    <col min="20" max="20" customWidth="true" style="36" width="13.85546875" collapsed="true"/>
    <col min="21" max="21" customWidth="true" style="36" width="18.140625" collapsed="true"/>
    <col min="22" max="22" customWidth="true" style="125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D4"/>
      <c r="G4" s="127"/>
    </row>
    <row r="5" spans="1:67" s="4" customFormat="1" x14ac:dyDescent="0.25">
      <c r="A5" s="2"/>
      <c r="B5" s="2"/>
      <c r="C5" s="132" t="s">
        <v>5</v>
      </c>
      <c r="D5" s="132"/>
      <c r="E5" s="132"/>
      <c r="F5" s="132"/>
      <c r="G5" s="132"/>
      <c r="H5" s="132"/>
      <c r="I5" s="132"/>
      <c r="J5" s="132"/>
      <c r="K5" s="132"/>
      <c r="L5" s="132"/>
      <c r="M5" s="3" t="s">
        <v>2</v>
      </c>
      <c r="N5" s="3" t="s">
        <v>8</v>
      </c>
      <c r="O5" s="33"/>
      <c r="P5" s="133"/>
      <c r="Q5" s="134"/>
      <c r="R5" s="134"/>
      <c r="S5" s="134"/>
      <c r="T5" s="134"/>
      <c r="U5" s="134"/>
      <c r="V5" s="13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36"/>
      <c r="AX5" s="136"/>
      <c r="AY5" s="136"/>
      <c r="AZ5" s="136"/>
      <c r="BA5" s="11"/>
      <c r="BB5" s="110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3" t="s">
        <v>20</v>
      </c>
      <c r="Q6" s="134"/>
      <c r="R6" s="134"/>
      <c r="S6" s="134"/>
      <c r="T6" s="134"/>
      <c r="U6" s="134"/>
      <c r="V6" s="135"/>
      <c r="W6" s="8"/>
      <c r="X6" s="8"/>
      <c r="Y6" s="8"/>
      <c r="Z6" s="8"/>
      <c r="AA6" s="8"/>
      <c r="AB6" s="11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1"/>
      <c r="AP6" s="136"/>
      <c r="AQ6" s="136"/>
      <c r="AR6" s="136"/>
      <c r="AS6" s="136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3" t="s">
        <v>6</v>
      </c>
      <c r="Q7" s="23" t="s">
        <v>16</v>
      </c>
      <c r="R7" s="23" t="s">
        <v>17</v>
      </c>
      <c r="S7" s="25" t="s">
        <v>18</v>
      </c>
      <c r="T7" s="23" t="s">
        <v>7</v>
      </c>
      <c r="U7" s="23" t="s">
        <v>23</v>
      </c>
      <c r="V7" s="25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30" x14ac:dyDescent="0.25">
      <c r="A8" s="111">
        <v>1</v>
      </c>
      <c r="B8" s="112" t="s">
        <v>103</v>
      </c>
      <c r="C8" s="15" t="s">
        <v>104</v>
      </c>
      <c r="D8" s="20"/>
      <c r="E8" s="2"/>
      <c r="F8" s="2"/>
      <c r="G8" s="16"/>
      <c r="H8" s="27"/>
      <c r="I8" s="18"/>
      <c r="J8" s="19"/>
      <c r="K8" s="19"/>
      <c r="L8" s="30"/>
      <c r="M8" s="118" t="s">
        <v>193</v>
      </c>
      <c r="N8" s="22">
        <v>9238</v>
      </c>
      <c r="O8" s="35"/>
      <c r="P8" s="121">
        <v>358</v>
      </c>
      <c r="Q8" s="122">
        <v>0</v>
      </c>
      <c r="R8" s="122" t="n">
        <f>(P8*4.944%)</f>
        <v>17.69952</v>
      </c>
      <c r="S8" s="126">
        <v>0</v>
      </c>
      <c r="T8" s="122">
        <v>0</v>
      </c>
      <c r="U8" s="122" t="n">
        <f>P8+Q8+R8+S8+T8</f>
        <v>375.69952</v>
      </c>
      <c r="V8" s="126" t="n">
        <f>ROUND(U8*N8,0)</f>
        <v>3470712.0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 x14ac:dyDescent="0.25">
      <c r="A9" s="111">
        <v>2</v>
      </c>
      <c r="B9" s="112" t="s">
        <v>103</v>
      </c>
      <c r="C9" s="15" t="s">
        <v>105</v>
      </c>
      <c r="D9" s="20"/>
      <c r="E9" s="5"/>
      <c r="F9" s="5"/>
      <c r="G9" s="16"/>
      <c r="H9" s="27"/>
      <c r="I9" s="18"/>
      <c r="J9" s="19"/>
      <c r="K9" s="19"/>
      <c r="L9" s="31"/>
      <c r="M9" s="118" t="s">
        <v>193</v>
      </c>
      <c r="N9" s="22">
        <v>1</v>
      </c>
      <c r="O9" s="35"/>
      <c r="P9" s="121">
        <v>968</v>
      </c>
      <c r="Q9" s="122">
        <v>0</v>
      </c>
      <c r="R9" s="122" t="n">
        <f t="shared" ref="R9:R72" si="0">(P9*4.944%)</f>
        <v>47.85792</v>
      </c>
      <c r="S9" s="126">
        <v>0</v>
      </c>
      <c r="T9" s="122">
        <v>0</v>
      </c>
      <c r="U9" s="122">
        <v>0</v>
      </c>
      <c r="V9" s="126" t="n">
        <f t="shared" ref="V9:V72" si="1">ROUND(U9*N9,0)</f>
        <v>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30" x14ac:dyDescent="0.25">
      <c r="A10" s="111">
        <v>3</v>
      </c>
      <c r="B10" s="112" t="s">
        <v>103</v>
      </c>
      <c r="C10" s="113" t="s">
        <v>106</v>
      </c>
      <c r="D10" s="20"/>
      <c r="E10" s="2"/>
      <c r="F10" s="2"/>
      <c r="G10" s="16"/>
      <c r="H10" s="27"/>
      <c r="I10" s="18"/>
      <c r="J10" s="19"/>
      <c r="K10" s="19"/>
      <c r="L10" s="30"/>
      <c r="M10" s="118" t="s">
        <v>193</v>
      </c>
      <c r="N10" s="22">
        <v>18813</v>
      </c>
      <c r="O10" s="35"/>
      <c r="P10" s="123">
        <v>112</v>
      </c>
      <c r="Q10" s="122">
        <v>0</v>
      </c>
      <c r="R10" s="122" t="n">
        <f t="shared" si="0"/>
        <v>5.53728</v>
      </c>
      <c r="S10" s="126">
        <v>0</v>
      </c>
      <c r="T10" s="122">
        <v>0</v>
      </c>
      <c r="U10" s="122" t="n">
        <f t="shared" ref="U10:U72" si="2">P10+Q10+R10+S10+T10</f>
        <v>117.53728</v>
      </c>
      <c r="V10" s="126" t="n">
        <f>ROUND(U10*N10,0)</f>
        <v>2211229.0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30" x14ac:dyDescent="0.25">
      <c r="A11" s="111">
        <v>4</v>
      </c>
      <c r="B11" s="112" t="s">
        <v>103</v>
      </c>
      <c r="C11" s="114" t="s">
        <v>107</v>
      </c>
      <c r="D11" s="20"/>
      <c r="E11" s="5"/>
      <c r="F11" s="5"/>
      <c r="G11" s="16"/>
      <c r="H11" s="27"/>
      <c r="I11" s="18"/>
      <c r="J11" s="19"/>
      <c r="K11" s="19"/>
      <c r="L11" s="31"/>
      <c r="M11" s="118" t="s">
        <v>193</v>
      </c>
      <c r="N11" s="22">
        <v>1</v>
      </c>
      <c r="O11" s="35"/>
      <c r="P11" s="123">
        <v>153</v>
      </c>
      <c r="Q11" s="122">
        <v>0</v>
      </c>
      <c r="R11" s="122" t="n">
        <f t="shared" si="0"/>
        <v>7.5643199999999995</v>
      </c>
      <c r="S11" s="126">
        <v>0</v>
      </c>
      <c r="T11" s="122">
        <v>0</v>
      </c>
      <c r="U11" s="122">
        <v>0</v>
      </c>
      <c r="V11" s="126" t="n">
        <f t="shared" si="1"/>
        <v>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11">
        <v>5</v>
      </c>
      <c r="B12" s="112" t="s">
        <v>103</v>
      </c>
      <c r="C12" s="114" t="s">
        <v>108</v>
      </c>
      <c r="D12" s="20"/>
      <c r="E12" s="5"/>
      <c r="F12" s="5"/>
      <c r="G12" s="16"/>
      <c r="H12" s="27"/>
      <c r="I12" s="18"/>
      <c r="J12" s="19"/>
      <c r="K12" s="19"/>
      <c r="M12" s="118" t="s">
        <v>193</v>
      </c>
      <c r="N12" s="22">
        <v>6111</v>
      </c>
      <c r="P12" s="124">
        <v>389</v>
      </c>
      <c r="Q12" s="122">
        <v>0</v>
      </c>
      <c r="R12" s="122" t="n">
        <f t="shared" si="0"/>
        <v>19.23216</v>
      </c>
      <c r="S12" s="126">
        <v>0</v>
      </c>
      <c r="T12" s="122">
        <v>0</v>
      </c>
      <c r="U12" s="122" t="n">
        <f t="shared" si="2"/>
        <v>408.23216</v>
      </c>
      <c r="V12" s="126" t="n">
        <f t="shared" si="1"/>
        <v>2494707.0</v>
      </c>
    </row>
    <row r="13" spans="1:67" ht="30" x14ac:dyDescent="0.25">
      <c r="A13" s="111">
        <v>6</v>
      </c>
      <c r="B13" s="112" t="s">
        <v>103</v>
      </c>
      <c r="C13" s="114" t="s">
        <v>109</v>
      </c>
      <c r="D13" s="20"/>
      <c r="E13" s="5"/>
      <c r="F13" s="5"/>
      <c r="G13" s="16"/>
      <c r="H13" s="27"/>
      <c r="I13" s="18"/>
      <c r="J13" s="19"/>
      <c r="K13" s="19"/>
      <c r="M13" s="118" t="s">
        <v>193</v>
      </c>
      <c r="N13" s="22">
        <v>1</v>
      </c>
      <c r="P13" s="124">
        <v>2582</v>
      </c>
      <c r="Q13" s="122">
        <v>0</v>
      </c>
      <c r="R13" s="122" t="n">
        <f t="shared" si="0"/>
        <v>127.65408</v>
      </c>
      <c r="S13" s="126">
        <v>0</v>
      </c>
      <c r="T13" s="122">
        <v>0</v>
      </c>
      <c r="U13" s="122">
        <v>0</v>
      </c>
      <c r="V13" s="126" t="n">
        <f t="shared" si="1"/>
        <v>0.0</v>
      </c>
    </row>
    <row r="14" spans="1:67" x14ac:dyDescent="0.25">
      <c r="A14" s="111">
        <v>7</v>
      </c>
      <c r="B14" s="112" t="s">
        <v>103</v>
      </c>
      <c r="C14" s="15" t="s">
        <v>110</v>
      </c>
      <c r="D14" s="20"/>
      <c r="E14" s="5"/>
      <c r="F14" s="5"/>
      <c r="G14" s="16"/>
      <c r="H14" s="27"/>
      <c r="I14" s="18"/>
      <c r="J14" s="19"/>
      <c r="K14" s="19"/>
      <c r="M14" s="119" t="s">
        <v>193</v>
      </c>
      <c r="N14" s="22">
        <v>1185</v>
      </c>
      <c r="P14" s="123">
        <v>215</v>
      </c>
      <c r="Q14" s="122">
        <v>0</v>
      </c>
      <c r="R14" s="122" t="n">
        <f t="shared" si="0"/>
        <v>10.6296</v>
      </c>
      <c r="S14" s="126">
        <v>0</v>
      </c>
      <c r="T14" s="122">
        <v>0</v>
      </c>
      <c r="U14" s="122" t="n">
        <f t="shared" si="2"/>
        <v>225.6296</v>
      </c>
      <c r="V14" s="126" t="n">
        <f t="shared" si="1"/>
        <v>267371.0</v>
      </c>
    </row>
    <row r="15" spans="1:67" ht="30" x14ac:dyDescent="0.25">
      <c r="A15" s="111">
        <v>8</v>
      </c>
      <c r="B15" s="115" t="s">
        <v>111</v>
      </c>
      <c r="C15" s="113" t="s">
        <v>112</v>
      </c>
      <c r="D15" s="20"/>
      <c r="E15" s="5"/>
      <c r="F15" s="5"/>
      <c r="G15" s="16"/>
      <c r="H15" s="27"/>
      <c r="I15" s="18"/>
      <c r="J15" s="19"/>
      <c r="K15" s="19"/>
      <c r="M15" s="118" t="s">
        <v>193</v>
      </c>
      <c r="N15" s="22">
        <v>344</v>
      </c>
      <c r="P15" s="123">
        <v>6515</v>
      </c>
      <c r="Q15" s="122">
        <v>0</v>
      </c>
      <c r="R15" s="122" t="n">
        <f t="shared" si="0"/>
        <v>322.10159999999996</v>
      </c>
      <c r="S15" s="126">
        <v>0</v>
      </c>
      <c r="T15" s="122">
        <v>0</v>
      </c>
      <c r="U15" s="122" t="n">
        <f t="shared" si="2"/>
        <v>6837.1016</v>
      </c>
      <c r="V15" s="126" t="n">
        <f t="shared" si="1"/>
        <v>2351963.0</v>
      </c>
    </row>
    <row r="16" spans="1:67" x14ac:dyDescent="0.25">
      <c r="A16" s="111">
        <v>9</v>
      </c>
      <c r="B16" s="115" t="s">
        <v>111</v>
      </c>
      <c r="C16" s="113" t="s">
        <v>113</v>
      </c>
      <c r="D16" s="20"/>
      <c r="E16" s="5"/>
      <c r="F16" s="5"/>
      <c r="G16" s="16"/>
      <c r="H16" s="27"/>
      <c r="I16" s="18"/>
      <c r="J16" s="19"/>
      <c r="K16" s="19"/>
      <c r="M16" s="119" t="s">
        <v>193</v>
      </c>
      <c r="N16" s="22">
        <v>30</v>
      </c>
      <c r="P16" s="123">
        <v>6580</v>
      </c>
      <c r="Q16" s="122">
        <v>0</v>
      </c>
      <c r="R16" s="122" t="n">
        <f t="shared" si="0"/>
        <v>325.3152</v>
      </c>
      <c r="S16" s="126">
        <v>0</v>
      </c>
      <c r="T16" s="122">
        <v>0</v>
      </c>
      <c r="U16" s="122" t="n">
        <f t="shared" si="2"/>
        <v>6905.3152</v>
      </c>
      <c r="V16" s="126" t="n">
        <f t="shared" si="1"/>
        <v>207159.0</v>
      </c>
    </row>
    <row r="17" spans="1:22" ht="30" x14ac:dyDescent="0.25">
      <c r="A17" s="111">
        <v>10</v>
      </c>
      <c r="B17" s="116" t="s">
        <v>111</v>
      </c>
      <c r="C17" s="113" t="s">
        <v>114</v>
      </c>
      <c r="D17" s="20"/>
      <c r="E17" s="5"/>
      <c r="F17" s="5"/>
      <c r="G17" s="16"/>
      <c r="H17" s="27"/>
      <c r="I17" s="18"/>
      <c r="J17" s="19"/>
      <c r="K17" s="19"/>
      <c r="M17" s="118" t="s">
        <v>193</v>
      </c>
      <c r="N17" s="22">
        <v>255</v>
      </c>
      <c r="P17" s="123">
        <v>6723</v>
      </c>
      <c r="Q17" s="122">
        <v>0</v>
      </c>
      <c r="R17" s="122" t="n">
        <f t="shared" si="0"/>
        <v>332.38512</v>
      </c>
      <c r="S17" s="126">
        <v>0</v>
      </c>
      <c r="T17" s="122">
        <v>0</v>
      </c>
      <c r="U17" s="122" t="n">
        <f t="shared" si="2"/>
        <v>7055.38512</v>
      </c>
      <c r="V17" s="126" t="n">
        <f t="shared" si="1"/>
        <v>1799123.0</v>
      </c>
    </row>
    <row r="18" spans="1:22" ht="30" x14ac:dyDescent="0.25">
      <c r="A18" s="111">
        <v>11</v>
      </c>
      <c r="B18" s="115" t="s">
        <v>111</v>
      </c>
      <c r="C18" s="113" t="s">
        <v>115</v>
      </c>
      <c r="D18" s="20"/>
      <c r="E18" s="5"/>
      <c r="F18" s="5"/>
      <c r="G18" s="16"/>
      <c r="H18" s="27"/>
      <c r="I18" s="18"/>
      <c r="J18" s="19"/>
      <c r="K18" s="19"/>
      <c r="M18" s="118" t="s">
        <v>193</v>
      </c>
      <c r="N18" s="22">
        <v>3</v>
      </c>
      <c r="P18" s="123">
        <v>6867</v>
      </c>
      <c r="Q18" s="122">
        <v>0</v>
      </c>
      <c r="R18" s="122" t="n">
        <f t="shared" si="0"/>
        <v>339.50448</v>
      </c>
      <c r="S18" s="126">
        <v>0</v>
      </c>
      <c r="T18" s="122">
        <v>0</v>
      </c>
      <c r="U18" s="122" t="n">
        <f t="shared" si="2"/>
        <v>7206.50448</v>
      </c>
      <c r="V18" s="126" t="n">
        <f t="shared" si="1"/>
        <v>21620.0</v>
      </c>
    </row>
    <row r="19" spans="1:22" ht="31.5" x14ac:dyDescent="0.25">
      <c r="A19" s="111">
        <v>12</v>
      </c>
      <c r="B19" s="115" t="s">
        <v>103</v>
      </c>
      <c r="C19" s="117" t="s">
        <v>116</v>
      </c>
      <c r="D19" s="20"/>
      <c r="E19" s="5"/>
      <c r="F19" s="5"/>
      <c r="G19" s="16"/>
      <c r="H19" s="27"/>
      <c r="I19" s="18"/>
      <c r="J19" s="19"/>
      <c r="K19" s="19"/>
      <c r="M19" s="118" t="s">
        <v>193</v>
      </c>
      <c r="N19" s="22">
        <v>1868</v>
      </c>
      <c r="P19" s="123">
        <v>1679</v>
      </c>
      <c r="Q19" s="122">
        <v>0</v>
      </c>
      <c r="R19" s="122" t="n">
        <f t="shared" si="0"/>
        <v>83.00976</v>
      </c>
      <c r="S19" s="126">
        <v>0</v>
      </c>
      <c r="T19" s="122">
        <v>0</v>
      </c>
      <c r="U19" s="122" t="n">
        <f t="shared" si="2"/>
        <v>1762.00976</v>
      </c>
      <c r="V19" s="126" t="n">
        <f t="shared" si="1"/>
        <v>3291434.0</v>
      </c>
    </row>
    <row r="20" spans="1:22" ht="47.25" x14ac:dyDescent="0.25">
      <c r="A20" s="111">
        <v>13</v>
      </c>
      <c r="B20" s="115" t="s">
        <v>111</v>
      </c>
      <c r="C20" s="117" t="s">
        <v>117</v>
      </c>
      <c r="D20" s="20"/>
      <c r="E20" s="5"/>
      <c r="F20" s="5"/>
      <c r="G20" s="16"/>
      <c r="H20" s="27"/>
      <c r="I20" s="18"/>
      <c r="J20" s="19"/>
      <c r="K20" s="19"/>
      <c r="M20" s="118" t="s">
        <v>193</v>
      </c>
      <c r="N20" s="22">
        <v>1</v>
      </c>
      <c r="P20" s="123">
        <v>6723</v>
      </c>
      <c r="Q20" s="122">
        <v>0</v>
      </c>
      <c r="R20" s="122" t="n">
        <f t="shared" si="0"/>
        <v>332.38512</v>
      </c>
      <c r="S20" s="126">
        <v>0</v>
      </c>
      <c r="T20" s="122">
        <v>0</v>
      </c>
      <c r="U20" s="122">
        <v>0</v>
      </c>
      <c r="V20" s="126" t="n">
        <f t="shared" si="1"/>
        <v>0.0</v>
      </c>
    </row>
    <row r="21" spans="1:22" ht="31.5" x14ac:dyDescent="0.25">
      <c r="A21" s="111">
        <v>14</v>
      </c>
      <c r="B21" s="115" t="s">
        <v>118</v>
      </c>
      <c r="C21" s="117" t="s">
        <v>119</v>
      </c>
      <c r="D21" s="20"/>
      <c r="E21" s="5"/>
      <c r="F21" s="5"/>
      <c r="G21" s="16"/>
      <c r="H21" s="27"/>
      <c r="I21" s="18"/>
      <c r="J21" s="19"/>
      <c r="K21" s="19"/>
      <c r="M21" s="118" t="s">
        <v>193</v>
      </c>
      <c r="N21" s="120">
        <v>383</v>
      </c>
      <c r="P21" s="123">
        <v>7691</v>
      </c>
      <c r="Q21" s="122">
        <v>0</v>
      </c>
      <c r="R21" s="122" t="n">
        <f t="shared" si="0"/>
        <v>380.24304</v>
      </c>
      <c r="S21" s="126">
        <v>0</v>
      </c>
      <c r="T21" s="122">
        <v>0</v>
      </c>
      <c r="U21" s="122" t="n">
        <f t="shared" si="2"/>
        <v>8071.24304</v>
      </c>
      <c r="V21" s="126" t="n">
        <f t="shared" si="1"/>
        <v>3091286.0</v>
      </c>
    </row>
    <row r="22" spans="1:22" ht="15.75" x14ac:dyDescent="0.25">
      <c r="A22" s="111">
        <v>15</v>
      </c>
      <c r="B22" s="115" t="s">
        <v>118</v>
      </c>
      <c r="C22" s="117" t="s">
        <v>120</v>
      </c>
      <c r="D22" s="20"/>
      <c r="E22" s="5"/>
      <c r="F22" s="5"/>
      <c r="G22" s="16"/>
      <c r="H22" s="27"/>
      <c r="I22" s="18"/>
      <c r="J22" s="19"/>
      <c r="K22" s="19"/>
      <c r="M22" s="119" t="s">
        <v>193</v>
      </c>
      <c r="N22" s="22">
        <v>815</v>
      </c>
      <c r="P22" s="123">
        <v>7691</v>
      </c>
      <c r="Q22" s="122">
        <v>0</v>
      </c>
      <c r="R22" s="122" t="n">
        <f t="shared" si="0"/>
        <v>380.24304</v>
      </c>
      <c r="S22" s="126">
        <v>0</v>
      </c>
      <c r="T22" s="122">
        <v>0</v>
      </c>
      <c r="U22" s="122" t="n">
        <f t="shared" si="2"/>
        <v>8071.24304</v>
      </c>
      <c r="V22" s="126" t="n">
        <f t="shared" si="1"/>
        <v>6578063.0</v>
      </c>
    </row>
    <row r="23" spans="1:22" ht="15.75" x14ac:dyDescent="0.25">
      <c r="A23" s="111">
        <v>16</v>
      </c>
      <c r="B23" s="115" t="s">
        <v>118</v>
      </c>
      <c r="C23" s="117" t="s">
        <v>121</v>
      </c>
      <c r="D23" s="20"/>
      <c r="E23" s="5"/>
      <c r="F23" s="5"/>
      <c r="G23" s="16"/>
      <c r="H23" s="27"/>
      <c r="I23" s="18"/>
      <c r="J23" s="19"/>
      <c r="K23" s="19"/>
      <c r="M23" s="119" t="s">
        <v>193</v>
      </c>
      <c r="N23" s="22">
        <v>292</v>
      </c>
      <c r="P23" s="123">
        <v>7691</v>
      </c>
      <c r="Q23" s="122">
        <v>0</v>
      </c>
      <c r="R23" s="122" t="n">
        <f t="shared" si="0"/>
        <v>380.24304</v>
      </c>
      <c r="S23" s="126">
        <v>0</v>
      </c>
      <c r="T23" s="122">
        <v>0</v>
      </c>
      <c r="U23" s="122" t="n">
        <f t="shared" si="2"/>
        <v>8071.24304</v>
      </c>
      <c r="V23" s="126" t="n">
        <f t="shared" si="1"/>
        <v>2356803.0</v>
      </c>
    </row>
    <row r="24" spans="1:22" ht="15.75" x14ac:dyDescent="0.25">
      <c r="A24" s="111">
        <v>17</v>
      </c>
      <c r="B24" s="115" t="s">
        <v>118</v>
      </c>
      <c r="C24" s="117" t="s">
        <v>122</v>
      </c>
      <c r="D24" s="20"/>
      <c r="E24" s="5"/>
      <c r="F24" s="5"/>
      <c r="G24" s="16"/>
      <c r="H24" s="27"/>
      <c r="I24" s="18"/>
      <c r="J24" s="19"/>
      <c r="K24" s="19"/>
      <c r="M24" s="119" t="s">
        <v>193</v>
      </c>
      <c r="N24" s="22">
        <v>1</v>
      </c>
      <c r="P24" s="123">
        <v>7978</v>
      </c>
      <c r="Q24" s="122">
        <v>0</v>
      </c>
      <c r="R24" s="122" t="n">
        <f t="shared" si="0"/>
        <v>394.43232</v>
      </c>
      <c r="S24" s="126">
        <v>0</v>
      </c>
      <c r="T24" s="122">
        <v>0</v>
      </c>
      <c r="U24" s="122">
        <v>0</v>
      </c>
      <c r="V24" s="126" t="n">
        <f t="shared" si="1"/>
        <v>0.0</v>
      </c>
    </row>
    <row r="25" spans="1:22" ht="15.75" x14ac:dyDescent="0.25">
      <c r="A25" s="111">
        <v>18</v>
      </c>
      <c r="B25" s="115" t="s">
        <v>118</v>
      </c>
      <c r="C25" s="117" t="s">
        <v>123</v>
      </c>
      <c r="D25" s="20"/>
      <c r="E25" s="5"/>
      <c r="F25" s="5"/>
      <c r="G25" s="16"/>
      <c r="H25" s="27"/>
      <c r="I25" s="18"/>
      <c r="J25" s="19"/>
      <c r="K25" s="19"/>
      <c r="M25" s="119" t="s">
        <v>193</v>
      </c>
      <c r="N25" s="22">
        <v>258</v>
      </c>
      <c r="P25" s="123">
        <v>7691</v>
      </c>
      <c r="Q25" s="122">
        <v>0</v>
      </c>
      <c r="R25" s="122" t="n">
        <f t="shared" si="0"/>
        <v>380.24304</v>
      </c>
      <c r="S25" s="126">
        <v>0</v>
      </c>
      <c r="T25" s="122">
        <v>0</v>
      </c>
      <c r="U25" s="122" t="n">
        <f t="shared" si="2"/>
        <v>8071.24304</v>
      </c>
      <c r="V25" s="126" t="n">
        <f t="shared" si="1"/>
        <v>2082381.0</v>
      </c>
    </row>
    <row r="26" spans="1:22" ht="15.75" x14ac:dyDescent="0.25">
      <c r="A26" s="111">
        <v>19</v>
      </c>
      <c r="B26" s="115" t="s">
        <v>118</v>
      </c>
      <c r="C26" s="117" t="s">
        <v>124</v>
      </c>
      <c r="D26" s="20"/>
      <c r="E26" s="5"/>
      <c r="F26" s="5"/>
      <c r="G26" s="16"/>
      <c r="H26" s="27"/>
      <c r="I26" s="18"/>
      <c r="J26" s="19"/>
      <c r="K26" s="19"/>
      <c r="M26" s="119" t="s">
        <v>193</v>
      </c>
      <c r="N26" s="22">
        <v>35</v>
      </c>
      <c r="P26" s="123">
        <v>7978</v>
      </c>
      <c r="Q26" s="122">
        <v>0</v>
      </c>
      <c r="R26" s="122" t="n">
        <f t="shared" si="0"/>
        <v>394.43232</v>
      </c>
      <c r="S26" s="126">
        <v>0</v>
      </c>
      <c r="T26" s="122">
        <v>0</v>
      </c>
      <c r="U26" s="122" t="n">
        <f t="shared" si="2"/>
        <v>8372.43232</v>
      </c>
      <c r="V26" s="126" t="n">
        <f t="shared" si="1"/>
        <v>293035.0</v>
      </c>
    </row>
    <row r="27" spans="1:22" ht="31.5" x14ac:dyDescent="0.25">
      <c r="A27" s="111">
        <v>20</v>
      </c>
      <c r="B27" s="115" t="s">
        <v>118</v>
      </c>
      <c r="C27" s="117" t="s">
        <v>125</v>
      </c>
      <c r="D27" s="20"/>
      <c r="E27" s="5"/>
      <c r="F27" s="5"/>
      <c r="G27" s="16"/>
      <c r="H27" s="27"/>
      <c r="I27" s="18"/>
      <c r="J27" s="19"/>
      <c r="K27" s="19"/>
      <c r="M27" s="118" t="s">
        <v>193</v>
      </c>
      <c r="N27" s="22">
        <v>662</v>
      </c>
      <c r="P27" s="123">
        <v>7691</v>
      </c>
      <c r="Q27" s="122">
        <v>0</v>
      </c>
      <c r="R27" s="122" t="n">
        <f t="shared" si="0"/>
        <v>380.24304</v>
      </c>
      <c r="S27" s="126">
        <v>0</v>
      </c>
      <c r="T27" s="122">
        <v>0</v>
      </c>
      <c r="U27" s="122" t="n">
        <f t="shared" si="2"/>
        <v>8071.24304</v>
      </c>
      <c r="V27" s="126" t="n">
        <f t="shared" si="1"/>
        <v>5343163.0</v>
      </c>
    </row>
    <row r="28" spans="1:22" ht="15.75" x14ac:dyDescent="0.25">
      <c r="A28" s="111">
        <v>21</v>
      </c>
      <c r="B28" s="115" t="s">
        <v>118</v>
      </c>
      <c r="C28" s="117" t="s">
        <v>126</v>
      </c>
      <c r="D28" s="20"/>
      <c r="E28" s="5"/>
      <c r="F28" s="5"/>
      <c r="G28" s="16"/>
      <c r="H28" s="27"/>
      <c r="I28" s="18"/>
      <c r="J28" s="19"/>
      <c r="K28" s="19"/>
      <c r="M28" s="119" t="s">
        <v>193</v>
      </c>
      <c r="N28" s="22">
        <v>104</v>
      </c>
      <c r="P28" s="123">
        <v>7978</v>
      </c>
      <c r="Q28" s="122">
        <v>0</v>
      </c>
      <c r="R28" s="122" t="n">
        <f t="shared" si="0"/>
        <v>394.43232</v>
      </c>
      <c r="S28" s="126">
        <v>0</v>
      </c>
      <c r="T28" s="122">
        <v>0</v>
      </c>
      <c r="U28" s="122" t="n">
        <f t="shared" si="2"/>
        <v>8372.43232</v>
      </c>
      <c r="V28" s="126" t="n">
        <f t="shared" si="1"/>
        <v>870733.0</v>
      </c>
    </row>
    <row r="29" spans="1:22" ht="15.75" x14ac:dyDescent="0.25">
      <c r="A29" s="111">
        <v>22</v>
      </c>
      <c r="B29" s="115" t="s">
        <v>118</v>
      </c>
      <c r="C29" s="117" t="s">
        <v>127</v>
      </c>
      <c r="D29" s="20"/>
      <c r="E29" s="5"/>
      <c r="F29" s="5"/>
      <c r="G29" s="16"/>
      <c r="H29" s="27"/>
      <c r="I29" s="18"/>
      <c r="J29" s="19"/>
      <c r="K29" s="19"/>
      <c r="M29" s="119" t="s">
        <v>193</v>
      </c>
      <c r="N29" s="22">
        <v>1196</v>
      </c>
      <c r="P29" s="123">
        <v>7691</v>
      </c>
      <c r="Q29" s="122">
        <v>0</v>
      </c>
      <c r="R29" s="122" t="n">
        <f t="shared" si="0"/>
        <v>380.24304</v>
      </c>
      <c r="S29" s="126">
        <v>0</v>
      </c>
      <c r="T29" s="122">
        <v>0</v>
      </c>
      <c r="U29" s="122" t="n">
        <f t="shared" si="2"/>
        <v>8071.24304</v>
      </c>
      <c r="V29" s="126" t="n">
        <f t="shared" si="1"/>
        <v>9653207.0</v>
      </c>
    </row>
    <row r="30" spans="1:22" ht="31.5" x14ac:dyDescent="0.25">
      <c r="A30" s="111">
        <v>23</v>
      </c>
      <c r="B30" s="115" t="s">
        <v>118</v>
      </c>
      <c r="C30" s="117" t="s">
        <v>128</v>
      </c>
      <c r="D30" s="20"/>
      <c r="E30" s="5"/>
      <c r="F30" s="5"/>
      <c r="G30" s="16"/>
      <c r="H30" s="27"/>
      <c r="I30" s="18"/>
      <c r="J30" s="19"/>
      <c r="K30" s="19"/>
      <c r="M30" s="118" t="s">
        <v>193</v>
      </c>
      <c r="N30" s="22">
        <v>25</v>
      </c>
      <c r="P30" s="123">
        <v>7978</v>
      </c>
      <c r="Q30" s="122">
        <v>0</v>
      </c>
      <c r="R30" s="122" t="n">
        <f t="shared" si="0"/>
        <v>394.43232</v>
      </c>
      <c r="S30" s="126">
        <v>0</v>
      </c>
      <c r="T30" s="122">
        <v>0</v>
      </c>
      <c r="U30" s="122" t="n">
        <f t="shared" si="2"/>
        <v>8372.43232</v>
      </c>
      <c r="V30" s="126" t="n">
        <f t="shared" si="1"/>
        <v>209311.0</v>
      </c>
    </row>
    <row r="31" spans="1:22" ht="31.5" x14ac:dyDescent="0.25">
      <c r="A31" s="111">
        <v>24</v>
      </c>
      <c r="B31" s="115" t="s">
        <v>118</v>
      </c>
      <c r="C31" s="117" t="s">
        <v>129</v>
      </c>
      <c r="D31" s="20"/>
      <c r="E31" s="5"/>
      <c r="F31" s="5"/>
      <c r="G31" s="16"/>
      <c r="H31" s="27"/>
      <c r="I31" s="18"/>
      <c r="J31" s="19"/>
      <c r="K31" s="19"/>
      <c r="M31" s="118" t="s">
        <v>193</v>
      </c>
      <c r="N31" s="22">
        <v>43</v>
      </c>
      <c r="P31" s="123">
        <v>7978</v>
      </c>
      <c r="Q31" s="122">
        <v>0</v>
      </c>
      <c r="R31" s="122" t="n">
        <f t="shared" si="0"/>
        <v>394.43232</v>
      </c>
      <c r="S31" s="126">
        <v>0</v>
      </c>
      <c r="T31" s="122">
        <v>0</v>
      </c>
      <c r="U31" s="122" t="n">
        <f t="shared" si="2"/>
        <v>8372.43232</v>
      </c>
      <c r="V31" s="126" t="n">
        <f t="shared" si="1"/>
        <v>360015.0</v>
      </c>
    </row>
    <row r="32" spans="1:22" ht="31.5" x14ac:dyDescent="0.25">
      <c r="A32" s="111">
        <v>25</v>
      </c>
      <c r="B32" s="115" t="s">
        <v>118</v>
      </c>
      <c r="C32" s="117" t="s">
        <v>130</v>
      </c>
      <c r="D32" s="20"/>
      <c r="E32" s="5"/>
      <c r="F32" s="5"/>
      <c r="G32" s="16"/>
      <c r="H32" s="27"/>
      <c r="I32" s="18"/>
      <c r="J32" s="19"/>
      <c r="K32" s="19"/>
      <c r="M32" s="118" t="s">
        <v>193</v>
      </c>
      <c r="N32" s="22">
        <v>6</v>
      </c>
      <c r="P32" s="123">
        <v>7978</v>
      </c>
      <c r="Q32" s="122">
        <v>0</v>
      </c>
      <c r="R32" s="122" t="n">
        <f t="shared" si="0"/>
        <v>394.43232</v>
      </c>
      <c r="S32" s="126">
        <v>0</v>
      </c>
      <c r="T32" s="122">
        <v>0</v>
      </c>
      <c r="U32" s="122" t="n">
        <f t="shared" si="2"/>
        <v>8372.43232</v>
      </c>
      <c r="V32" s="126" t="n">
        <f t="shared" si="1"/>
        <v>50235.0</v>
      </c>
    </row>
    <row r="33" spans="1:22" ht="15.75" x14ac:dyDescent="0.25">
      <c r="A33" s="111">
        <v>26</v>
      </c>
      <c r="B33" s="115" t="s">
        <v>118</v>
      </c>
      <c r="C33" s="117" t="s">
        <v>131</v>
      </c>
      <c r="D33" s="20"/>
      <c r="E33" s="5"/>
      <c r="F33" s="5"/>
      <c r="G33" s="16"/>
      <c r="H33" s="27"/>
      <c r="I33" s="18"/>
      <c r="J33" s="19"/>
      <c r="K33" s="19"/>
      <c r="M33" s="119" t="s">
        <v>193</v>
      </c>
      <c r="N33" s="22">
        <v>2</v>
      </c>
      <c r="P33" s="123">
        <v>7978</v>
      </c>
      <c r="Q33" s="122">
        <v>0</v>
      </c>
      <c r="R33" s="122" t="n">
        <f t="shared" si="0"/>
        <v>394.43232</v>
      </c>
      <c r="S33" s="126">
        <v>0</v>
      </c>
      <c r="T33" s="122">
        <v>0</v>
      </c>
      <c r="U33" s="122" t="n">
        <f t="shared" si="2"/>
        <v>8372.43232</v>
      </c>
      <c r="V33" s="126" t="n">
        <f t="shared" si="1"/>
        <v>16745.0</v>
      </c>
    </row>
    <row r="34" spans="1:22" ht="15.75" x14ac:dyDescent="0.25">
      <c r="A34" s="111">
        <v>27</v>
      </c>
      <c r="B34" s="115" t="s">
        <v>118</v>
      </c>
      <c r="C34" s="117" t="s">
        <v>132</v>
      </c>
      <c r="D34" s="20"/>
      <c r="E34" s="5"/>
      <c r="F34" s="5"/>
      <c r="G34" s="16"/>
      <c r="H34" s="27"/>
      <c r="I34" s="18"/>
      <c r="J34" s="19"/>
      <c r="K34" s="19"/>
      <c r="M34" s="119" t="s">
        <v>193</v>
      </c>
      <c r="N34" s="22">
        <v>3</v>
      </c>
      <c r="P34" s="123">
        <v>7978</v>
      </c>
      <c r="Q34" s="122">
        <v>0</v>
      </c>
      <c r="R34" s="122" t="n">
        <f t="shared" si="0"/>
        <v>394.43232</v>
      </c>
      <c r="S34" s="126">
        <v>0</v>
      </c>
      <c r="T34" s="122">
        <v>0</v>
      </c>
      <c r="U34" s="122" t="n">
        <f t="shared" si="2"/>
        <v>8372.43232</v>
      </c>
      <c r="V34" s="126" t="n">
        <f t="shared" si="1"/>
        <v>25117.0</v>
      </c>
    </row>
    <row r="35" spans="1:22" ht="15.75" x14ac:dyDescent="0.25">
      <c r="A35" s="111">
        <v>28</v>
      </c>
      <c r="B35" s="115" t="s">
        <v>118</v>
      </c>
      <c r="C35" s="117" t="s">
        <v>133</v>
      </c>
      <c r="D35" s="20"/>
      <c r="E35" s="5"/>
      <c r="F35" s="5"/>
      <c r="G35" s="16"/>
      <c r="H35" s="27"/>
      <c r="I35" s="18"/>
      <c r="J35" s="19"/>
      <c r="K35" s="19"/>
      <c r="M35" s="119" t="s">
        <v>193</v>
      </c>
      <c r="N35" s="22">
        <v>3</v>
      </c>
      <c r="P35" s="123">
        <v>7978</v>
      </c>
      <c r="Q35" s="122">
        <v>0</v>
      </c>
      <c r="R35" s="122" t="n">
        <f t="shared" si="0"/>
        <v>394.43232</v>
      </c>
      <c r="S35" s="126">
        <v>0</v>
      </c>
      <c r="T35" s="122">
        <v>0</v>
      </c>
      <c r="U35" s="122" t="n">
        <f t="shared" si="2"/>
        <v>8372.43232</v>
      </c>
      <c r="V35" s="126" t="n">
        <f t="shared" si="1"/>
        <v>25117.0</v>
      </c>
    </row>
    <row r="36" spans="1:22" ht="31.5" x14ac:dyDescent="0.25">
      <c r="A36" s="111">
        <v>29</v>
      </c>
      <c r="B36" s="115" t="s">
        <v>118</v>
      </c>
      <c r="C36" s="117" t="s">
        <v>134</v>
      </c>
      <c r="D36" s="20"/>
      <c r="E36" s="5"/>
      <c r="F36" s="5"/>
      <c r="G36" s="16"/>
      <c r="H36" s="27"/>
      <c r="I36" s="18"/>
      <c r="J36" s="19"/>
      <c r="K36" s="19"/>
      <c r="M36" s="118" t="s">
        <v>193</v>
      </c>
      <c r="N36" s="22">
        <v>1862</v>
      </c>
      <c r="P36" s="123">
        <v>-574</v>
      </c>
      <c r="Q36" s="122">
        <v>0</v>
      </c>
      <c r="R36" s="122" t="n">
        <f t="shared" si="0"/>
        <v>-28.37856</v>
      </c>
      <c r="S36" s="126">
        <v>0</v>
      </c>
      <c r="T36" s="122">
        <v>0</v>
      </c>
      <c r="U36" s="122" t="n">
        <f t="shared" si="2"/>
        <v>-602.37856</v>
      </c>
      <c r="V36" s="126" t="n">
        <f t="shared" si="1"/>
        <v>-1121629.0</v>
      </c>
    </row>
    <row r="37" spans="1:22" ht="31.5" x14ac:dyDescent="0.25">
      <c r="A37" s="111">
        <v>30</v>
      </c>
      <c r="B37" s="115" t="s">
        <v>118</v>
      </c>
      <c r="C37" s="117" t="s">
        <v>135</v>
      </c>
      <c r="D37" s="20"/>
      <c r="E37" s="5"/>
      <c r="F37" s="5"/>
      <c r="G37" s="16"/>
      <c r="H37" s="27"/>
      <c r="I37" s="18"/>
      <c r="J37" s="19"/>
      <c r="K37" s="19"/>
      <c r="M37" s="118" t="s">
        <v>193</v>
      </c>
      <c r="N37" s="22">
        <v>1</v>
      </c>
      <c r="P37" s="123">
        <v>0</v>
      </c>
      <c r="Q37" s="122">
        <v>0</v>
      </c>
      <c r="R37" s="122" t="n">
        <f t="shared" si="0"/>
        <v>0.0</v>
      </c>
      <c r="S37" s="126">
        <v>0</v>
      </c>
      <c r="T37" s="122">
        <v>0</v>
      </c>
      <c r="U37" s="122">
        <v>0</v>
      </c>
      <c r="V37" s="126" t="n">
        <f t="shared" si="1"/>
        <v>0.0</v>
      </c>
    </row>
    <row r="38" spans="1:22" ht="31.5" x14ac:dyDescent="0.25">
      <c r="A38" s="111">
        <v>31</v>
      </c>
      <c r="B38" s="115" t="s">
        <v>118</v>
      </c>
      <c r="C38" s="117" t="s">
        <v>136</v>
      </c>
      <c r="D38" s="20"/>
      <c r="E38" s="5"/>
      <c r="F38" s="5"/>
      <c r="G38" s="16"/>
      <c r="H38" s="27"/>
      <c r="I38" s="18"/>
      <c r="J38" s="19"/>
      <c r="K38" s="19"/>
      <c r="M38" s="118" t="s">
        <v>193</v>
      </c>
      <c r="N38" s="22">
        <v>513</v>
      </c>
      <c r="P38" s="123">
        <v>503</v>
      </c>
      <c r="Q38" s="122">
        <v>0</v>
      </c>
      <c r="R38" s="122" t="n">
        <f t="shared" si="0"/>
        <v>24.86832</v>
      </c>
      <c r="S38" s="126">
        <v>0</v>
      </c>
      <c r="T38" s="122">
        <v>0</v>
      </c>
      <c r="U38" s="122" t="n">
        <f t="shared" si="2"/>
        <v>527.86832</v>
      </c>
      <c r="V38" s="126" t="n">
        <f t="shared" si="1"/>
        <v>270796.0</v>
      </c>
    </row>
    <row r="39" spans="1:22" ht="31.5" x14ac:dyDescent="0.25">
      <c r="A39" s="111">
        <v>32</v>
      </c>
      <c r="B39" s="115" t="s">
        <v>118</v>
      </c>
      <c r="C39" s="117" t="s">
        <v>137</v>
      </c>
      <c r="D39" s="20"/>
      <c r="E39" s="5"/>
      <c r="F39" s="5"/>
      <c r="G39" s="16"/>
      <c r="H39" s="27"/>
      <c r="I39" s="18"/>
      <c r="J39" s="19"/>
      <c r="K39" s="19"/>
      <c r="M39" s="118" t="s">
        <v>193</v>
      </c>
      <c r="N39" s="22">
        <v>1</v>
      </c>
      <c r="P39" s="123">
        <v>0</v>
      </c>
      <c r="Q39" s="122">
        <v>0</v>
      </c>
      <c r="R39" s="122" t="n">
        <f t="shared" si="0"/>
        <v>0.0</v>
      </c>
      <c r="S39" s="126">
        <v>0</v>
      </c>
      <c r="T39" s="122">
        <v>0</v>
      </c>
      <c r="U39" s="122">
        <v>0</v>
      </c>
      <c r="V39" s="126" t="n">
        <f t="shared" si="1"/>
        <v>0.0</v>
      </c>
    </row>
    <row r="40" spans="1:22" ht="31.5" x14ac:dyDescent="0.25">
      <c r="A40" s="111">
        <v>33</v>
      </c>
      <c r="B40" s="115" t="s">
        <v>118</v>
      </c>
      <c r="C40" s="117" t="s">
        <v>138</v>
      </c>
      <c r="D40" s="20"/>
      <c r="E40" s="5"/>
      <c r="F40" s="5"/>
      <c r="G40" s="16"/>
      <c r="H40" s="27"/>
      <c r="I40" s="18"/>
      <c r="J40" s="19"/>
      <c r="K40" s="19"/>
      <c r="M40" s="118" t="s">
        <v>193</v>
      </c>
      <c r="N40" s="22">
        <v>140</v>
      </c>
      <c r="P40" s="123">
        <v>1578</v>
      </c>
      <c r="Q40" s="122">
        <v>0</v>
      </c>
      <c r="R40" s="122" t="n">
        <f t="shared" si="0"/>
        <v>78.01632</v>
      </c>
      <c r="S40" s="126">
        <v>0</v>
      </c>
      <c r="T40" s="122">
        <v>0</v>
      </c>
      <c r="U40" s="122" t="n">
        <f t="shared" si="2"/>
        <v>1656.01632</v>
      </c>
      <c r="V40" s="126" t="n">
        <f t="shared" si="1"/>
        <v>231842.0</v>
      </c>
    </row>
    <row r="41" spans="1:22" ht="30" x14ac:dyDescent="0.25">
      <c r="A41" s="111">
        <v>34</v>
      </c>
      <c r="B41" s="115" t="s">
        <v>139</v>
      </c>
      <c r="C41" s="15" t="s">
        <v>140</v>
      </c>
      <c r="D41" s="20"/>
      <c r="E41" s="5"/>
      <c r="F41" s="5"/>
      <c r="G41" s="16"/>
      <c r="H41" s="27"/>
      <c r="I41" s="18"/>
      <c r="J41" s="19"/>
      <c r="K41" s="19"/>
      <c r="M41" s="118" t="s">
        <v>194</v>
      </c>
      <c r="N41" s="22">
        <v>251</v>
      </c>
      <c r="P41" s="123">
        <v>543</v>
      </c>
      <c r="Q41" s="122">
        <v>0</v>
      </c>
      <c r="R41" s="122" t="n">
        <f t="shared" si="0"/>
        <v>26.84592</v>
      </c>
      <c r="S41" s="126">
        <v>0</v>
      </c>
      <c r="T41" s="122">
        <v>0</v>
      </c>
      <c r="U41" s="122" t="n">
        <f t="shared" si="2"/>
        <v>569.84592</v>
      </c>
      <c r="V41" s="126" t="n">
        <f t="shared" si="1"/>
        <v>143031.0</v>
      </c>
    </row>
    <row r="42" spans="1:22" ht="31.5" x14ac:dyDescent="0.25">
      <c r="A42" s="111">
        <v>35</v>
      </c>
      <c r="B42" s="115" t="s">
        <v>139</v>
      </c>
      <c r="C42" s="117" t="s">
        <v>141</v>
      </c>
      <c r="D42" s="20"/>
      <c r="E42" s="5"/>
      <c r="F42" s="5"/>
      <c r="G42" s="16"/>
      <c r="H42" s="27"/>
      <c r="I42" s="18"/>
      <c r="J42" s="19"/>
      <c r="K42" s="19"/>
      <c r="M42" s="118" t="s">
        <v>194</v>
      </c>
      <c r="N42" s="22">
        <v>575</v>
      </c>
      <c r="P42" s="123">
        <v>543</v>
      </c>
      <c r="Q42" s="122">
        <v>0</v>
      </c>
      <c r="R42" s="122" t="n">
        <f t="shared" si="0"/>
        <v>26.84592</v>
      </c>
      <c r="S42" s="126">
        <v>0</v>
      </c>
      <c r="T42" s="122">
        <v>0</v>
      </c>
      <c r="U42" s="122" t="n">
        <f t="shared" si="2"/>
        <v>569.84592</v>
      </c>
      <c r="V42" s="126" t="n">
        <f t="shared" si="1"/>
        <v>327661.0</v>
      </c>
    </row>
    <row r="43" spans="1:22" ht="15.75" x14ac:dyDescent="0.25">
      <c r="A43" s="111">
        <v>36</v>
      </c>
      <c r="B43" s="115" t="s">
        <v>139</v>
      </c>
      <c r="C43" s="117" t="s">
        <v>142</v>
      </c>
      <c r="D43" s="20"/>
      <c r="E43" s="5"/>
      <c r="F43" s="5"/>
      <c r="G43" s="16"/>
      <c r="H43" s="27"/>
      <c r="I43" s="18"/>
      <c r="J43" s="19"/>
      <c r="K43" s="19"/>
      <c r="M43" s="119" t="s">
        <v>194</v>
      </c>
      <c r="N43" s="22">
        <v>953</v>
      </c>
      <c r="P43" s="123">
        <v>543</v>
      </c>
      <c r="Q43" s="122">
        <v>0</v>
      </c>
      <c r="R43" s="122" t="n">
        <f t="shared" si="0"/>
        <v>26.84592</v>
      </c>
      <c r="S43" s="126">
        <v>0</v>
      </c>
      <c r="T43" s="122">
        <v>0</v>
      </c>
      <c r="U43" s="122" t="n">
        <f t="shared" si="2"/>
        <v>569.84592</v>
      </c>
      <c r="V43" s="126" t="n">
        <f t="shared" si="1"/>
        <v>543063.0</v>
      </c>
    </row>
    <row r="44" spans="1:22" ht="31.5" x14ac:dyDescent="0.25">
      <c r="A44" s="111">
        <v>37</v>
      </c>
      <c r="B44" s="115" t="s">
        <v>139</v>
      </c>
      <c r="C44" s="117" t="s">
        <v>143</v>
      </c>
      <c r="D44" s="20"/>
      <c r="E44" s="5"/>
      <c r="F44" s="5"/>
      <c r="G44" s="16"/>
      <c r="H44" s="27"/>
      <c r="I44" s="18"/>
      <c r="J44" s="19"/>
      <c r="K44" s="19"/>
      <c r="M44" s="118" t="s">
        <v>194</v>
      </c>
      <c r="N44" s="22">
        <v>1414</v>
      </c>
      <c r="P44" s="123">
        <v>615</v>
      </c>
      <c r="Q44" s="122">
        <v>0</v>
      </c>
      <c r="R44" s="122" t="n">
        <f t="shared" si="0"/>
        <v>30.4056</v>
      </c>
      <c r="S44" s="126">
        <v>0</v>
      </c>
      <c r="T44" s="122">
        <v>0</v>
      </c>
      <c r="U44" s="122" t="n">
        <f t="shared" si="2"/>
        <v>645.4056</v>
      </c>
      <c r="V44" s="126" t="n">
        <f t="shared" si="1"/>
        <v>912604.0</v>
      </c>
    </row>
    <row r="45" spans="1:22" ht="31.5" x14ac:dyDescent="0.25">
      <c r="A45" s="111">
        <v>38</v>
      </c>
      <c r="B45" s="115" t="s">
        <v>139</v>
      </c>
      <c r="C45" s="117" t="s">
        <v>144</v>
      </c>
      <c r="D45" s="20"/>
      <c r="E45" s="5"/>
      <c r="F45" s="5"/>
      <c r="G45" s="16"/>
      <c r="H45" s="27"/>
      <c r="I45" s="18"/>
      <c r="J45" s="19"/>
      <c r="K45" s="19"/>
      <c r="M45" s="118" t="s">
        <v>194</v>
      </c>
      <c r="N45" s="22">
        <v>1</v>
      </c>
      <c r="P45" s="123">
        <v>758</v>
      </c>
      <c r="Q45" s="122">
        <v>0</v>
      </c>
      <c r="R45" s="122" t="n">
        <f t="shared" si="0"/>
        <v>37.475519999999996</v>
      </c>
      <c r="S45" s="126">
        <v>0</v>
      </c>
      <c r="T45" s="122">
        <v>0</v>
      </c>
      <c r="U45" s="122">
        <v>0</v>
      </c>
      <c r="V45" s="126" t="n">
        <f t="shared" si="1"/>
        <v>0.0</v>
      </c>
    </row>
    <row r="46" spans="1:22" ht="31.5" x14ac:dyDescent="0.25">
      <c r="A46" s="111">
        <v>39</v>
      </c>
      <c r="B46" s="115" t="s">
        <v>139</v>
      </c>
      <c r="C46" s="117" t="s">
        <v>145</v>
      </c>
      <c r="D46" s="20"/>
      <c r="E46" s="5"/>
      <c r="F46" s="5"/>
      <c r="G46" s="16"/>
      <c r="H46" s="27"/>
      <c r="I46" s="18"/>
      <c r="J46" s="19"/>
      <c r="K46" s="19"/>
      <c r="M46" s="118" t="s">
        <v>194</v>
      </c>
      <c r="N46" s="22">
        <v>2561</v>
      </c>
      <c r="P46" s="123">
        <v>615</v>
      </c>
      <c r="Q46" s="122">
        <v>0</v>
      </c>
      <c r="R46" s="122" t="n">
        <f t="shared" si="0"/>
        <v>30.4056</v>
      </c>
      <c r="S46" s="126">
        <v>0</v>
      </c>
      <c r="T46" s="122">
        <v>0</v>
      </c>
      <c r="U46" s="122" t="n">
        <f t="shared" si="2"/>
        <v>645.4056</v>
      </c>
      <c r="V46" s="126" t="n">
        <f t="shared" si="1"/>
        <v>1652884.0</v>
      </c>
    </row>
    <row r="47" spans="1:22" ht="31.5" x14ac:dyDescent="0.25">
      <c r="A47" s="111">
        <v>40</v>
      </c>
      <c r="B47" s="115" t="s">
        <v>139</v>
      </c>
      <c r="C47" s="117" t="s">
        <v>146</v>
      </c>
      <c r="D47" s="20"/>
      <c r="E47" s="5"/>
      <c r="F47" s="5"/>
      <c r="G47" s="16"/>
      <c r="H47" s="27"/>
      <c r="I47" s="18"/>
      <c r="J47" s="19"/>
      <c r="K47" s="19"/>
      <c r="M47" s="118" t="s">
        <v>194</v>
      </c>
      <c r="N47" s="22">
        <v>292</v>
      </c>
      <c r="P47" s="123">
        <v>758</v>
      </c>
      <c r="Q47" s="122">
        <v>0</v>
      </c>
      <c r="R47" s="122" t="n">
        <f t="shared" si="0"/>
        <v>37.475519999999996</v>
      </c>
      <c r="S47" s="126">
        <v>0</v>
      </c>
      <c r="T47" s="122">
        <v>0</v>
      </c>
      <c r="U47" s="122" t="n">
        <f t="shared" si="2"/>
        <v>795.47552</v>
      </c>
      <c r="V47" s="126" t="n">
        <f t="shared" si="1"/>
        <v>232279.0</v>
      </c>
    </row>
    <row r="48" spans="1:22" ht="63" x14ac:dyDescent="0.25">
      <c r="A48" s="111">
        <v>41</v>
      </c>
      <c r="B48" s="115" t="s">
        <v>139</v>
      </c>
      <c r="C48" s="117" t="s">
        <v>147</v>
      </c>
      <c r="D48" s="20"/>
      <c r="E48" s="5"/>
      <c r="F48" s="5"/>
      <c r="G48" s="16"/>
      <c r="H48" s="27"/>
      <c r="I48" s="18"/>
      <c r="J48" s="19"/>
      <c r="K48" s="19"/>
      <c r="M48" s="118" t="s">
        <v>194</v>
      </c>
      <c r="N48" s="22">
        <v>3290</v>
      </c>
      <c r="P48" s="123">
        <v>758</v>
      </c>
      <c r="Q48" s="122">
        <v>0</v>
      </c>
      <c r="R48" s="122" t="n">
        <f t="shared" si="0"/>
        <v>37.475519999999996</v>
      </c>
      <c r="S48" s="126">
        <v>0</v>
      </c>
      <c r="T48" s="122">
        <v>0</v>
      </c>
      <c r="U48" s="122" t="n">
        <f t="shared" si="2"/>
        <v>795.47552</v>
      </c>
      <c r="V48" s="126" t="n">
        <f t="shared" si="1"/>
        <v>2617114.0</v>
      </c>
    </row>
    <row r="49" spans="1:22" ht="31.5" x14ac:dyDescent="0.25">
      <c r="A49" s="111">
        <v>42</v>
      </c>
      <c r="B49" s="115" t="s">
        <v>139</v>
      </c>
      <c r="C49" s="117" t="s">
        <v>148</v>
      </c>
      <c r="D49" s="20"/>
      <c r="E49" s="5"/>
      <c r="F49" s="5"/>
      <c r="G49" s="16"/>
      <c r="H49" s="27"/>
      <c r="I49" s="18"/>
      <c r="J49" s="19"/>
      <c r="K49" s="19"/>
      <c r="M49" s="118" t="s">
        <v>194</v>
      </c>
      <c r="N49" s="22">
        <v>769</v>
      </c>
      <c r="P49" s="123">
        <v>758</v>
      </c>
      <c r="Q49" s="122">
        <v>0</v>
      </c>
      <c r="R49" s="122" t="n">
        <f t="shared" si="0"/>
        <v>37.475519999999996</v>
      </c>
      <c r="S49" s="126">
        <v>0</v>
      </c>
      <c r="T49" s="122">
        <v>0</v>
      </c>
      <c r="U49" s="122" t="n">
        <f t="shared" si="2"/>
        <v>795.47552</v>
      </c>
      <c r="V49" s="126" t="n">
        <f t="shared" si="1"/>
        <v>611721.0</v>
      </c>
    </row>
    <row r="50" spans="1:22" ht="31.5" x14ac:dyDescent="0.25">
      <c r="A50" s="111">
        <v>43</v>
      </c>
      <c r="B50" s="115" t="s">
        <v>139</v>
      </c>
      <c r="C50" s="117" t="s">
        <v>149</v>
      </c>
      <c r="D50" s="20"/>
      <c r="E50" s="5"/>
      <c r="F50" s="5"/>
      <c r="G50" s="16"/>
      <c r="H50" s="27"/>
      <c r="I50" s="18"/>
      <c r="J50" s="19"/>
      <c r="K50" s="19"/>
      <c r="M50" s="118" t="s">
        <v>194</v>
      </c>
      <c r="N50" s="22">
        <v>6060</v>
      </c>
      <c r="P50" s="123">
        <v>543</v>
      </c>
      <c r="Q50" s="122">
        <v>0</v>
      </c>
      <c r="R50" s="122" t="n">
        <f t="shared" si="0"/>
        <v>26.84592</v>
      </c>
      <c r="S50" s="126">
        <v>0</v>
      </c>
      <c r="T50" s="122">
        <v>0</v>
      </c>
      <c r="U50" s="122" t="n">
        <f t="shared" si="2"/>
        <v>569.84592</v>
      </c>
      <c r="V50" s="126" t="n">
        <f t="shared" si="1"/>
        <v>3453266.0</v>
      </c>
    </row>
    <row r="51" spans="1:22" ht="31.5" x14ac:dyDescent="0.25">
      <c r="A51" s="111">
        <v>44</v>
      </c>
      <c r="B51" s="115" t="s">
        <v>139</v>
      </c>
      <c r="C51" s="117" t="s">
        <v>150</v>
      </c>
      <c r="D51" s="20"/>
      <c r="E51" s="5"/>
      <c r="F51" s="5"/>
      <c r="G51" s="16"/>
      <c r="H51" s="27"/>
      <c r="I51" s="18"/>
      <c r="J51" s="19"/>
      <c r="K51" s="19"/>
      <c r="M51" s="118" t="s">
        <v>194</v>
      </c>
      <c r="N51" s="22">
        <v>210</v>
      </c>
      <c r="P51" s="123">
        <v>615</v>
      </c>
      <c r="Q51" s="122">
        <v>0</v>
      </c>
      <c r="R51" s="122" t="n">
        <f t="shared" si="0"/>
        <v>30.4056</v>
      </c>
      <c r="S51" s="126">
        <v>0</v>
      </c>
      <c r="T51" s="122">
        <v>0</v>
      </c>
      <c r="U51" s="122" t="n">
        <f t="shared" si="2"/>
        <v>645.4056</v>
      </c>
      <c r="V51" s="126" t="n">
        <f t="shared" si="1"/>
        <v>135535.0</v>
      </c>
    </row>
    <row r="52" spans="1:22" ht="31.5" x14ac:dyDescent="0.25">
      <c r="A52" s="111">
        <v>45</v>
      </c>
      <c r="B52" s="115" t="s">
        <v>139</v>
      </c>
      <c r="C52" s="117" t="s">
        <v>151</v>
      </c>
      <c r="D52" s="20"/>
      <c r="E52" s="5"/>
      <c r="F52" s="5"/>
      <c r="G52" s="16"/>
      <c r="H52" s="27"/>
      <c r="I52" s="18"/>
      <c r="J52" s="19"/>
      <c r="K52" s="19"/>
      <c r="M52" s="118" t="s">
        <v>194</v>
      </c>
      <c r="N52" s="22">
        <v>314</v>
      </c>
      <c r="P52" s="123">
        <v>615</v>
      </c>
      <c r="Q52" s="122">
        <v>0</v>
      </c>
      <c r="R52" s="122" t="n">
        <f t="shared" si="0"/>
        <v>30.4056</v>
      </c>
      <c r="S52" s="126">
        <v>0</v>
      </c>
      <c r="T52" s="122">
        <v>0</v>
      </c>
      <c r="U52" s="122" t="n">
        <f t="shared" si="2"/>
        <v>645.4056</v>
      </c>
      <c r="V52" s="126" t="n">
        <f t="shared" si="1"/>
        <v>202657.0</v>
      </c>
    </row>
    <row r="53" spans="1:22" ht="31.5" x14ac:dyDescent="0.25">
      <c r="A53" s="111">
        <v>46</v>
      </c>
      <c r="B53" s="115" t="s">
        <v>139</v>
      </c>
      <c r="C53" s="117" t="s">
        <v>152</v>
      </c>
      <c r="D53" s="20"/>
      <c r="E53" s="5"/>
      <c r="F53" s="5"/>
      <c r="G53" s="16"/>
      <c r="H53" s="27"/>
      <c r="I53" s="18"/>
      <c r="J53" s="19"/>
      <c r="K53" s="19"/>
      <c r="M53" s="118" t="s">
        <v>194</v>
      </c>
      <c r="N53" s="22">
        <v>64</v>
      </c>
      <c r="P53" s="123">
        <v>758</v>
      </c>
      <c r="Q53" s="122">
        <v>0</v>
      </c>
      <c r="R53" s="122" t="n">
        <f t="shared" si="0"/>
        <v>37.475519999999996</v>
      </c>
      <c r="S53" s="126">
        <v>0</v>
      </c>
      <c r="T53" s="122">
        <v>0</v>
      </c>
      <c r="U53" s="122" t="n">
        <f t="shared" si="2"/>
        <v>795.47552</v>
      </c>
      <c r="V53" s="126" t="n">
        <f t="shared" si="1"/>
        <v>50910.0</v>
      </c>
    </row>
    <row r="54" spans="1:22" ht="31.5" x14ac:dyDescent="0.25">
      <c r="A54" s="111">
        <v>47</v>
      </c>
      <c r="B54" s="115" t="s">
        <v>139</v>
      </c>
      <c r="C54" s="117" t="s">
        <v>153</v>
      </c>
      <c r="D54" s="20"/>
      <c r="E54" s="5"/>
      <c r="F54" s="5"/>
      <c r="G54" s="16"/>
      <c r="H54" s="27"/>
      <c r="I54" s="18"/>
      <c r="J54" s="19"/>
      <c r="K54" s="19"/>
      <c r="M54" s="118" t="s">
        <v>194</v>
      </c>
      <c r="N54" s="22">
        <v>19</v>
      </c>
      <c r="P54" s="123">
        <v>758</v>
      </c>
      <c r="Q54" s="122">
        <v>0</v>
      </c>
      <c r="R54" s="122" t="n">
        <f t="shared" si="0"/>
        <v>37.475519999999996</v>
      </c>
      <c r="S54" s="126">
        <v>0</v>
      </c>
      <c r="T54" s="122">
        <v>0</v>
      </c>
      <c r="U54" s="122" t="n">
        <f t="shared" si="2"/>
        <v>795.47552</v>
      </c>
      <c r="V54" s="126" t="n">
        <f t="shared" si="1"/>
        <v>15114.0</v>
      </c>
    </row>
    <row r="55" spans="1:22" ht="31.5" x14ac:dyDescent="0.25">
      <c r="A55" s="111">
        <v>48</v>
      </c>
      <c r="B55" s="115" t="s">
        <v>139</v>
      </c>
      <c r="C55" s="117" t="s">
        <v>154</v>
      </c>
      <c r="D55" s="20"/>
      <c r="E55" s="5"/>
      <c r="F55" s="5"/>
      <c r="G55" s="16"/>
      <c r="H55" s="27"/>
      <c r="I55" s="18"/>
      <c r="J55" s="19"/>
      <c r="K55" s="19"/>
      <c r="M55" s="118" t="s">
        <v>194</v>
      </c>
      <c r="N55" s="22">
        <v>31</v>
      </c>
      <c r="P55" s="123">
        <v>758</v>
      </c>
      <c r="Q55" s="122">
        <v>0</v>
      </c>
      <c r="R55" s="122" t="n">
        <f t="shared" si="0"/>
        <v>37.475519999999996</v>
      </c>
      <c r="S55" s="126">
        <v>0</v>
      </c>
      <c r="T55" s="122">
        <v>0</v>
      </c>
      <c r="U55" s="122" t="n">
        <f t="shared" si="2"/>
        <v>795.47552</v>
      </c>
      <c r="V55" s="126" t="n">
        <f t="shared" si="1"/>
        <v>24660.0</v>
      </c>
    </row>
    <row r="56" spans="1:22" ht="31.5" x14ac:dyDescent="0.25">
      <c r="A56" s="111">
        <v>49</v>
      </c>
      <c r="B56" s="115" t="s">
        <v>139</v>
      </c>
      <c r="C56" s="117" t="s">
        <v>155</v>
      </c>
      <c r="D56" s="20"/>
      <c r="E56" s="5"/>
      <c r="F56" s="5"/>
      <c r="G56" s="16"/>
      <c r="H56" s="27"/>
      <c r="I56" s="18"/>
      <c r="J56" s="19"/>
      <c r="K56" s="19"/>
      <c r="M56" s="118" t="s">
        <v>194</v>
      </c>
      <c r="N56" s="22">
        <v>34</v>
      </c>
      <c r="P56" s="123">
        <v>758</v>
      </c>
      <c r="Q56" s="122">
        <v>0</v>
      </c>
      <c r="R56" s="122" t="n">
        <f t="shared" si="0"/>
        <v>37.475519999999996</v>
      </c>
      <c r="S56" s="126">
        <v>0</v>
      </c>
      <c r="T56" s="122">
        <v>0</v>
      </c>
      <c r="U56" s="122" t="n">
        <f t="shared" si="2"/>
        <v>795.47552</v>
      </c>
      <c r="V56" s="126" t="n">
        <f t="shared" si="1"/>
        <v>27046.0</v>
      </c>
    </row>
    <row r="57" spans="1:22" ht="47.25" x14ac:dyDescent="0.25">
      <c r="A57" s="111">
        <v>50</v>
      </c>
      <c r="B57" s="115" t="s">
        <v>139</v>
      </c>
      <c r="C57" s="117" t="s">
        <v>156</v>
      </c>
      <c r="D57" s="20"/>
      <c r="E57" s="5"/>
      <c r="F57" s="5"/>
      <c r="G57" s="16"/>
      <c r="H57" s="27"/>
      <c r="I57" s="18"/>
      <c r="J57" s="19"/>
      <c r="K57" s="19"/>
      <c r="M57" s="118" t="s">
        <v>194</v>
      </c>
      <c r="N57" s="22">
        <v>2262</v>
      </c>
      <c r="P57" s="123">
        <v>143</v>
      </c>
      <c r="Q57" s="122">
        <v>0</v>
      </c>
      <c r="R57" s="122" t="n">
        <f t="shared" si="0"/>
        <v>7.06992</v>
      </c>
      <c r="S57" s="126">
        <v>0</v>
      </c>
      <c r="T57" s="122">
        <v>0</v>
      </c>
      <c r="U57" s="122" t="n">
        <f t="shared" si="2"/>
        <v>150.06992</v>
      </c>
      <c r="V57" s="126" t="n">
        <f t="shared" si="1"/>
        <v>339458.0</v>
      </c>
    </row>
    <row r="58" spans="1:22" ht="63" x14ac:dyDescent="0.25">
      <c r="A58" s="111">
        <v>51</v>
      </c>
      <c r="B58" s="115" t="s">
        <v>139</v>
      </c>
      <c r="C58" s="117" t="s">
        <v>157</v>
      </c>
      <c r="D58" s="20"/>
      <c r="E58" s="5"/>
      <c r="F58" s="5"/>
      <c r="G58" s="16"/>
      <c r="H58" s="27"/>
      <c r="I58" s="18"/>
      <c r="J58" s="19"/>
      <c r="K58" s="19"/>
      <c r="M58" s="118" t="s">
        <v>194</v>
      </c>
      <c r="N58" s="22">
        <v>3076</v>
      </c>
      <c r="P58" s="123">
        <v>158</v>
      </c>
      <c r="Q58" s="122">
        <v>0</v>
      </c>
      <c r="R58" s="122" t="n">
        <f t="shared" si="0"/>
        <v>7.81152</v>
      </c>
      <c r="S58" s="126">
        <v>0</v>
      </c>
      <c r="T58" s="122">
        <v>0</v>
      </c>
      <c r="U58" s="122" t="n">
        <f t="shared" si="2"/>
        <v>165.81152</v>
      </c>
      <c r="V58" s="126" t="n">
        <f t="shared" si="1"/>
        <v>510036.0</v>
      </c>
    </row>
    <row r="59" spans="1:22" ht="47.25" x14ac:dyDescent="0.25">
      <c r="A59" s="111">
        <v>52</v>
      </c>
      <c r="B59" s="115" t="s">
        <v>139</v>
      </c>
      <c r="C59" s="117" t="s">
        <v>158</v>
      </c>
      <c r="D59" s="20"/>
      <c r="E59" s="5"/>
      <c r="F59" s="5"/>
      <c r="G59" s="16"/>
      <c r="H59" s="27"/>
      <c r="I59" s="18"/>
      <c r="J59" s="19"/>
      <c r="K59" s="19"/>
      <c r="M59" s="118" t="s">
        <v>194</v>
      </c>
      <c r="N59" s="22">
        <v>248</v>
      </c>
      <c r="P59" s="123">
        <v>201</v>
      </c>
      <c r="Q59" s="122">
        <v>0</v>
      </c>
      <c r="R59" s="122" t="n">
        <f t="shared" si="0"/>
        <v>9.937439999999999</v>
      </c>
      <c r="S59" s="126">
        <v>0</v>
      </c>
      <c r="T59" s="122">
        <v>0</v>
      </c>
      <c r="U59" s="122" t="n">
        <f t="shared" si="2"/>
        <v>210.93744</v>
      </c>
      <c r="V59" s="126" t="n">
        <f t="shared" si="1"/>
        <v>52312.0</v>
      </c>
    </row>
    <row r="60" spans="1:22" ht="47.25" x14ac:dyDescent="0.25">
      <c r="A60" s="111">
        <v>53</v>
      </c>
      <c r="B60" s="115" t="s">
        <v>139</v>
      </c>
      <c r="C60" s="117" t="s">
        <v>159</v>
      </c>
      <c r="D60" s="20"/>
      <c r="E60" s="5"/>
      <c r="F60" s="5"/>
      <c r="G60" s="16"/>
      <c r="H60" s="27"/>
      <c r="I60" s="18"/>
      <c r="J60" s="19"/>
      <c r="K60" s="19"/>
      <c r="M60" s="118" t="s">
        <v>194</v>
      </c>
      <c r="N60" s="22">
        <v>73</v>
      </c>
      <c r="P60" s="123">
        <v>194</v>
      </c>
      <c r="Q60" s="122">
        <v>0</v>
      </c>
      <c r="R60" s="122" t="n">
        <f t="shared" si="0"/>
        <v>9.59136</v>
      </c>
      <c r="S60" s="126">
        <v>0</v>
      </c>
      <c r="T60" s="122">
        <v>0</v>
      </c>
      <c r="U60" s="122" t="n">
        <f t="shared" si="2"/>
        <v>203.59136</v>
      </c>
      <c r="V60" s="126" t="n">
        <f t="shared" si="1"/>
        <v>14862.0</v>
      </c>
    </row>
    <row r="61" spans="1:22" ht="47.25" x14ac:dyDescent="0.25">
      <c r="A61" s="111">
        <v>54</v>
      </c>
      <c r="B61" s="115" t="s">
        <v>139</v>
      </c>
      <c r="C61" s="117" t="s">
        <v>160</v>
      </c>
      <c r="D61" s="20"/>
      <c r="E61" s="5"/>
      <c r="F61" s="5"/>
      <c r="G61" s="16"/>
      <c r="H61" s="27"/>
      <c r="I61" s="18"/>
      <c r="J61" s="19"/>
      <c r="K61" s="19"/>
      <c r="M61" s="118" t="s">
        <v>194</v>
      </c>
      <c r="N61" s="22">
        <v>1070</v>
      </c>
      <c r="P61" s="123">
        <v>287</v>
      </c>
      <c r="Q61" s="122">
        <v>0</v>
      </c>
      <c r="R61" s="122" t="n">
        <f t="shared" si="0"/>
        <v>14.18928</v>
      </c>
      <c r="S61" s="126">
        <v>0</v>
      </c>
      <c r="T61" s="122">
        <v>0</v>
      </c>
      <c r="U61" s="122" t="n">
        <f t="shared" si="2"/>
        <v>301.18928</v>
      </c>
      <c r="V61" s="126" t="n">
        <f t="shared" si="1"/>
        <v>322273.0</v>
      </c>
    </row>
    <row r="62" spans="1:22" ht="63" x14ac:dyDescent="0.25">
      <c r="A62" s="111">
        <v>55</v>
      </c>
      <c r="B62" s="115" t="s">
        <v>139</v>
      </c>
      <c r="C62" s="117" t="s">
        <v>161</v>
      </c>
      <c r="D62" s="20"/>
      <c r="E62" s="5"/>
      <c r="F62" s="5"/>
      <c r="G62" s="16"/>
      <c r="H62" s="27"/>
      <c r="I62" s="18"/>
      <c r="J62" s="19"/>
      <c r="K62" s="19"/>
      <c r="M62" s="118" t="s">
        <v>194</v>
      </c>
      <c r="N62" s="22">
        <v>143</v>
      </c>
      <c r="P62" s="123">
        <v>431</v>
      </c>
      <c r="Q62" s="122">
        <v>0</v>
      </c>
      <c r="R62" s="122" t="n">
        <f t="shared" si="0"/>
        <v>21.30864</v>
      </c>
      <c r="S62" s="126">
        <v>0</v>
      </c>
      <c r="T62" s="122">
        <v>0</v>
      </c>
      <c r="U62" s="122" t="n">
        <f t="shared" si="2"/>
        <v>452.30864</v>
      </c>
      <c r="V62" s="126" t="n">
        <f t="shared" si="1"/>
        <v>64680.0</v>
      </c>
    </row>
    <row r="63" spans="1:22" ht="30" x14ac:dyDescent="0.25">
      <c r="A63" s="111">
        <v>56</v>
      </c>
      <c r="B63" s="115" t="s">
        <v>162</v>
      </c>
      <c r="C63" s="15" t="s">
        <v>163</v>
      </c>
      <c r="D63" s="20"/>
      <c r="E63" s="5"/>
      <c r="F63" s="5"/>
      <c r="G63" s="16"/>
      <c r="H63" s="27"/>
      <c r="I63" s="18"/>
      <c r="J63" s="19"/>
      <c r="K63" s="19"/>
      <c r="M63" s="119" t="s">
        <v>195</v>
      </c>
      <c r="N63" s="22">
        <v>490</v>
      </c>
      <c r="P63" s="123">
        <v>64259</v>
      </c>
      <c r="Q63" s="122">
        <v>0</v>
      </c>
      <c r="R63" s="122" t="n">
        <f t="shared" si="0"/>
        <v>3176.96496</v>
      </c>
      <c r="S63" s="126">
        <v>0</v>
      </c>
      <c r="T63" s="122">
        <v>0</v>
      </c>
      <c r="U63" s="122" t="n">
        <f t="shared" si="2"/>
        <v>67435.96496</v>
      </c>
      <c r="V63" s="126" t="n">
        <f t="shared" si="1"/>
        <v>3.3043623E7</v>
      </c>
    </row>
    <row r="64" spans="1:22" ht="30" x14ac:dyDescent="0.25">
      <c r="A64" s="111">
        <v>57</v>
      </c>
      <c r="B64" s="115" t="s">
        <v>162</v>
      </c>
      <c r="C64" s="15" t="s">
        <v>164</v>
      </c>
      <c r="D64" s="20"/>
      <c r="E64" s="5"/>
      <c r="F64" s="5"/>
      <c r="G64" s="16"/>
      <c r="H64" s="27"/>
      <c r="I64" s="18"/>
      <c r="J64" s="19"/>
      <c r="K64" s="19"/>
      <c r="M64" s="119" t="s">
        <v>195</v>
      </c>
      <c r="N64" s="22">
        <v>1</v>
      </c>
      <c r="P64" s="123">
        <v>9039</v>
      </c>
      <c r="Q64" s="122">
        <v>0</v>
      </c>
      <c r="R64" s="122" t="n">
        <f t="shared" si="0"/>
        <v>446.88815999999997</v>
      </c>
      <c r="S64" s="126">
        <v>0</v>
      </c>
      <c r="T64" s="122">
        <v>0</v>
      </c>
      <c r="U64" s="122">
        <v>0</v>
      </c>
      <c r="V64" s="126" t="n">
        <f t="shared" si="1"/>
        <v>0.0</v>
      </c>
    </row>
    <row r="65" spans="1:22" ht="15.75" x14ac:dyDescent="0.25">
      <c r="A65" s="111">
        <v>58</v>
      </c>
      <c r="B65" s="115" t="s">
        <v>165</v>
      </c>
      <c r="C65" s="117" t="s">
        <v>197</v>
      </c>
      <c r="D65" s="20"/>
      <c r="E65" s="5"/>
      <c r="F65" s="5"/>
      <c r="G65" s="16"/>
      <c r="H65" s="27"/>
      <c r="I65" s="18"/>
      <c r="J65" s="19"/>
      <c r="K65" s="19"/>
      <c r="M65" s="119" t="s">
        <v>193</v>
      </c>
      <c r="N65" s="22">
        <v>15</v>
      </c>
      <c r="P65" s="123">
        <v>10761</v>
      </c>
      <c r="Q65" s="122">
        <v>0</v>
      </c>
      <c r="R65" s="122" t="n">
        <f t="shared" si="0"/>
        <v>532.02384</v>
      </c>
      <c r="S65" s="126">
        <v>0</v>
      </c>
      <c r="T65" s="122">
        <v>0</v>
      </c>
      <c r="U65" s="122" t="n">
        <f t="shared" si="2"/>
        <v>11293.02384</v>
      </c>
      <c r="V65" s="126" t="n">
        <f t="shared" si="1"/>
        <v>169395.0</v>
      </c>
    </row>
    <row r="66" spans="1:22" ht="15.75" x14ac:dyDescent="0.25">
      <c r="A66" s="111">
        <v>59</v>
      </c>
      <c r="B66" s="115" t="s">
        <v>165</v>
      </c>
      <c r="C66" s="117" t="s">
        <v>198</v>
      </c>
      <c r="D66" s="20"/>
      <c r="E66" s="5"/>
      <c r="F66" s="5"/>
      <c r="G66" s="16"/>
      <c r="H66" s="27"/>
      <c r="I66" s="18"/>
      <c r="J66" s="19"/>
      <c r="K66" s="19"/>
      <c r="M66" s="119" t="s">
        <v>193</v>
      </c>
      <c r="N66" s="22">
        <v>5</v>
      </c>
      <c r="P66" s="123">
        <v>10761</v>
      </c>
      <c r="Q66" s="122">
        <v>0</v>
      </c>
      <c r="R66" s="122" t="n">
        <f t="shared" si="0"/>
        <v>532.02384</v>
      </c>
      <c r="S66" s="126">
        <v>0</v>
      </c>
      <c r="T66" s="122">
        <v>0</v>
      </c>
      <c r="U66" s="122" t="n">
        <f t="shared" si="2"/>
        <v>11293.02384</v>
      </c>
      <c r="V66" s="126" t="n">
        <f t="shared" si="1"/>
        <v>56465.0</v>
      </c>
    </row>
    <row r="67" spans="1:22" ht="30" x14ac:dyDescent="0.25">
      <c r="A67" s="111">
        <v>60</v>
      </c>
      <c r="B67" s="115" t="s">
        <v>165</v>
      </c>
      <c r="C67" s="15" t="s">
        <v>166</v>
      </c>
      <c r="D67" s="20"/>
      <c r="E67" s="5"/>
      <c r="F67" s="5"/>
      <c r="G67" s="16"/>
      <c r="H67" s="27"/>
      <c r="I67" s="18"/>
      <c r="J67" s="19"/>
      <c r="K67" s="19"/>
      <c r="M67" s="119" t="s">
        <v>196</v>
      </c>
      <c r="N67" s="22">
        <v>2250</v>
      </c>
      <c r="P67" s="123">
        <v>107</v>
      </c>
      <c r="Q67" s="122">
        <v>0</v>
      </c>
      <c r="R67" s="122" t="n">
        <f t="shared" si="0"/>
        <v>5.29008</v>
      </c>
      <c r="S67" s="126">
        <v>0</v>
      </c>
      <c r="T67" s="122">
        <v>0</v>
      </c>
      <c r="U67" s="122" t="n">
        <f t="shared" si="2"/>
        <v>112.29008</v>
      </c>
      <c r="V67" s="126" t="n">
        <f t="shared" si="1"/>
        <v>252653.0</v>
      </c>
    </row>
    <row r="68" spans="1:22" ht="30" x14ac:dyDescent="0.25">
      <c r="A68" s="111">
        <v>61</v>
      </c>
      <c r="B68" s="115" t="s">
        <v>165</v>
      </c>
      <c r="C68" s="15" t="s">
        <v>167</v>
      </c>
      <c r="D68" s="20"/>
      <c r="E68" s="5"/>
      <c r="F68" s="5"/>
      <c r="G68" s="16"/>
      <c r="H68" s="27"/>
      <c r="I68" s="18"/>
      <c r="J68" s="19"/>
      <c r="K68" s="19"/>
      <c r="M68" s="119" t="s">
        <v>194</v>
      </c>
      <c r="N68" s="22">
        <v>2696</v>
      </c>
      <c r="P68" s="123">
        <v>1775</v>
      </c>
      <c r="Q68" s="122">
        <v>0</v>
      </c>
      <c r="R68" s="122" t="n">
        <f t="shared" si="0"/>
        <v>87.756</v>
      </c>
      <c r="S68" s="126">
        <v>0</v>
      </c>
      <c r="T68" s="122">
        <v>0</v>
      </c>
      <c r="U68" s="122" t="n">
        <f t="shared" si="2"/>
        <v>1862.756</v>
      </c>
      <c r="V68" s="126" t="n">
        <f t="shared" si="1"/>
        <v>5021990.0</v>
      </c>
    </row>
    <row r="69" spans="1:22" ht="30" x14ac:dyDescent="0.25">
      <c r="A69" s="111">
        <v>62</v>
      </c>
      <c r="B69" s="115" t="s">
        <v>165</v>
      </c>
      <c r="C69" s="15" t="s">
        <v>168</v>
      </c>
      <c r="D69" s="20"/>
      <c r="E69" s="5"/>
      <c r="F69" s="5"/>
      <c r="G69" s="16"/>
      <c r="H69" s="27"/>
      <c r="I69" s="18"/>
      <c r="J69" s="19"/>
      <c r="K69" s="19"/>
      <c r="M69" s="119" t="s">
        <v>194</v>
      </c>
      <c r="N69" s="22">
        <v>1963</v>
      </c>
      <c r="P69" s="123">
        <v>1775</v>
      </c>
      <c r="Q69" s="122">
        <v>0</v>
      </c>
      <c r="R69" s="122" t="n">
        <f t="shared" si="0"/>
        <v>87.756</v>
      </c>
      <c r="S69" s="126">
        <v>0</v>
      </c>
      <c r="T69" s="122">
        <v>0</v>
      </c>
      <c r="U69" s="122" t="n">
        <f t="shared" si="2"/>
        <v>1862.756</v>
      </c>
      <c r="V69" s="126" t="n">
        <f t="shared" si="1"/>
        <v>3656590.0</v>
      </c>
    </row>
    <row r="70" spans="1:22" ht="30" x14ac:dyDescent="0.25">
      <c r="A70" s="111">
        <v>63</v>
      </c>
      <c r="B70" s="115" t="s">
        <v>165</v>
      </c>
      <c r="C70" s="15" t="s">
        <v>169</v>
      </c>
      <c r="D70" s="20"/>
      <c r="E70" s="5"/>
      <c r="F70" s="5"/>
      <c r="G70" s="16"/>
      <c r="H70" s="27"/>
      <c r="I70" s="18"/>
      <c r="J70" s="19"/>
      <c r="K70" s="19"/>
      <c r="M70" s="119" t="s">
        <v>194</v>
      </c>
      <c r="N70" s="22">
        <v>1706</v>
      </c>
      <c r="P70" s="123">
        <v>1775</v>
      </c>
      <c r="Q70" s="122">
        <v>0</v>
      </c>
      <c r="R70" s="122" t="n">
        <f t="shared" si="0"/>
        <v>87.756</v>
      </c>
      <c r="S70" s="126">
        <v>0</v>
      </c>
      <c r="T70" s="122">
        <v>0</v>
      </c>
      <c r="U70" s="122" t="n">
        <f t="shared" si="2"/>
        <v>1862.756</v>
      </c>
      <c r="V70" s="126" t="n">
        <f t="shared" si="1"/>
        <v>3177862.0</v>
      </c>
    </row>
    <row r="71" spans="1:22" ht="15.75" x14ac:dyDescent="0.25">
      <c r="A71" s="111">
        <v>64</v>
      </c>
      <c r="B71" s="115" t="s">
        <v>170</v>
      </c>
      <c r="C71" s="117" t="s">
        <v>171</v>
      </c>
      <c r="D71" s="20"/>
      <c r="E71" s="5"/>
      <c r="F71" s="5"/>
      <c r="G71" s="16"/>
      <c r="H71" s="27"/>
      <c r="I71" s="18"/>
      <c r="J71" s="19"/>
      <c r="K71" s="19"/>
      <c r="M71" s="119" t="s">
        <v>193</v>
      </c>
      <c r="N71" s="22">
        <v>25</v>
      </c>
      <c r="P71" s="123">
        <v>8409</v>
      </c>
      <c r="Q71" s="122">
        <v>0</v>
      </c>
      <c r="R71" s="122" t="n">
        <f t="shared" si="0"/>
        <v>415.74096</v>
      </c>
      <c r="S71" s="126">
        <v>0</v>
      </c>
      <c r="T71" s="122">
        <v>0</v>
      </c>
      <c r="U71" s="122" t="n">
        <f t="shared" si="2"/>
        <v>8824.74096</v>
      </c>
      <c r="V71" s="126" t="n">
        <f t="shared" si="1"/>
        <v>220619.0</v>
      </c>
    </row>
    <row r="72" spans="1:22" ht="15.75" x14ac:dyDescent="0.25">
      <c r="A72" s="111">
        <v>65</v>
      </c>
      <c r="B72" s="115" t="s">
        <v>170</v>
      </c>
      <c r="C72" s="117" t="s">
        <v>121</v>
      </c>
      <c r="D72" s="20"/>
      <c r="E72" s="5"/>
      <c r="F72" s="5"/>
      <c r="G72" s="16"/>
      <c r="H72" s="27"/>
      <c r="I72" s="18"/>
      <c r="J72" s="19"/>
      <c r="K72" s="19"/>
      <c r="M72" s="119" t="s">
        <v>193</v>
      </c>
      <c r="N72" s="22">
        <v>810</v>
      </c>
      <c r="P72" s="123">
        <v>8409</v>
      </c>
      <c r="Q72" s="122">
        <v>0</v>
      </c>
      <c r="R72" s="122" t="n">
        <f t="shared" si="0"/>
        <v>415.74096</v>
      </c>
      <c r="S72" s="126">
        <v>0</v>
      </c>
      <c r="T72" s="122">
        <v>0</v>
      </c>
      <c r="U72" s="122" t="n">
        <f t="shared" si="2"/>
        <v>8824.74096</v>
      </c>
      <c r="V72" s="126" t="n">
        <f t="shared" si="1"/>
        <v>7148040.0</v>
      </c>
    </row>
    <row r="73" spans="1:22" ht="15.75" x14ac:dyDescent="0.25">
      <c r="A73" s="111">
        <v>66</v>
      </c>
      <c r="B73" s="115" t="s">
        <v>170</v>
      </c>
      <c r="C73" s="117" t="s">
        <v>122</v>
      </c>
      <c r="D73" s="20"/>
      <c r="E73" s="5"/>
      <c r="F73" s="5"/>
      <c r="G73" s="16"/>
      <c r="H73" s="27"/>
      <c r="I73" s="18"/>
      <c r="J73" s="19"/>
      <c r="K73" s="19"/>
      <c r="M73" s="119" t="s">
        <v>193</v>
      </c>
      <c r="N73" s="22">
        <v>1</v>
      </c>
      <c r="P73" s="123">
        <v>8552</v>
      </c>
      <c r="Q73" s="122">
        <v>0</v>
      </c>
      <c r="R73" s="122" t="n">
        <f t="shared" ref="R73:R112" si="3">(P73*4.944%)</f>
        <v>422.81088</v>
      </c>
      <c r="S73" s="126">
        <v>0</v>
      </c>
      <c r="T73" s="122">
        <v>0</v>
      </c>
      <c r="U73" s="122">
        <v>0</v>
      </c>
      <c r="V73" s="126" t="n">
        <f t="shared" ref="V73:V112" si="4">ROUND(U73*N73,0)</f>
        <v>0.0</v>
      </c>
    </row>
    <row r="74" spans="1:22" ht="15.75" x14ac:dyDescent="0.25">
      <c r="A74" s="111">
        <v>67</v>
      </c>
      <c r="B74" s="115" t="s">
        <v>170</v>
      </c>
      <c r="C74" s="117" t="s">
        <v>172</v>
      </c>
      <c r="D74" s="20"/>
      <c r="E74" s="5"/>
      <c r="F74" s="5"/>
      <c r="G74" s="16"/>
      <c r="H74" s="27"/>
      <c r="I74" s="18"/>
      <c r="J74" s="19"/>
      <c r="K74" s="19"/>
      <c r="M74" s="119" t="s">
        <v>193</v>
      </c>
      <c r="N74" s="22">
        <v>850</v>
      </c>
      <c r="P74" s="123">
        <v>8552</v>
      </c>
      <c r="Q74" s="122">
        <v>0</v>
      </c>
      <c r="R74" s="122" t="n">
        <f t="shared" si="3"/>
        <v>422.81088</v>
      </c>
      <c r="S74" s="126">
        <v>0</v>
      </c>
      <c r="T74" s="122">
        <v>0</v>
      </c>
      <c r="U74" s="122" t="n">
        <f t="shared" ref="U74:U112" si="5">P74+Q74+R74+S74+T74</f>
        <v>8974.81088</v>
      </c>
      <c r="V74" s="126" t="n">
        <f t="shared" si="4"/>
        <v>7628589.0</v>
      </c>
    </row>
    <row r="75" spans="1:22" ht="15.75" x14ac:dyDescent="0.25">
      <c r="A75" s="111">
        <v>68</v>
      </c>
      <c r="B75" s="115" t="s">
        <v>170</v>
      </c>
      <c r="C75" s="117" t="s">
        <v>124</v>
      </c>
      <c r="D75" s="20"/>
      <c r="E75" s="5"/>
      <c r="F75" s="5"/>
      <c r="G75" s="16"/>
      <c r="H75" s="27"/>
      <c r="I75" s="18"/>
      <c r="J75" s="19"/>
      <c r="K75" s="19"/>
      <c r="M75" s="119" t="s">
        <v>193</v>
      </c>
      <c r="N75" s="22">
        <v>1</v>
      </c>
      <c r="P75" s="123">
        <v>8552</v>
      </c>
      <c r="Q75" s="122">
        <v>0</v>
      </c>
      <c r="R75" s="122" t="n">
        <f t="shared" si="3"/>
        <v>422.81088</v>
      </c>
      <c r="S75" s="126">
        <v>0</v>
      </c>
      <c r="T75" s="122">
        <v>0</v>
      </c>
      <c r="U75" s="122">
        <v>0</v>
      </c>
      <c r="V75" s="126" t="n">
        <f t="shared" si="4"/>
        <v>0.0</v>
      </c>
    </row>
    <row r="76" spans="1:22" ht="15.75" x14ac:dyDescent="0.25">
      <c r="A76" s="111">
        <v>69</v>
      </c>
      <c r="B76" s="115" t="s">
        <v>170</v>
      </c>
      <c r="C76" s="117" t="s">
        <v>126</v>
      </c>
      <c r="D76" s="20"/>
      <c r="E76" s="5"/>
      <c r="F76" s="5"/>
      <c r="G76" s="16"/>
      <c r="H76" s="27"/>
      <c r="I76" s="18"/>
      <c r="J76" s="19"/>
      <c r="K76" s="19"/>
      <c r="M76" s="119" t="s">
        <v>193</v>
      </c>
      <c r="N76" s="22">
        <v>1067</v>
      </c>
      <c r="P76" s="123">
        <v>8552</v>
      </c>
      <c r="Q76" s="122">
        <v>0</v>
      </c>
      <c r="R76" s="122" t="n">
        <f t="shared" si="3"/>
        <v>422.81088</v>
      </c>
      <c r="S76" s="126">
        <v>0</v>
      </c>
      <c r="T76" s="122">
        <v>0</v>
      </c>
      <c r="U76" s="122" t="n">
        <f t="shared" si="5"/>
        <v>8974.81088</v>
      </c>
      <c r="V76" s="126" t="n">
        <f t="shared" si="4"/>
        <v>9576123.0</v>
      </c>
    </row>
    <row r="77" spans="1:22" ht="31.5" x14ac:dyDescent="0.25">
      <c r="A77" s="111">
        <v>70</v>
      </c>
      <c r="B77" s="115" t="s">
        <v>170</v>
      </c>
      <c r="C77" s="117" t="s">
        <v>173</v>
      </c>
      <c r="D77" s="20"/>
      <c r="E77" s="5"/>
      <c r="F77" s="5"/>
      <c r="G77" s="16"/>
      <c r="H77" s="27"/>
      <c r="I77" s="18"/>
      <c r="J77" s="19"/>
      <c r="K77" s="19"/>
      <c r="M77" s="118" t="s">
        <v>193</v>
      </c>
      <c r="N77" s="22">
        <v>4408</v>
      </c>
      <c r="P77" s="123">
        <v>8839</v>
      </c>
      <c r="Q77" s="122">
        <v>0</v>
      </c>
      <c r="R77" s="122" t="n">
        <f t="shared" si="3"/>
        <v>437.00016</v>
      </c>
      <c r="S77" s="126">
        <v>0</v>
      </c>
      <c r="T77" s="122">
        <v>0</v>
      </c>
      <c r="U77" s="122" t="n">
        <f t="shared" si="5"/>
        <v>9276.00016</v>
      </c>
      <c r="V77" s="126" t="n">
        <f t="shared" si="4"/>
        <v>4.0888609E7</v>
      </c>
    </row>
    <row r="78" spans="1:22" ht="31.5" x14ac:dyDescent="0.25">
      <c r="A78" s="111">
        <v>71</v>
      </c>
      <c r="B78" s="115" t="s">
        <v>170</v>
      </c>
      <c r="C78" s="117" t="s">
        <v>174</v>
      </c>
      <c r="D78" s="20"/>
      <c r="E78" s="5"/>
      <c r="F78" s="5"/>
      <c r="G78" s="16"/>
      <c r="H78" s="27"/>
      <c r="I78" s="18"/>
      <c r="J78" s="19"/>
      <c r="K78" s="19"/>
      <c r="M78" s="118" t="s">
        <v>193</v>
      </c>
      <c r="N78" s="22">
        <v>1</v>
      </c>
      <c r="P78" s="123">
        <v>8839</v>
      </c>
      <c r="Q78" s="122">
        <v>0</v>
      </c>
      <c r="R78" s="122" t="n">
        <f t="shared" si="3"/>
        <v>437.00016</v>
      </c>
      <c r="S78" s="126">
        <v>0</v>
      </c>
      <c r="T78" s="122">
        <v>0</v>
      </c>
      <c r="U78" s="122">
        <v>0</v>
      </c>
      <c r="V78" s="126" t="n">
        <f t="shared" si="4"/>
        <v>0.0</v>
      </c>
    </row>
    <row r="79" spans="1:22" ht="31.5" x14ac:dyDescent="0.25">
      <c r="A79" s="111">
        <v>72</v>
      </c>
      <c r="B79" s="115" t="s">
        <v>170</v>
      </c>
      <c r="C79" s="117" t="s">
        <v>129</v>
      </c>
      <c r="D79" s="20"/>
      <c r="E79" s="5"/>
      <c r="F79" s="5"/>
      <c r="G79" s="16"/>
      <c r="H79" s="27"/>
      <c r="I79" s="18"/>
      <c r="J79" s="19"/>
      <c r="K79" s="19"/>
      <c r="M79" s="118" t="s">
        <v>193</v>
      </c>
      <c r="N79" s="22">
        <v>275</v>
      </c>
      <c r="P79" s="123">
        <v>9126</v>
      </c>
      <c r="Q79" s="122">
        <v>0</v>
      </c>
      <c r="R79" s="122" t="n">
        <f t="shared" si="3"/>
        <v>451.18944</v>
      </c>
      <c r="S79" s="126">
        <v>0</v>
      </c>
      <c r="T79" s="122">
        <v>0</v>
      </c>
      <c r="U79" s="122" t="n">
        <f t="shared" si="5"/>
        <v>9577.18944</v>
      </c>
      <c r="V79" s="126" t="n">
        <f t="shared" si="4"/>
        <v>2633727.0</v>
      </c>
    </row>
    <row r="80" spans="1:22" ht="31.5" x14ac:dyDescent="0.25">
      <c r="A80" s="111">
        <v>73</v>
      </c>
      <c r="B80" s="115" t="s">
        <v>170</v>
      </c>
      <c r="C80" s="117" t="s">
        <v>130</v>
      </c>
      <c r="D80" s="20"/>
      <c r="E80" s="5"/>
      <c r="F80" s="5"/>
      <c r="G80" s="16"/>
      <c r="H80" s="27"/>
      <c r="I80" s="18"/>
      <c r="J80" s="19"/>
      <c r="K80" s="19"/>
      <c r="M80" s="118" t="s">
        <v>193</v>
      </c>
      <c r="N80" s="22">
        <v>6</v>
      </c>
      <c r="P80" s="123">
        <v>9126</v>
      </c>
      <c r="Q80" s="122">
        <v>0</v>
      </c>
      <c r="R80" s="122" t="n">
        <f t="shared" si="3"/>
        <v>451.18944</v>
      </c>
      <c r="S80" s="126">
        <v>0</v>
      </c>
      <c r="T80" s="122">
        <v>0</v>
      </c>
      <c r="U80" s="122" t="n">
        <f t="shared" si="5"/>
        <v>9577.18944</v>
      </c>
      <c r="V80" s="126" t="n">
        <f t="shared" si="4"/>
        <v>57463.0</v>
      </c>
    </row>
    <row r="81" spans="1:22" ht="15.75" x14ac:dyDescent="0.25">
      <c r="A81" s="111">
        <v>74</v>
      </c>
      <c r="B81" s="115" t="s">
        <v>170</v>
      </c>
      <c r="C81" s="117" t="s">
        <v>131</v>
      </c>
      <c r="D81" s="20"/>
      <c r="E81" s="5"/>
      <c r="F81" s="5"/>
      <c r="G81" s="16"/>
      <c r="H81" s="27"/>
      <c r="I81" s="18"/>
      <c r="J81" s="19"/>
      <c r="K81" s="19"/>
      <c r="M81" s="119" t="s">
        <v>193</v>
      </c>
      <c r="N81" s="22">
        <v>7</v>
      </c>
      <c r="P81" s="123">
        <v>9126</v>
      </c>
      <c r="Q81" s="122">
        <v>0</v>
      </c>
      <c r="R81" s="122" t="n">
        <f t="shared" si="3"/>
        <v>451.18944</v>
      </c>
      <c r="S81" s="126">
        <v>0</v>
      </c>
      <c r="T81" s="122">
        <v>0</v>
      </c>
      <c r="U81" s="122" t="n">
        <f t="shared" si="5"/>
        <v>9577.18944</v>
      </c>
      <c r="V81" s="126" t="n">
        <f t="shared" si="4"/>
        <v>67040.0</v>
      </c>
    </row>
    <row r="82" spans="1:22" ht="15.75" x14ac:dyDescent="0.25">
      <c r="A82" s="111">
        <v>75</v>
      </c>
      <c r="B82" s="115" t="s">
        <v>170</v>
      </c>
      <c r="C82" s="117" t="s">
        <v>132</v>
      </c>
      <c r="D82" s="20"/>
      <c r="E82" s="5"/>
      <c r="F82" s="5"/>
      <c r="G82" s="16"/>
      <c r="H82" s="27"/>
      <c r="I82" s="18"/>
      <c r="J82" s="19"/>
      <c r="K82" s="19"/>
      <c r="M82" s="119" t="s">
        <v>193</v>
      </c>
      <c r="N82" s="22">
        <v>41</v>
      </c>
      <c r="P82" s="123">
        <v>9126</v>
      </c>
      <c r="Q82" s="122">
        <v>0</v>
      </c>
      <c r="R82" s="122" t="n">
        <f t="shared" si="3"/>
        <v>451.18944</v>
      </c>
      <c r="S82" s="126">
        <v>0</v>
      </c>
      <c r="T82" s="122">
        <v>0</v>
      </c>
      <c r="U82" s="122" t="n">
        <f t="shared" si="5"/>
        <v>9577.18944</v>
      </c>
      <c r="V82" s="126" t="n">
        <f t="shared" si="4"/>
        <v>392665.0</v>
      </c>
    </row>
    <row r="83" spans="1:22" ht="15.75" x14ac:dyDescent="0.25">
      <c r="A83" s="111">
        <v>76</v>
      </c>
      <c r="B83" s="115" t="s">
        <v>170</v>
      </c>
      <c r="C83" s="117" t="s">
        <v>133</v>
      </c>
      <c r="D83" s="20"/>
      <c r="E83" s="5"/>
      <c r="F83" s="5"/>
      <c r="G83" s="16"/>
      <c r="H83" s="27"/>
      <c r="I83" s="18"/>
      <c r="J83" s="19"/>
      <c r="K83" s="19"/>
      <c r="M83" s="119" t="s">
        <v>193</v>
      </c>
      <c r="N83" s="22">
        <v>6</v>
      </c>
      <c r="P83" s="123">
        <v>9126</v>
      </c>
      <c r="Q83" s="122">
        <v>0</v>
      </c>
      <c r="R83" s="122" t="n">
        <f t="shared" si="3"/>
        <v>451.18944</v>
      </c>
      <c r="S83" s="126">
        <v>0</v>
      </c>
      <c r="T83" s="122">
        <v>0</v>
      </c>
      <c r="U83" s="122" t="n">
        <f t="shared" si="5"/>
        <v>9577.18944</v>
      </c>
      <c r="V83" s="126" t="n">
        <f t="shared" si="4"/>
        <v>57463.0</v>
      </c>
    </row>
    <row r="84" spans="1:22" ht="31.5" x14ac:dyDescent="0.25">
      <c r="A84" s="111">
        <v>77</v>
      </c>
      <c r="B84" s="115" t="s">
        <v>170</v>
      </c>
      <c r="C84" s="117" t="s">
        <v>134</v>
      </c>
      <c r="D84" s="20"/>
      <c r="E84" s="5"/>
      <c r="F84" s="5"/>
      <c r="G84" s="16"/>
      <c r="H84" s="27"/>
      <c r="I84" s="18"/>
      <c r="J84" s="19"/>
      <c r="K84" s="19"/>
      <c r="M84" s="118" t="s">
        <v>193</v>
      </c>
      <c r="N84" s="22">
        <v>60</v>
      </c>
      <c r="P84" s="123">
        <v>-574</v>
      </c>
      <c r="Q84" s="122">
        <v>0</v>
      </c>
      <c r="R84" s="122" t="n">
        <f t="shared" si="3"/>
        <v>-28.37856</v>
      </c>
      <c r="S84" s="126">
        <v>0</v>
      </c>
      <c r="T84" s="122">
        <v>0</v>
      </c>
      <c r="U84" s="122" t="n">
        <f t="shared" si="5"/>
        <v>-602.37856</v>
      </c>
      <c r="V84" s="126" t="n">
        <f t="shared" si="4"/>
        <v>-36143.0</v>
      </c>
    </row>
    <row r="85" spans="1:22" ht="31.5" x14ac:dyDescent="0.25">
      <c r="A85" s="111">
        <v>78</v>
      </c>
      <c r="B85" s="115" t="s">
        <v>170</v>
      </c>
      <c r="C85" s="117" t="s">
        <v>135</v>
      </c>
      <c r="D85" s="20"/>
      <c r="E85" s="5"/>
      <c r="F85" s="5"/>
      <c r="G85" s="16"/>
      <c r="H85" s="27"/>
      <c r="I85" s="18"/>
      <c r="J85" s="19"/>
      <c r="K85" s="19"/>
      <c r="M85" s="118" t="s">
        <v>193</v>
      </c>
      <c r="N85" s="22">
        <v>432</v>
      </c>
      <c r="P85" s="123">
        <v>287</v>
      </c>
      <c r="Q85" s="122">
        <v>0</v>
      </c>
      <c r="R85" s="122" t="n">
        <f t="shared" si="3"/>
        <v>14.18928</v>
      </c>
      <c r="S85" s="126">
        <v>0</v>
      </c>
      <c r="T85" s="122">
        <v>0</v>
      </c>
      <c r="U85" s="122" t="n">
        <f t="shared" si="5"/>
        <v>301.18928</v>
      </c>
      <c r="V85" s="126" t="n">
        <f t="shared" si="4"/>
        <v>130114.0</v>
      </c>
    </row>
    <row r="86" spans="1:22" ht="31.5" x14ac:dyDescent="0.25">
      <c r="A86" s="111">
        <v>79</v>
      </c>
      <c r="B86" s="115" t="s">
        <v>170</v>
      </c>
      <c r="C86" s="117" t="s">
        <v>136</v>
      </c>
      <c r="D86" s="20"/>
      <c r="E86" s="5"/>
      <c r="F86" s="5"/>
      <c r="G86" s="16"/>
      <c r="H86" s="27"/>
      <c r="I86" s="18"/>
      <c r="J86" s="19"/>
      <c r="K86" s="19"/>
      <c r="M86" s="118" t="s">
        <v>193</v>
      </c>
      <c r="N86" s="22">
        <v>469</v>
      </c>
      <c r="P86" s="123">
        <v>503</v>
      </c>
      <c r="Q86" s="122">
        <v>0</v>
      </c>
      <c r="R86" s="122" t="n">
        <f t="shared" si="3"/>
        <v>24.86832</v>
      </c>
      <c r="S86" s="126">
        <v>0</v>
      </c>
      <c r="T86" s="122">
        <v>0</v>
      </c>
      <c r="U86" s="122" t="n">
        <f t="shared" si="5"/>
        <v>527.86832</v>
      </c>
      <c r="V86" s="126" t="n">
        <f t="shared" si="4"/>
        <v>247570.0</v>
      </c>
    </row>
    <row r="87" spans="1:22" ht="31.5" x14ac:dyDescent="0.25">
      <c r="A87" s="111">
        <v>80</v>
      </c>
      <c r="B87" s="115" t="s">
        <v>170</v>
      </c>
      <c r="C87" s="117" t="s">
        <v>137</v>
      </c>
      <c r="D87" s="20"/>
      <c r="E87" s="5"/>
      <c r="F87" s="5"/>
      <c r="G87" s="16"/>
      <c r="H87" s="27"/>
      <c r="I87" s="18"/>
      <c r="J87" s="19"/>
      <c r="K87" s="19"/>
      <c r="M87" s="118" t="s">
        <v>193</v>
      </c>
      <c r="N87" s="22">
        <v>375.4</v>
      </c>
      <c r="P87" s="123">
        <v>803</v>
      </c>
      <c r="Q87" s="122">
        <v>0</v>
      </c>
      <c r="R87" s="122" t="n">
        <f t="shared" si="3"/>
        <v>39.70032</v>
      </c>
      <c r="S87" s="126">
        <v>0</v>
      </c>
      <c r="T87" s="122">
        <v>0</v>
      </c>
      <c r="U87" s="122" t="n">
        <f t="shared" si="5"/>
        <v>842.70032</v>
      </c>
      <c r="V87" s="126" t="n">
        <f t="shared" si="4"/>
        <v>316350.0</v>
      </c>
    </row>
    <row r="88" spans="1:22" ht="31.5" x14ac:dyDescent="0.25">
      <c r="A88" s="111">
        <v>81</v>
      </c>
      <c r="B88" s="115" t="s">
        <v>170</v>
      </c>
      <c r="C88" s="117" t="s">
        <v>138</v>
      </c>
      <c r="D88" s="20"/>
      <c r="E88" s="5"/>
      <c r="F88" s="5"/>
      <c r="G88" s="16"/>
      <c r="H88" s="27"/>
      <c r="I88" s="18"/>
      <c r="J88" s="19"/>
      <c r="K88" s="19"/>
      <c r="M88" s="118" t="s">
        <v>193</v>
      </c>
      <c r="N88" s="22">
        <v>282</v>
      </c>
      <c r="P88" s="123">
        <v>1578</v>
      </c>
      <c r="Q88" s="122">
        <v>0</v>
      </c>
      <c r="R88" s="122" t="n">
        <f t="shared" si="3"/>
        <v>78.01632</v>
      </c>
      <c r="S88" s="126">
        <v>0</v>
      </c>
      <c r="T88" s="122">
        <v>0</v>
      </c>
      <c r="U88" s="122" t="n">
        <f t="shared" si="5"/>
        <v>1656.01632</v>
      </c>
      <c r="V88" s="126" t="n">
        <f t="shared" si="4"/>
        <v>466997.0</v>
      </c>
    </row>
    <row r="89" spans="1:22" ht="31.5" x14ac:dyDescent="0.25">
      <c r="A89" s="111">
        <v>82</v>
      </c>
      <c r="B89" s="115" t="s">
        <v>175</v>
      </c>
      <c r="C89" s="117" t="s">
        <v>176</v>
      </c>
      <c r="D89" s="20"/>
      <c r="E89" s="5"/>
      <c r="F89" s="5"/>
      <c r="G89" s="16"/>
      <c r="H89" s="27"/>
      <c r="I89" s="18"/>
      <c r="J89" s="19"/>
      <c r="K89" s="19"/>
      <c r="M89" s="118" t="s">
        <v>194</v>
      </c>
      <c r="N89" s="22">
        <v>60</v>
      </c>
      <c r="P89" s="123">
        <v>543</v>
      </c>
      <c r="Q89" s="122">
        <v>0</v>
      </c>
      <c r="R89" s="122" t="n">
        <f t="shared" si="3"/>
        <v>26.84592</v>
      </c>
      <c r="S89" s="126">
        <v>0</v>
      </c>
      <c r="T89" s="122">
        <v>0</v>
      </c>
      <c r="U89" s="122" t="n">
        <f t="shared" si="5"/>
        <v>569.84592</v>
      </c>
      <c r="V89" s="126" t="n">
        <f t="shared" si="4"/>
        <v>34191.0</v>
      </c>
    </row>
    <row r="90" spans="1:22" ht="31.5" x14ac:dyDescent="0.25">
      <c r="A90" s="111">
        <v>83</v>
      </c>
      <c r="B90" s="115" t="s">
        <v>175</v>
      </c>
      <c r="C90" s="117" t="s">
        <v>143</v>
      </c>
      <c r="D90" s="20"/>
      <c r="E90" s="5"/>
      <c r="F90" s="5"/>
      <c r="G90" s="16"/>
      <c r="H90" s="27"/>
      <c r="I90" s="18"/>
      <c r="J90" s="19"/>
      <c r="K90" s="19"/>
      <c r="M90" s="118" t="s">
        <v>194</v>
      </c>
      <c r="N90" s="22">
        <v>4869</v>
      </c>
      <c r="P90" s="123">
        <v>651</v>
      </c>
      <c r="Q90" s="122">
        <v>0</v>
      </c>
      <c r="R90" s="122" t="n">
        <f t="shared" si="3"/>
        <v>32.18544</v>
      </c>
      <c r="S90" s="126">
        <v>0</v>
      </c>
      <c r="T90" s="122">
        <v>0</v>
      </c>
      <c r="U90" s="122" t="n">
        <f t="shared" si="5"/>
        <v>683.18544</v>
      </c>
      <c r="V90" s="126" t="n">
        <f t="shared" si="4"/>
        <v>3326430.0</v>
      </c>
    </row>
    <row r="91" spans="1:22" ht="31.5" x14ac:dyDescent="0.25">
      <c r="A91" s="111">
        <v>84</v>
      </c>
      <c r="B91" s="115" t="s">
        <v>175</v>
      </c>
      <c r="C91" s="117" t="s">
        <v>144</v>
      </c>
      <c r="D91" s="20"/>
      <c r="E91" s="5"/>
      <c r="F91" s="5"/>
      <c r="G91" s="16"/>
      <c r="H91" s="27"/>
      <c r="I91" s="18"/>
      <c r="J91" s="19"/>
      <c r="K91" s="19"/>
      <c r="M91" s="118" t="s">
        <v>194</v>
      </c>
      <c r="N91" s="22">
        <v>1</v>
      </c>
      <c r="P91" s="123">
        <v>758</v>
      </c>
      <c r="Q91" s="122">
        <v>0</v>
      </c>
      <c r="R91" s="122" t="n">
        <f t="shared" si="3"/>
        <v>37.475519999999996</v>
      </c>
      <c r="S91" s="126">
        <v>0</v>
      </c>
      <c r="T91" s="122">
        <v>0</v>
      </c>
      <c r="U91" s="122">
        <v>0</v>
      </c>
      <c r="V91" s="126" t="n">
        <f t="shared" si="4"/>
        <v>0.0</v>
      </c>
    </row>
    <row r="92" spans="1:22" ht="31.5" x14ac:dyDescent="0.25">
      <c r="A92" s="111">
        <v>85</v>
      </c>
      <c r="B92" s="115" t="s">
        <v>175</v>
      </c>
      <c r="C92" s="117" t="s">
        <v>177</v>
      </c>
      <c r="D92" s="20"/>
      <c r="E92" s="5"/>
      <c r="F92" s="5"/>
      <c r="G92" s="16"/>
      <c r="H92" s="27"/>
      <c r="I92" s="18"/>
      <c r="J92" s="19"/>
      <c r="K92" s="19"/>
      <c r="M92" s="118" t="s">
        <v>194</v>
      </c>
      <c r="N92" s="22">
        <v>6500</v>
      </c>
      <c r="P92" s="123">
        <v>615</v>
      </c>
      <c r="Q92" s="122">
        <v>0</v>
      </c>
      <c r="R92" s="122" t="n">
        <f t="shared" si="3"/>
        <v>30.4056</v>
      </c>
      <c r="S92" s="126">
        <v>0</v>
      </c>
      <c r="T92" s="122">
        <v>0</v>
      </c>
      <c r="U92" s="122" t="n">
        <f t="shared" si="5"/>
        <v>645.4056</v>
      </c>
      <c r="V92" s="126" t="n">
        <f t="shared" si="4"/>
        <v>4195136.0</v>
      </c>
    </row>
    <row r="93" spans="1:22" ht="31.5" x14ac:dyDescent="0.25">
      <c r="A93" s="111">
        <v>86</v>
      </c>
      <c r="B93" s="115" t="s">
        <v>175</v>
      </c>
      <c r="C93" s="117" t="s">
        <v>146</v>
      </c>
      <c r="D93" s="20"/>
      <c r="E93" s="5"/>
      <c r="F93" s="5"/>
      <c r="G93" s="16"/>
      <c r="H93" s="27"/>
      <c r="I93" s="18"/>
      <c r="J93" s="19"/>
      <c r="K93" s="19"/>
      <c r="M93" s="118" t="s">
        <v>194</v>
      </c>
      <c r="N93" s="22">
        <v>1</v>
      </c>
      <c r="P93" s="123">
        <v>758</v>
      </c>
      <c r="Q93" s="122">
        <v>0</v>
      </c>
      <c r="R93" s="122" t="n">
        <f t="shared" si="3"/>
        <v>37.475519999999996</v>
      </c>
      <c r="S93" s="126">
        <v>0</v>
      </c>
      <c r="T93" s="122">
        <v>0</v>
      </c>
      <c r="U93" s="122">
        <v>0</v>
      </c>
      <c r="V93" s="126" t="n">
        <f t="shared" si="4"/>
        <v>0.0</v>
      </c>
    </row>
    <row r="94" spans="1:22" ht="31.5" x14ac:dyDescent="0.25">
      <c r="A94" s="111">
        <v>87</v>
      </c>
      <c r="B94" s="115" t="s">
        <v>175</v>
      </c>
      <c r="C94" s="117" t="s">
        <v>148</v>
      </c>
      <c r="D94" s="20"/>
      <c r="E94" s="5"/>
      <c r="F94" s="5"/>
      <c r="G94" s="16"/>
      <c r="H94" s="27"/>
      <c r="I94" s="18"/>
      <c r="J94" s="19"/>
      <c r="K94" s="19"/>
      <c r="M94" s="118" t="s">
        <v>194</v>
      </c>
      <c r="N94" s="22">
        <v>8368</v>
      </c>
      <c r="P94" s="123">
        <v>758</v>
      </c>
      <c r="Q94" s="122">
        <v>0</v>
      </c>
      <c r="R94" s="122" t="n">
        <f t="shared" si="3"/>
        <v>37.475519999999996</v>
      </c>
      <c r="S94" s="126">
        <v>0</v>
      </c>
      <c r="T94" s="122">
        <v>0</v>
      </c>
      <c r="U94" s="122" t="n">
        <f t="shared" si="5"/>
        <v>795.47552</v>
      </c>
      <c r="V94" s="126" t="n">
        <f t="shared" si="4"/>
        <v>6656539.0</v>
      </c>
    </row>
    <row r="95" spans="1:22" ht="31.5" x14ac:dyDescent="0.25">
      <c r="A95" s="111">
        <v>88</v>
      </c>
      <c r="B95" s="115" t="s">
        <v>175</v>
      </c>
      <c r="C95" s="117" t="s">
        <v>178</v>
      </c>
      <c r="D95" s="20"/>
      <c r="E95" s="5"/>
      <c r="F95" s="5"/>
      <c r="G95" s="16"/>
      <c r="H95" s="27"/>
      <c r="I95" s="18"/>
      <c r="J95" s="19"/>
      <c r="K95" s="19"/>
      <c r="M95" s="118" t="s">
        <v>194</v>
      </c>
      <c r="N95" s="22">
        <v>15114</v>
      </c>
      <c r="P95" s="123">
        <v>615</v>
      </c>
      <c r="Q95" s="122">
        <v>0</v>
      </c>
      <c r="R95" s="122" t="n">
        <f t="shared" si="3"/>
        <v>30.4056</v>
      </c>
      <c r="S95" s="126">
        <v>0</v>
      </c>
      <c r="T95" s="122">
        <v>0</v>
      </c>
      <c r="U95" s="122" t="n">
        <f t="shared" si="5"/>
        <v>645.4056</v>
      </c>
      <c r="V95" s="126" t="n">
        <f t="shared" si="4"/>
        <v>9754660.0</v>
      </c>
    </row>
    <row r="96" spans="1:22" ht="31.5" x14ac:dyDescent="0.25">
      <c r="A96" s="111">
        <v>89</v>
      </c>
      <c r="B96" s="115" t="s">
        <v>175</v>
      </c>
      <c r="C96" s="117" t="s">
        <v>179</v>
      </c>
      <c r="D96" s="20"/>
      <c r="E96" s="5"/>
      <c r="F96" s="5"/>
      <c r="G96" s="16"/>
      <c r="H96" s="27"/>
      <c r="I96" s="18"/>
      <c r="J96" s="19"/>
      <c r="K96" s="19"/>
      <c r="M96" s="118" t="s">
        <v>194</v>
      </c>
      <c r="N96" s="22">
        <v>1</v>
      </c>
      <c r="P96" s="123">
        <v>758</v>
      </c>
      <c r="Q96" s="122">
        <v>0</v>
      </c>
      <c r="R96" s="122" t="n">
        <f t="shared" si="3"/>
        <v>37.475519999999996</v>
      </c>
      <c r="S96" s="126">
        <v>0</v>
      </c>
      <c r="T96" s="122">
        <v>0</v>
      </c>
      <c r="U96" s="122">
        <v>0</v>
      </c>
      <c r="V96" s="126" t="n">
        <f t="shared" si="4"/>
        <v>0.0</v>
      </c>
    </row>
    <row r="97" spans="1:22" ht="31.5" x14ac:dyDescent="0.25">
      <c r="A97" s="111">
        <v>90</v>
      </c>
      <c r="B97" s="115" t="s">
        <v>175</v>
      </c>
      <c r="C97" s="117" t="s">
        <v>151</v>
      </c>
      <c r="D97" s="20"/>
      <c r="E97" s="5"/>
      <c r="F97" s="5"/>
      <c r="G97" s="16"/>
      <c r="H97" s="27"/>
      <c r="I97" s="18"/>
      <c r="J97" s="19"/>
      <c r="K97" s="19"/>
      <c r="M97" s="118" t="s">
        <v>194</v>
      </c>
      <c r="N97" s="22">
        <v>1650</v>
      </c>
      <c r="P97" s="123">
        <v>758</v>
      </c>
      <c r="Q97" s="122">
        <v>0</v>
      </c>
      <c r="R97" s="122" t="n">
        <f t="shared" si="3"/>
        <v>37.475519999999996</v>
      </c>
      <c r="S97" s="126">
        <v>0</v>
      </c>
      <c r="T97" s="122">
        <v>0</v>
      </c>
      <c r="U97" s="122" t="n">
        <f t="shared" si="5"/>
        <v>795.47552</v>
      </c>
      <c r="V97" s="126" t="n">
        <f t="shared" si="4"/>
        <v>1312535.0</v>
      </c>
    </row>
    <row r="98" spans="1:22" ht="31.5" x14ac:dyDescent="0.25">
      <c r="A98" s="111">
        <v>91</v>
      </c>
      <c r="B98" s="115" t="s">
        <v>175</v>
      </c>
      <c r="C98" s="117" t="s">
        <v>152</v>
      </c>
      <c r="D98" s="20"/>
      <c r="E98" s="5"/>
      <c r="F98" s="5"/>
      <c r="G98" s="16"/>
      <c r="H98" s="27"/>
      <c r="I98" s="18"/>
      <c r="J98" s="19"/>
      <c r="K98" s="19"/>
      <c r="M98" s="118" t="s">
        <v>194</v>
      </c>
      <c r="N98" s="22">
        <v>62</v>
      </c>
      <c r="P98" s="123">
        <v>758</v>
      </c>
      <c r="Q98" s="122">
        <v>0</v>
      </c>
      <c r="R98" s="122" t="n">
        <f t="shared" si="3"/>
        <v>37.475519999999996</v>
      </c>
      <c r="S98" s="126">
        <v>0</v>
      </c>
      <c r="T98" s="122">
        <v>0</v>
      </c>
      <c r="U98" s="122" t="n">
        <f t="shared" si="5"/>
        <v>795.47552</v>
      </c>
      <c r="V98" s="126" t="n">
        <f t="shared" si="4"/>
        <v>49319.0</v>
      </c>
    </row>
    <row r="99" spans="1:22" ht="31.5" x14ac:dyDescent="0.25">
      <c r="A99" s="111">
        <v>92</v>
      </c>
      <c r="B99" s="115" t="s">
        <v>175</v>
      </c>
      <c r="C99" s="117" t="s">
        <v>153</v>
      </c>
      <c r="D99" s="20"/>
      <c r="E99" s="5"/>
      <c r="F99" s="5"/>
      <c r="G99" s="16"/>
      <c r="H99" s="27"/>
      <c r="I99" s="18"/>
      <c r="J99" s="19"/>
      <c r="K99" s="19"/>
      <c r="M99" s="118" t="s">
        <v>194</v>
      </c>
      <c r="N99" s="22">
        <v>64</v>
      </c>
      <c r="P99" s="123">
        <v>758</v>
      </c>
      <c r="Q99" s="122">
        <v>0</v>
      </c>
      <c r="R99" s="122" t="n">
        <f t="shared" si="3"/>
        <v>37.475519999999996</v>
      </c>
      <c r="S99" s="126">
        <v>0</v>
      </c>
      <c r="T99" s="122">
        <v>0</v>
      </c>
      <c r="U99" s="122" t="n">
        <f t="shared" si="5"/>
        <v>795.47552</v>
      </c>
      <c r="V99" s="126" t="n">
        <f t="shared" si="4"/>
        <v>50910.0</v>
      </c>
    </row>
    <row r="100" spans="1:22" ht="31.5" x14ac:dyDescent="0.25">
      <c r="A100" s="111">
        <v>93</v>
      </c>
      <c r="B100" s="115" t="s">
        <v>175</v>
      </c>
      <c r="C100" s="117" t="s">
        <v>154</v>
      </c>
      <c r="D100" s="20"/>
      <c r="E100" s="5"/>
      <c r="F100" s="5"/>
      <c r="G100" s="16"/>
      <c r="H100" s="27"/>
      <c r="I100" s="18"/>
      <c r="J100" s="19"/>
      <c r="K100" s="19"/>
      <c r="M100" s="118" t="s">
        <v>194</v>
      </c>
      <c r="N100" s="22">
        <v>408</v>
      </c>
      <c r="P100" s="123">
        <v>758</v>
      </c>
      <c r="Q100" s="122">
        <v>0</v>
      </c>
      <c r="R100" s="122" t="n">
        <f t="shared" si="3"/>
        <v>37.475519999999996</v>
      </c>
      <c r="S100" s="126">
        <v>0</v>
      </c>
      <c r="T100" s="122">
        <v>0</v>
      </c>
      <c r="U100" s="122" t="n">
        <f t="shared" si="5"/>
        <v>795.47552</v>
      </c>
      <c r="V100" s="126" t="n">
        <f t="shared" si="4"/>
        <v>324554.0</v>
      </c>
    </row>
    <row r="101" spans="1:22" ht="31.5" x14ac:dyDescent="0.25">
      <c r="A101" s="111">
        <v>94</v>
      </c>
      <c r="B101" s="115" t="s">
        <v>175</v>
      </c>
      <c r="C101" s="117" t="s">
        <v>155</v>
      </c>
      <c r="D101" s="20"/>
      <c r="E101" s="5"/>
      <c r="F101" s="5"/>
      <c r="G101" s="16"/>
      <c r="H101" s="27"/>
      <c r="I101" s="18"/>
      <c r="J101" s="19"/>
      <c r="K101" s="19"/>
      <c r="M101" s="118" t="s">
        <v>194</v>
      </c>
      <c r="N101" s="22">
        <v>59</v>
      </c>
      <c r="P101" s="123">
        <v>758</v>
      </c>
      <c r="Q101" s="122">
        <v>0</v>
      </c>
      <c r="R101" s="122" t="n">
        <f t="shared" si="3"/>
        <v>37.475519999999996</v>
      </c>
      <c r="S101" s="126">
        <v>0</v>
      </c>
      <c r="T101" s="122">
        <v>0</v>
      </c>
      <c r="U101" s="122" t="n">
        <f t="shared" si="5"/>
        <v>795.47552</v>
      </c>
      <c r="V101" s="126" t="n">
        <f t="shared" si="4"/>
        <v>46933.0</v>
      </c>
    </row>
    <row r="102" spans="1:22" ht="60" x14ac:dyDescent="0.25">
      <c r="A102" s="111">
        <v>95</v>
      </c>
      <c r="B102" s="115" t="s">
        <v>175</v>
      </c>
      <c r="C102" s="113" t="s">
        <v>180</v>
      </c>
      <c r="D102" s="20"/>
      <c r="E102" s="5"/>
      <c r="F102" s="5"/>
      <c r="G102" s="16"/>
      <c r="H102" s="27"/>
      <c r="I102" s="18"/>
      <c r="J102" s="19"/>
      <c r="K102" s="19"/>
      <c r="M102" s="118" t="s">
        <v>194</v>
      </c>
      <c r="N102" s="22">
        <v>1171</v>
      </c>
      <c r="P102" s="123">
        <v>194</v>
      </c>
      <c r="Q102" s="122">
        <v>0</v>
      </c>
      <c r="R102" s="122" t="n">
        <f t="shared" si="3"/>
        <v>9.59136</v>
      </c>
      <c r="S102" s="126">
        <v>0</v>
      </c>
      <c r="T102" s="122">
        <v>0</v>
      </c>
      <c r="U102" s="122" t="n">
        <f t="shared" si="5"/>
        <v>203.59136</v>
      </c>
      <c r="V102" s="126" t="n">
        <f t="shared" si="4"/>
        <v>238405.0</v>
      </c>
    </row>
    <row r="103" spans="1:22" ht="60" x14ac:dyDescent="0.25">
      <c r="A103" s="111">
        <v>96</v>
      </c>
      <c r="B103" s="115" t="s">
        <v>175</v>
      </c>
      <c r="C103" s="113" t="s">
        <v>181</v>
      </c>
      <c r="D103" s="20"/>
      <c r="E103" s="5"/>
      <c r="F103" s="5"/>
      <c r="G103" s="16"/>
      <c r="H103" s="27"/>
      <c r="I103" s="18"/>
      <c r="J103" s="19"/>
      <c r="K103" s="19"/>
      <c r="M103" s="118" t="s">
        <v>194</v>
      </c>
      <c r="N103" s="22">
        <v>872</v>
      </c>
      <c r="P103" s="123">
        <v>215</v>
      </c>
      <c r="Q103" s="122">
        <v>0</v>
      </c>
      <c r="R103" s="122" t="n">
        <f t="shared" si="3"/>
        <v>10.6296</v>
      </c>
      <c r="S103" s="126">
        <v>0</v>
      </c>
      <c r="T103" s="122">
        <v>0</v>
      </c>
      <c r="U103" s="122" t="n">
        <f t="shared" si="5"/>
        <v>225.6296</v>
      </c>
      <c r="V103" s="126" t="n">
        <f t="shared" si="4"/>
        <v>196749.0</v>
      </c>
    </row>
    <row r="104" spans="1:22" ht="60" x14ac:dyDescent="0.25">
      <c r="A104" s="111">
        <v>97</v>
      </c>
      <c r="B104" s="115" t="s">
        <v>175</v>
      </c>
      <c r="C104" s="113" t="s">
        <v>182</v>
      </c>
      <c r="D104" s="20"/>
      <c r="E104" s="5"/>
      <c r="F104" s="5"/>
      <c r="G104" s="16"/>
      <c r="H104" s="27"/>
      <c r="I104" s="18"/>
      <c r="J104" s="19"/>
      <c r="K104" s="19"/>
      <c r="M104" s="118" t="s">
        <v>194</v>
      </c>
      <c r="N104" s="22">
        <v>259</v>
      </c>
      <c r="P104" s="123">
        <v>266</v>
      </c>
      <c r="Q104" s="122">
        <v>0</v>
      </c>
      <c r="R104" s="122" t="n">
        <f t="shared" si="3"/>
        <v>13.15104</v>
      </c>
      <c r="S104" s="126">
        <v>0</v>
      </c>
      <c r="T104" s="122">
        <v>0</v>
      </c>
      <c r="U104" s="122" t="n">
        <f t="shared" si="5"/>
        <v>279.15104</v>
      </c>
      <c r="V104" s="126" t="n">
        <f t="shared" si="4"/>
        <v>72300.0</v>
      </c>
    </row>
    <row r="105" spans="1:22" ht="60" x14ac:dyDescent="0.25">
      <c r="A105" s="111">
        <v>98</v>
      </c>
      <c r="B105" s="115" t="s">
        <v>175</v>
      </c>
      <c r="C105" s="113" t="s">
        <v>183</v>
      </c>
      <c r="D105" s="20"/>
      <c r="E105" s="5"/>
      <c r="F105" s="5"/>
      <c r="G105" s="16"/>
      <c r="H105" s="27"/>
      <c r="I105" s="18"/>
      <c r="J105" s="19"/>
      <c r="K105" s="19"/>
      <c r="M105" s="118" t="s">
        <v>194</v>
      </c>
      <c r="N105" s="22">
        <v>1001</v>
      </c>
      <c r="P105" s="123">
        <v>287</v>
      </c>
      <c r="Q105" s="122">
        <v>0</v>
      </c>
      <c r="R105" s="122" t="n">
        <f t="shared" si="3"/>
        <v>14.18928</v>
      </c>
      <c r="S105" s="126">
        <v>0</v>
      </c>
      <c r="T105" s="122">
        <v>0</v>
      </c>
      <c r="U105" s="122" t="n">
        <f t="shared" si="5"/>
        <v>301.18928</v>
      </c>
      <c r="V105" s="126" t="n">
        <f t="shared" si="4"/>
        <v>301490.0</v>
      </c>
    </row>
    <row r="106" spans="1:22" ht="60" x14ac:dyDescent="0.25">
      <c r="A106" s="111">
        <v>99</v>
      </c>
      <c r="B106" s="115" t="s">
        <v>175</v>
      </c>
      <c r="C106" s="113" t="s">
        <v>184</v>
      </c>
      <c r="D106" s="20"/>
      <c r="E106" s="5"/>
      <c r="F106" s="5"/>
      <c r="G106" s="16"/>
      <c r="H106" s="27"/>
      <c r="I106" s="18"/>
      <c r="J106" s="19"/>
      <c r="K106" s="19"/>
      <c r="M106" s="118" t="s">
        <v>194</v>
      </c>
      <c r="N106" s="22">
        <v>339</v>
      </c>
      <c r="P106" s="123">
        <v>358</v>
      </c>
      <c r="Q106" s="122">
        <v>0</v>
      </c>
      <c r="R106" s="122" t="n">
        <f t="shared" si="3"/>
        <v>17.69952</v>
      </c>
      <c r="S106" s="126">
        <v>0</v>
      </c>
      <c r="T106" s="122">
        <v>0</v>
      </c>
      <c r="U106" s="122" t="n">
        <f t="shared" si="5"/>
        <v>375.69952</v>
      </c>
      <c r="V106" s="126" t="n">
        <f t="shared" si="4"/>
        <v>127362.0</v>
      </c>
    </row>
    <row r="107" spans="1:22" ht="60" x14ac:dyDescent="0.25">
      <c r="A107" s="111">
        <v>100</v>
      </c>
      <c r="B107" s="115" t="s">
        <v>175</v>
      </c>
      <c r="C107" s="113" t="s">
        <v>185</v>
      </c>
      <c r="D107" s="20"/>
      <c r="E107" s="5"/>
      <c r="F107" s="5"/>
      <c r="G107" s="16"/>
      <c r="H107" s="27"/>
      <c r="I107" s="18"/>
      <c r="J107" s="19"/>
      <c r="K107" s="19"/>
      <c r="M107" s="118" t="s">
        <v>194</v>
      </c>
      <c r="N107" s="22">
        <v>68</v>
      </c>
      <c r="P107" s="123">
        <v>394</v>
      </c>
      <c r="Q107" s="122">
        <v>0</v>
      </c>
      <c r="R107" s="122" t="n">
        <f t="shared" si="3"/>
        <v>19.47936</v>
      </c>
      <c r="S107" s="126">
        <v>0</v>
      </c>
      <c r="T107" s="122">
        <v>0</v>
      </c>
      <c r="U107" s="122" t="n">
        <f t="shared" si="5"/>
        <v>413.47936</v>
      </c>
      <c r="V107" s="126" t="n">
        <f t="shared" si="4"/>
        <v>28117.0</v>
      </c>
    </row>
    <row r="108" spans="1:22" ht="60" x14ac:dyDescent="0.25">
      <c r="A108" s="111">
        <v>101</v>
      </c>
      <c r="B108" s="115" t="s">
        <v>175</v>
      </c>
      <c r="C108" s="113" t="s">
        <v>186</v>
      </c>
      <c r="D108" s="20"/>
      <c r="E108" s="5"/>
      <c r="F108" s="5"/>
      <c r="G108" s="16"/>
      <c r="H108" s="27"/>
      <c r="I108" s="18"/>
      <c r="J108" s="19"/>
      <c r="K108" s="19"/>
      <c r="M108" s="118" t="s">
        <v>194</v>
      </c>
      <c r="N108" s="22">
        <v>225</v>
      </c>
      <c r="P108" s="123">
        <v>467</v>
      </c>
      <c r="Q108" s="122">
        <v>0</v>
      </c>
      <c r="R108" s="122" t="n">
        <f t="shared" si="3"/>
        <v>23.08848</v>
      </c>
      <c r="S108" s="126">
        <v>0</v>
      </c>
      <c r="T108" s="122">
        <v>0</v>
      </c>
      <c r="U108" s="122" t="n">
        <f t="shared" si="5"/>
        <v>490.08848</v>
      </c>
      <c r="V108" s="126" t="n">
        <f t="shared" si="4"/>
        <v>110270.0</v>
      </c>
    </row>
    <row r="109" spans="1:22" ht="60" x14ac:dyDescent="0.25">
      <c r="A109" s="111">
        <v>102</v>
      </c>
      <c r="B109" s="115" t="s">
        <v>175</v>
      </c>
      <c r="C109" s="113" t="s">
        <v>187</v>
      </c>
      <c r="D109" s="20"/>
      <c r="E109" s="5"/>
      <c r="F109" s="5"/>
      <c r="G109" s="16"/>
      <c r="H109" s="27"/>
      <c r="I109" s="18"/>
      <c r="J109" s="19"/>
      <c r="K109" s="19"/>
      <c r="M109" s="118" t="s">
        <v>194</v>
      </c>
      <c r="N109" s="22">
        <v>406</v>
      </c>
      <c r="P109" s="123">
        <v>574</v>
      </c>
      <c r="Q109" s="122">
        <v>0</v>
      </c>
      <c r="R109" s="122" t="n">
        <f t="shared" si="3"/>
        <v>28.37856</v>
      </c>
      <c r="S109" s="126">
        <v>0</v>
      </c>
      <c r="T109" s="122">
        <v>0</v>
      </c>
      <c r="U109" s="122" t="n">
        <f t="shared" si="5"/>
        <v>602.37856</v>
      </c>
      <c r="V109" s="126" t="n">
        <f t="shared" si="4"/>
        <v>244566.0</v>
      </c>
    </row>
    <row r="110" spans="1:22" ht="30" x14ac:dyDescent="0.25">
      <c r="A110" s="111">
        <v>103</v>
      </c>
      <c r="B110" s="115" t="s">
        <v>188</v>
      </c>
      <c r="C110" s="15" t="s">
        <v>189</v>
      </c>
      <c r="D110" s="20"/>
      <c r="E110" s="5"/>
      <c r="F110" s="5"/>
      <c r="G110" s="16"/>
      <c r="H110" s="27"/>
      <c r="I110" s="18"/>
      <c r="J110" s="19"/>
      <c r="K110" s="19"/>
      <c r="M110" s="119" t="s">
        <v>195</v>
      </c>
      <c r="N110" s="22">
        <v>990</v>
      </c>
      <c r="P110" s="123">
        <v>64259</v>
      </c>
      <c r="Q110" s="122">
        <v>0</v>
      </c>
      <c r="R110" s="122" t="n">
        <f t="shared" si="3"/>
        <v>3176.96496</v>
      </c>
      <c r="S110" s="126">
        <v>0</v>
      </c>
      <c r="T110" s="122">
        <v>0</v>
      </c>
      <c r="U110" s="122" t="n">
        <f t="shared" si="5"/>
        <v>67435.96496</v>
      </c>
      <c r="V110" s="126" t="n">
        <f t="shared" si="4"/>
        <v>6.6761605E7</v>
      </c>
    </row>
    <row r="111" spans="1:22" ht="30" x14ac:dyDescent="0.25">
      <c r="A111" s="111">
        <v>104</v>
      </c>
      <c r="B111" s="115" t="s">
        <v>188</v>
      </c>
      <c r="C111" s="15" t="s">
        <v>190</v>
      </c>
      <c r="D111" s="20"/>
      <c r="E111" s="5"/>
      <c r="F111" s="5"/>
      <c r="G111" s="16"/>
      <c r="H111" s="27"/>
      <c r="I111" s="18"/>
      <c r="J111" s="19"/>
      <c r="K111" s="19"/>
      <c r="M111" s="119" t="s">
        <v>195</v>
      </c>
      <c r="N111" s="22">
        <v>1</v>
      </c>
      <c r="P111" s="123">
        <v>15138</v>
      </c>
      <c r="Q111" s="122">
        <v>0</v>
      </c>
      <c r="R111" s="122" t="n">
        <f t="shared" si="3"/>
        <v>748.4227199999999</v>
      </c>
      <c r="S111" s="126">
        <v>0</v>
      </c>
      <c r="T111" s="122">
        <v>0</v>
      </c>
      <c r="U111" s="122">
        <v>0</v>
      </c>
      <c r="V111" s="126" t="n">
        <f t="shared" si="4"/>
        <v>0.0</v>
      </c>
    </row>
    <row r="112" spans="1:22" ht="30" x14ac:dyDescent="0.25">
      <c r="A112" s="111">
        <v>105</v>
      </c>
      <c r="B112" s="115" t="s">
        <v>191</v>
      </c>
      <c r="C112" s="15" t="s">
        <v>192</v>
      </c>
      <c r="D112" s="20"/>
      <c r="E112" s="5"/>
      <c r="F112" s="5"/>
      <c r="G112" s="16"/>
      <c r="H112" s="27"/>
      <c r="I112" s="18"/>
      <c r="J112" s="19"/>
      <c r="K112" s="19"/>
      <c r="M112" s="118" t="s">
        <v>193</v>
      </c>
      <c r="N112" s="22">
        <v>5</v>
      </c>
      <c r="P112" s="123">
        <v>11171</v>
      </c>
      <c r="Q112" s="122">
        <v>0</v>
      </c>
      <c r="R112" s="122" t="n">
        <f t="shared" si="3"/>
        <v>552.29424</v>
      </c>
      <c r="S112" s="126">
        <v>0</v>
      </c>
      <c r="T112" s="122">
        <v>0</v>
      </c>
      <c r="U112" s="122" t="n">
        <f t="shared" si="5"/>
        <v>11723.29424</v>
      </c>
      <c r="V112" s="126" t="n">
        <f t="shared" si="4"/>
        <v>58616.0</v>
      </c>
    </row>
  </sheetData>
  <protectedRanges>
    <protectedRange password="CA69" sqref="G8:G112" name="Range1_1_1_1"/>
    <protectedRange password="CA69" sqref="I8:I112" name="Range1_12_2_1_1"/>
    <protectedRange password="CA69" sqref="J8:K112" name="Range1_2_2_1_1_1"/>
    <protectedRange password="CA69" sqref="O8:O11" name="Range1_1_3_1"/>
    <protectedRange password="CA69" sqref="D8:D112" name="Range1_1_4_1"/>
    <protectedRange password="CA69" sqref="H8:H112" name="Range1_12_2_2_1"/>
    <protectedRange password="CA69" sqref="C10" name="Range1_1"/>
    <protectedRange password="CA69" sqref="B8:B112" name="Range1_1_5_1_1"/>
    <protectedRange password="CA69" sqref="N8:N11" name="Range1_1_3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12"/>
  <sheetViews>
    <sheetView tabSelected="1" workbookViewId="0">
      <selection activeCell="D4" sqref="D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36" width="14.0" collapsed="true"/>
    <col min="17" max="17" bestFit="true" customWidth="true" style="36" width="13.0" collapsed="true"/>
    <col min="18" max="18" bestFit="true" customWidth="true" style="36" width="9.7109375" collapsed="true"/>
    <col min="19" max="19" customWidth="true" style="36" width="13.0" collapsed="true"/>
    <col min="20" max="20" customWidth="true" style="36" width="13.85546875" collapsed="true"/>
    <col min="21" max="21" customWidth="true" style="36" width="14.85546875" collapsed="true"/>
    <col min="22" max="22" customWidth="true" style="36" width="18.140625" collapsed="true"/>
    <col min="23" max="23" customWidth="true" style="105" width="6.0" collapsed="true"/>
    <col min="24" max="30" customWidth="true" style="36" width="18.140625" collapsed="true"/>
    <col min="31" max="31" customWidth="true" style="36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200</v>
      </c>
      <c r="G4" s="127"/>
      <c r="Z4" s="36" t="n">
        <f t="shared" ref="Z4:AE4" si="0">SUM(Z8:Z112)</f>
        <v>1.3668005608198209E7</v>
      </c>
      <c r="AA4" s="36" t="n">
        <f t="shared" si="0"/>
        <v>0.0</v>
      </c>
      <c r="AB4" s="36" t="n">
        <f t="shared" si="0"/>
        <v>675746.1972693196</v>
      </c>
      <c r="AC4" s="36" t="n">
        <f t="shared" si="0"/>
        <v>0.0</v>
      </c>
      <c r="AD4" s="36" t="n">
        <f t="shared" si="0"/>
        <v>0.0</v>
      </c>
      <c r="AE4" s="36" t="n">
        <f t="shared" si="0"/>
        <v>1.4343751E7</v>
      </c>
    </row>
    <row r="5" spans="1:76" s="4" customFormat="1" ht="30.75" customHeight="1" x14ac:dyDescent="0.25">
      <c r="A5" s="2"/>
      <c r="B5" s="2"/>
      <c r="C5" s="132" t="s">
        <v>5</v>
      </c>
      <c r="D5" s="132"/>
      <c r="E5" s="132"/>
      <c r="F5" s="132"/>
      <c r="G5" s="132"/>
      <c r="H5" s="132"/>
      <c r="I5" s="132"/>
      <c r="J5" s="132"/>
      <c r="K5" s="132"/>
      <c r="L5" s="132"/>
      <c r="M5" s="3" t="s">
        <v>2</v>
      </c>
      <c r="N5" s="3" t="s">
        <v>8</v>
      </c>
      <c r="O5" s="33"/>
      <c r="P5" s="133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36"/>
      <c r="BG5" s="136"/>
      <c r="BH5" s="136"/>
      <c r="BI5" s="136"/>
      <c r="BJ5" s="11"/>
      <c r="BK5" s="3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3" t="s">
        <v>20</v>
      </c>
      <c r="Q6" s="134"/>
      <c r="R6" s="134"/>
      <c r="S6" s="134"/>
      <c r="T6" s="134"/>
      <c r="U6" s="134"/>
      <c r="V6" s="134"/>
      <c r="W6" s="106"/>
      <c r="X6" s="134" t="s">
        <v>92</v>
      </c>
      <c r="Y6" s="134"/>
      <c r="Z6" s="134"/>
      <c r="AA6" s="134"/>
      <c r="AB6" s="134"/>
      <c r="AC6" s="134"/>
      <c r="AD6" s="134"/>
      <c r="AE6" s="135"/>
      <c r="AF6" s="8"/>
      <c r="AG6" s="8"/>
      <c r="AH6" s="8"/>
      <c r="AI6" s="8"/>
      <c r="AJ6" s="8"/>
      <c r="AK6" s="11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1"/>
      <c r="AY6" s="136"/>
      <c r="AZ6" s="136"/>
      <c r="BA6" s="136"/>
      <c r="BB6" s="136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3" t="s">
        <v>6</v>
      </c>
      <c r="Q7" s="23" t="s">
        <v>16</v>
      </c>
      <c r="R7" s="23" t="s">
        <v>17</v>
      </c>
      <c r="S7" s="25" t="s">
        <v>18</v>
      </c>
      <c r="T7" s="23" t="s">
        <v>7</v>
      </c>
      <c r="U7" s="23" t="s">
        <v>23</v>
      </c>
      <c r="V7" s="25" t="s">
        <v>19</v>
      </c>
      <c r="W7" s="107"/>
      <c r="X7" s="23" t="s">
        <v>93</v>
      </c>
      <c r="Y7" s="23" t="s">
        <v>94</v>
      </c>
      <c r="Z7" s="23" t="s">
        <v>95</v>
      </c>
      <c r="AA7" s="23" t="s">
        <v>96</v>
      </c>
      <c r="AB7" s="23" t="s">
        <v>97</v>
      </c>
      <c r="AC7" s="23" t="s">
        <v>98</v>
      </c>
      <c r="AD7" s="23" t="s">
        <v>99</v>
      </c>
      <c r="AE7" s="25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6" t="s">
        <v>103</v>
      </c>
      <c r="C8" s="15" t="s">
        <v>104</v>
      </c>
      <c r="D8" s="20"/>
      <c r="E8" s="2"/>
      <c r="F8" s="2"/>
      <c r="G8" s="16"/>
      <c r="H8" s="27"/>
      <c r="I8" s="18"/>
      <c r="J8" s="19"/>
      <c r="K8" s="19"/>
      <c r="L8" s="30"/>
      <c r="M8" s="118" t="s">
        <v>193</v>
      </c>
      <c r="N8" s="22">
        <v>9238</v>
      </c>
      <c r="O8" s="35"/>
      <c r="P8" s="121">
        <v>358</v>
      </c>
      <c r="Q8" s="122">
        <v>0</v>
      </c>
      <c r="R8" s="122" t="n">
        <f>(P8*4.944%)</f>
        <v>17.69952</v>
      </c>
      <c r="S8" s="122">
        <v>0</v>
      </c>
      <c r="T8" s="122">
        <v>0</v>
      </c>
      <c r="U8" s="122" t="n">
        <f>P8+Q8+R8+S8+T8</f>
        <v>375.69952</v>
      </c>
      <c r="V8" s="126" t="n">
        <f>ROUND(U8*N8,0)</f>
        <v>3470712.0</v>
      </c>
      <c r="W8" s="107"/>
      <c r="X8" s="23" t="n">
        <v>100.0</v>
      </c>
      <c r="Y8" s="23" t="n">
        <v>4096.8</v>
      </c>
      <c r="Z8" s="23" t="n">
        <f>X8*Y8*P8/100</f>
        <v>1466654.4</v>
      </c>
      <c r="AA8" s="23" t="n">
        <f>X8*Y8*Q8/100</f>
        <v>0.0</v>
      </c>
      <c r="AB8" s="23" t="n">
        <f>X8*Y8*R8/100</f>
        <v>72511.393536</v>
      </c>
      <c r="AC8" s="23" t="n">
        <f>X8*Y8*S8/100</f>
        <v>0.0</v>
      </c>
      <c r="AD8" s="23" t="n">
        <f>X8*Y8*T8/100</f>
        <v>0.0</v>
      </c>
      <c r="AE8" s="25" t="n">
        <f>ROUND(SUM(Z8:AD8),0)</f>
        <v>1539166.0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6">
        <v>2</v>
      </c>
      <c r="B9" s="26" t="s">
        <v>103</v>
      </c>
      <c r="C9" s="15" t="s">
        <v>105</v>
      </c>
      <c r="D9" s="20"/>
      <c r="E9" s="5"/>
      <c r="F9" s="5"/>
      <c r="G9" s="16"/>
      <c r="H9" s="27"/>
      <c r="I9" s="18"/>
      <c r="J9" s="19"/>
      <c r="K9" s="19"/>
      <c r="L9" s="31"/>
      <c r="M9" s="118" t="s">
        <v>193</v>
      </c>
      <c r="N9" s="22">
        <v>1</v>
      </c>
      <c r="O9" s="35"/>
      <c r="P9" s="121">
        <v>968</v>
      </c>
      <c r="Q9" s="122">
        <v>0</v>
      </c>
      <c r="R9" s="122" t="n">
        <f t="shared" ref="R9:R72" si="1">(P9*4.944%)</f>
        <v>47.85792</v>
      </c>
      <c r="S9" s="122">
        <v>0</v>
      </c>
      <c r="T9" s="122">
        <v>0</v>
      </c>
      <c r="U9" s="122">
        <v>0</v>
      </c>
      <c r="V9" s="126" t="n">
        <f t="shared" ref="V9:V72" si="2">ROUND(U9*N9,0)</f>
        <v>0.0</v>
      </c>
      <c r="W9" s="108"/>
      <c r="X9" s="24" t="n">
        <v>0.0</v>
      </c>
      <c r="Y9" s="24" t="n">
        <v>0.0</v>
      </c>
      <c r="Z9" s="23" t="n">
        <f t="shared" ref="Z9:Z11" si="3">X9*Y9*P9/100</f>
        <v>0.0</v>
      </c>
      <c r="AA9" s="23" t="n">
        <f t="shared" ref="AA9:AA11" si="4">X9*Y9*Q9/100</f>
        <v>0.0</v>
      </c>
      <c r="AB9" s="23" t="n">
        <f t="shared" ref="AB9:AB11" si="5">X9*Y9*R9/100</f>
        <v>0.0</v>
      </c>
      <c r="AC9" s="23" t="n">
        <f t="shared" ref="AC9:AC11" si="6">X9*Y9*S9/100</f>
        <v>0.0</v>
      </c>
      <c r="AD9" s="23" t="n">
        <f t="shared" ref="AD9:AD11" si="7">X9*Y9*T9/100</f>
        <v>0.0</v>
      </c>
      <c r="AE9" s="25" t="n">
        <f t="shared" ref="AE9:AE72" si="8">ROUND(SUM(Z9:AD9),0)</f>
        <v>0.0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6">
        <v>3</v>
      </c>
      <c r="B10" s="26" t="s">
        <v>103</v>
      </c>
      <c r="C10" s="15" t="s">
        <v>106</v>
      </c>
      <c r="D10" s="21"/>
      <c r="E10" s="5"/>
      <c r="F10" s="5"/>
      <c r="G10" s="17"/>
      <c r="H10" s="27"/>
      <c r="I10" s="18"/>
      <c r="J10" s="19"/>
      <c r="K10" s="19"/>
      <c r="L10" s="31"/>
      <c r="M10" s="118" t="s">
        <v>193</v>
      </c>
      <c r="N10" s="22">
        <v>18813</v>
      </c>
      <c r="O10" s="35"/>
      <c r="P10" s="123">
        <v>112</v>
      </c>
      <c r="Q10" s="122">
        <v>0</v>
      </c>
      <c r="R10" s="122" t="n">
        <f t="shared" si="1"/>
        <v>5.53728</v>
      </c>
      <c r="S10" s="122">
        <v>0</v>
      </c>
      <c r="T10" s="122">
        <v>0</v>
      </c>
      <c r="U10" s="122" t="n">
        <f t="shared" ref="U10:U72" si="9">P10+Q10+R10+S10+T10</f>
        <v>117.53728</v>
      </c>
      <c r="V10" s="126" t="n">
        <f>ROUND(U10*N10,0)</f>
        <v>2211229.0</v>
      </c>
      <c r="W10" s="108"/>
      <c r="X10" s="24" t="n">
        <v>0.0</v>
      </c>
      <c r="Y10" s="24" t="n">
        <v>0.0</v>
      </c>
      <c r="Z10" s="23" t="n">
        <f t="shared" si="3"/>
        <v>0.0</v>
      </c>
      <c r="AA10" s="23" t="n">
        <f t="shared" si="4"/>
        <v>0.0</v>
      </c>
      <c r="AB10" s="23" t="n">
        <f t="shared" si="5"/>
        <v>0.0</v>
      </c>
      <c r="AC10" s="23" t="n">
        <f t="shared" si="6"/>
        <v>0.0</v>
      </c>
      <c r="AD10" s="23" t="n">
        <f t="shared" si="7"/>
        <v>0.0</v>
      </c>
      <c r="AE10" s="25" t="n">
        <f t="shared" si="8"/>
        <v>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ht="30" x14ac:dyDescent="0.25">
      <c r="A11" s="131">
        <v>4</v>
      </c>
      <c r="B11" s="26" t="s">
        <v>103</v>
      </c>
      <c r="C11" s="15" t="s">
        <v>107</v>
      </c>
      <c r="D11" s="128"/>
      <c r="E11" s="5"/>
      <c r="F11" s="5"/>
      <c r="G11" s="17"/>
      <c r="H11" s="27"/>
      <c r="I11" s="18"/>
      <c r="J11" s="19"/>
      <c r="K11" s="19"/>
      <c r="L11" s="31"/>
      <c r="M11" s="118" t="s">
        <v>193</v>
      </c>
      <c r="N11" s="22">
        <v>1</v>
      </c>
      <c r="O11" s="35"/>
      <c r="P11" s="123">
        <v>153</v>
      </c>
      <c r="Q11" s="122">
        <v>0</v>
      </c>
      <c r="R11" s="122" t="n">
        <f t="shared" si="1"/>
        <v>7.5643199999999995</v>
      </c>
      <c r="S11" s="122">
        <v>0</v>
      </c>
      <c r="T11" s="122">
        <v>0</v>
      </c>
      <c r="U11" s="122">
        <v>0</v>
      </c>
      <c r="V11" s="126" t="n">
        <f t="shared" si="2"/>
        <v>0.0</v>
      </c>
      <c r="W11" s="108"/>
      <c r="X11" s="24" t="n">
        <v>0.0</v>
      </c>
      <c r="Y11" s="24" t="n">
        <v>0.0</v>
      </c>
      <c r="Z11" s="23" t="n">
        <f t="shared" si="3"/>
        <v>0.0</v>
      </c>
      <c r="AA11" s="23" t="n">
        <f t="shared" si="4"/>
        <v>0.0</v>
      </c>
      <c r="AB11" s="23" t="n">
        <f t="shared" si="5"/>
        <v>0.0</v>
      </c>
      <c r="AC11" s="23" t="n">
        <f t="shared" si="6"/>
        <v>0.0</v>
      </c>
      <c r="AD11" s="23" t="n">
        <f t="shared" si="7"/>
        <v>0.0</v>
      </c>
      <c r="AE11" s="25" t="n">
        <f t="shared" si="8"/>
        <v>0.0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30">
        <v>5</v>
      </c>
      <c r="B12" s="26" t="s">
        <v>103</v>
      </c>
      <c r="C12" s="130" t="s">
        <v>108</v>
      </c>
      <c r="D12" s="5"/>
      <c r="E12" s="5"/>
      <c r="F12" s="5"/>
      <c r="G12" s="5"/>
      <c r="H12" s="5"/>
      <c r="I12" s="5"/>
      <c r="J12" s="5"/>
      <c r="K12" s="5"/>
      <c r="M12" s="118" t="s">
        <v>193</v>
      </c>
      <c r="N12" s="22">
        <v>6111</v>
      </c>
      <c r="P12" s="124">
        <v>389</v>
      </c>
      <c r="Q12" s="122">
        <v>0</v>
      </c>
      <c r="R12" s="122" t="n">
        <f t="shared" si="1"/>
        <v>19.23216</v>
      </c>
      <c r="S12" s="122">
        <v>0</v>
      </c>
      <c r="T12" s="122">
        <v>0</v>
      </c>
      <c r="U12" s="122" t="n">
        <f t="shared" si="9"/>
        <v>408.23216</v>
      </c>
      <c r="V12" s="126" t="n">
        <f t="shared" si="2"/>
        <v>2494707.0</v>
      </c>
      <c r="X12" s="24" t="n">
        <v>0.0</v>
      </c>
      <c r="Y12" s="24" t="n">
        <v>0.0</v>
      </c>
      <c r="Z12" s="23" t="n">
        <f t="shared" ref="Z12:Z75" si="10">X12*Y12*P12/100</f>
        <v>0.0</v>
      </c>
      <c r="AA12" s="23" t="n">
        <f t="shared" ref="AA12:AA75" si="11">X12*Y12*Q12/100</f>
        <v>0.0</v>
      </c>
      <c r="AB12" s="23" t="n">
        <f t="shared" ref="AB12:AB75" si="12">X12*Y12*R12/100</f>
        <v>0.0</v>
      </c>
      <c r="AC12" s="23" t="n">
        <f t="shared" ref="AC12:AC75" si="13">X12*Y12*S12/100</f>
        <v>0.0</v>
      </c>
      <c r="AD12" s="23" t="n">
        <f t="shared" ref="AD12:AD75" si="14">X12*Y12*T12/100</f>
        <v>0.0</v>
      </c>
      <c r="AE12" s="25" t="n">
        <f t="shared" si="8"/>
        <v>0.0</v>
      </c>
    </row>
    <row r="13" spans="1:76" ht="30" x14ac:dyDescent="0.25">
      <c r="A13" s="130">
        <v>6</v>
      </c>
      <c r="B13" s="26" t="s">
        <v>103</v>
      </c>
      <c r="C13" s="130" t="s">
        <v>109</v>
      </c>
      <c r="D13" s="5"/>
      <c r="E13" s="5"/>
      <c r="F13" s="5"/>
      <c r="G13" s="5"/>
      <c r="H13" s="5"/>
      <c r="I13" s="5"/>
      <c r="J13" s="5"/>
      <c r="K13" s="5"/>
      <c r="M13" s="118" t="s">
        <v>193</v>
      </c>
      <c r="N13" s="22">
        <v>1</v>
      </c>
      <c r="P13" s="124">
        <v>2582</v>
      </c>
      <c r="Q13" s="122">
        <v>0</v>
      </c>
      <c r="R13" s="122" t="n">
        <f t="shared" si="1"/>
        <v>127.65408</v>
      </c>
      <c r="S13" s="122">
        <v>0</v>
      </c>
      <c r="T13" s="122">
        <v>0</v>
      </c>
      <c r="U13" s="122">
        <v>0</v>
      </c>
      <c r="V13" s="126" t="n">
        <f t="shared" si="2"/>
        <v>0.0</v>
      </c>
      <c r="X13" s="24" t="n">
        <v>0.0</v>
      </c>
      <c r="Y13" s="24" t="n">
        <v>0.0</v>
      </c>
      <c r="Z13" s="23" t="n">
        <f t="shared" si="10"/>
        <v>0.0</v>
      </c>
      <c r="AA13" s="23" t="n">
        <f t="shared" si="11"/>
        <v>0.0</v>
      </c>
      <c r="AB13" s="23" t="n">
        <f t="shared" si="12"/>
        <v>0.0</v>
      </c>
      <c r="AC13" s="23" t="n">
        <f t="shared" si="13"/>
        <v>0.0</v>
      </c>
      <c r="AD13" s="23" t="n">
        <f t="shared" si="14"/>
        <v>0.0</v>
      </c>
      <c r="AE13" s="25" t="n">
        <f t="shared" si="8"/>
        <v>0.0</v>
      </c>
    </row>
    <row r="14" spans="1:76" x14ac:dyDescent="0.25">
      <c r="A14" s="130">
        <v>7</v>
      </c>
      <c r="B14" s="26" t="s">
        <v>103</v>
      </c>
      <c r="C14" s="130" t="s">
        <v>110</v>
      </c>
      <c r="D14" s="5"/>
      <c r="E14" s="5"/>
      <c r="F14" s="5"/>
      <c r="G14" s="5"/>
      <c r="H14" s="5"/>
      <c r="I14" s="5"/>
      <c r="J14" s="5"/>
      <c r="K14" s="5"/>
      <c r="M14" s="119" t="s">
        <v>193</v>
      </c>
      <c r="N14" s="22">
        <v>1185</v>
      </c>
      <c r="P14" s="123">
        <v>215</v>
      </c>
      <c r="Q14" s="122">
        <v>0</v>
      </c>
      <c r="R14" s="122" t="n">
        <f t="shared" si="1"/>
        <v>10.6296</v>
      </c>
      <c r="S14" s="122">
        <v>0</v>
      </c>
      <c r="T14" s="122">
        <v>0</v>
      </c>
      <c r="U14" s="122" t="n">
        <f t="shared" si="9"/>
        <v>225.6296</v>
      </c>
      <c r="V14" s="126" t="n">
        <f t="shared" si="2"/>
        <v>267371.0</v>
      </c>
      <c r="X14" s="24" t="n">
        <v>100.0</v>
      </c>
      <c r="Y14" s="24" t="n">
        <v>285.05</v>
      </c>
      <c r="Z14" s="23" t="n">
        <f t="shared" si="10"/>
        <v>61285.75</v>
      </c>
      <c r="AA14" s="23" t="n">
        <f t="shared" si="11"/>
        <v>0.0</v>
      </c>
      <c r="AB14" s="23" t="n">
        <f t="shared" si="12"/>
        <v>3029.9674800000003</v>
      </c>
      <c r="AC14" s="23" t="n">
        <f t="shared" si="13"/>
        <v>0.0</v>
      </c>
      <c r="AD14" s="23" t="n">
        <f t="shared" si="14"/>
        <v>0.0</v>
      </c>
      <c r="AE14" s="25" t="n">
        <f t="shared" si="8"/>
        <v>64316.0</v>
      </c>
    </row>
    <row r="15" spans="1:76" ht="30" x14ac:dyDescent="0.25">
      <c r="A15" s="130">
        <v>8</v>
      </c>
      <c r="B15" s="129" t="s">
        <v>111</v>
      </c>
      <c r="C15" s="130" t="s">
        <v>112</v>
      </c>
      <c r="D15" s="5"/>
      <c r="E15" s="5"/>
      <c r="F15" s="5"/>
      <c r="G15" s="5"/>
      <c r="H15" s="5"/>
      <c r="I15" s="5"/>
      <c r="J15" s="5"/>
      <c r="K15" s="5"/>
      <c r="M15" s="118" t="s">
        <v>193</v>
      </c>
      <c r="N15" s="22">
        <v>344</v>
      </c>
      <c r="P15" s="123">
        <v>6515</v>
      </c>
      <c r="Q15" s="122">
        <v>0</v>
      </c>
      <c r="R15" s="122" t="n">
        <f t="shared" si="1"/>
        <v>322.10159999999996</v>
      </c>
      <c r="S15" s="122">
        <v>0</v>
      </c>
      <c r="T15" s="122">
        <v>0</v>
      </c>
      <c r="U15" s="122" t="n">
        <f t="shared" si="9"/>
        <v>6837.1016</v>
      </c>
      <c r="V15" s="126" t="n">
        <f t="shared" si="2"/>
        <v>2351963.0</v>
      </c>
      <c r="X15" s="24" t="n">
        <v>100.0</v>
      </c>
      <c r="Y15" s="24" t="n">
        <v>19.62</v>
      </c>
      <c r="Z15" s="23" t="n">
        <f t="shared" si="10"/>
        <v>127824.3</v>
      </c>
      <c r="AA15" s="23" t="n">
        <f t="shared" si="11"/>
        <v>0.0</v>
      </c>
      <c r="AB15" s="23" t="n">
        <f t="shared" si="12"/>
        <v>6319.633392</v>
      </c>
      <c r="AC15" s="23" t="n">
        <f t="shared" si="13"/>
        <v>0.0</v>
      </c>
      <c r="AD15" s="23" t="n">
        <f t="shared" si="14"/>
        <v>0.0</v>
      </c>
      <c r="AE15" s="25" t="n">
        <f t="shared" si="8"/>
        <v>134144.0</v>
      </c>
    </row>
    <row r="16" spans="1:76" x14ac:dyDescent="0.25">
      <c r="A16" s="130">
        <v>9</v>
      </c>
      <c r="B16" s="129" t="s">
        <v>111</v>
      </c>
      <c r="C16" s="130" t="s">
        <v>113</v>
      </c>
      <c r="D16" s="5"/>
      <c r="E16" s="5"/>
      <c r="F16" s="5"/>
      <c r="G16" s="5"/>
      <c r="H16" s="5"/>
      <c r="I16" s="5"/>
      <c r="J16" s="5"/>
      <c r="K16" s="5"/>
      <c r="M16" s="119" t="s">
        <v>193</v>
      </c>
      <c r="N16" s="22">
        <v>30</v>
      </c>
      <c r="P16" s="123">
        <v>6580</v>
      </c>
      <c r="Q16" s="122">
        <v>0</v>
      </c>
      <c r="R16" s="122" t="n">
        <f t="shared" si="1"/>
        <v>325.3152</v>
      </c>
      <c r="S16" s="122">
        <v>0</v>
      </c>
      <c r="T16" s="122">
        <v>0</v>
      </c>
      <c r="U16" s="122" t="n">
        <f t="shared" si="9"/>
        <v>6905.3152</v>
      </c>
      <c r="V16" s="126" t="n">
        <f t="shared" si="2"/>
        <v>207159.0</v>
      </c>
      <c r="X16" s="24" t="n">
        <v>0.0</v>
      </c>
      <c r="Y16" s="24" t="n">
        <v>0.0</v>
      </c>
      <c r="Z16" s="23" t="n">
        <f t="shared" si="10"/>
        <v>0.0</v>
      </c>
      <c r="AA16" s="23" t="n">
        <f t="shared" si="11"/>
        <v>0.0</v>
      </c>
      <c r="AB16" s="23" t="n">
        <f t="shared" si="12"/>
        <v>0.0</v>
      </c>
      <c r="AC16" s="23" t="n">
        <f t="shared" si="13"/>
        <v>0.0</v>
      </c>
      <c r="AD16" s="23" t="n">
        <f t="shared" si="14"/>
        <v>0.0</v>
      </c>
      <c r="AE16" s="25" t="n">
        <f t="shared" si="8"/>
        <v>0.0</v>
      </c>
    </row>
    <row r="17" spans="1:31" ht="30" x14ac:dyDescent="0.25">
      <c r="A17" s="130">
        <v>10</v>
      </c>
      <c r="B17" s="129" t="s">
        <v>111</v>
      </c>
      <c r="C17" s="130" t="s">
        <v>114</v>
      </c>
      <c r="D17" s="5"/>
      <c r="E17" s="5"/>
      <c r="F17" s="5"/>
      <c r="G17" s="5"/>
      <c r="H17" s="5"/>
      <c r="I17" s="5"/>
      <c r="J17" s="5"/>
      <c r="K17" s="5"/>
      <c r="M17" s="118" t="s">
        <v>193</v>
      </c>
      <c r="N17" s="22">
        <v>255</v>
      </c>
      <c r="P17" s="123">
        <v>6723</v>
      </c>
      <c r="Q17" s="122">
        <v>0</v>
      </c>
      <c r="R17" s="122" t="n">
        <f t="shared" si="1"/>
        <v>332.38512</v>
      </c>
      <c r="S17" s="122">
        <v>0</v>
      </c>
      <c r="T17" s="122">
        <v>0</v>
      </c>
      <c r="U17" s="122" t="n">
        <f t="shared" si="9"/>
        <v>7055.38512</v>
      </c>
      <c r="V17" s="126" t="n">
        <f t="shared" si="2"/>
        <v>1799123.0</v>
      </c>
      <c r="X17" s="24" t="n">
        <v>0.0</v>
      </c>
      <c r="Y17" s="24" t="n">
        <v>0.0</v>
      </c>
      <c r="Z17" s="23" t="n">
        <f t="shared" si="10"/>
        <v>0.0</v>
      </c>
      <c r="AA17" s="23" t="n">
        <f t="shared" si="11"/>
        <v>0.0</v>
      </c>
      <c r="AB17" s="23" t="n">
        <f t="shared" si="12"/>
        <v>0.0</v>
      </c>
      <c r="AC17" s="23" t="n">
        <f t="shared" si="13"/>
        <v>0.0</v>
      </c>
      <c r="AD17" s="23" t="n">
        <f t="shared" si="14"/>
        <v>0.0</v>
      </c>
      <c r="AE17" s="25" t="n">
        <f t="shared" si="8"/>
        <v>0.0</v>
      </c>
    </row>
    <row r="18" spans="1:31" ht="30" x14ac:dyDescent="0.25">
      <c r="A18" s="130">
        <v>11</v>
      </c>
      <c r="B18" s="129" t="s">
        <v>111</v>
      </c>
      <c r="C18" s="130" t="s">
        <v>115</v>
      </c>
      <c r="D18" s="5"/>
      <c r="E18" s="5"/>
      <c r="F18" s="5"/>
      <c r="G18" s="5"/>
      <c r="H18" s="5"/>
      <c r="I18" s="5"/>
      <c r="J18" s="5"/>
      <c r="K18" s="5"/>
      <c r="M18" s="118" t="s">
        <v>193</v>
      </c>
      <c r="N18" s="22">
        <v>3</v>
      </c>
      <c r="P18" s="123">
        <v>6867</v>
      </c>
      <c r="Q18" s="122">
        <v>0</v>
      </c>
      <c r="R18" s="122" t="n">
        <f t="shared" si="1"/>
        <v>339.50448</v>
      </c>
      <c r="S18" s="122">
        <v>0</v>
      </c>
      <c r="T18" s="122">
        <v>0</v>
      </c>
      <c r="U18" s="122" t="n">
        <f t="shared" si="9"/>
        <v>7206.50448</v>
      </c>
      <c r="V18" s="126" t="n">
        <f t="shared" si="2"/>
        <v>21620.0</v>
      </c>
      <c r="X18" s="24" t="n">
        <v>0.0</v>
      </c>
      <c r="Y18" s="24" t="n">
        <v>0.0</v>
      </c>
      <c r="Z18" s="23" t="n">
        <f t="shared" si="10"/>
        <v>0.0</v>
      </c>
      <c r="AA18" s="23" t="n">
        <f t="shared" si="11"/>
        <v>0.0</v>
      </c>
      <c r="AB18" s="23" t="n">
        <f t="shared" si="12"/>
        <v>0.0</v>
      </c>
      <c r="AC18" s="23" t="n">
        <f t="shared" si="13"/>
        <v>0.0</v>
      </c>
      <c r="AD18" s="23" t="n">
        <f t="shared" si="14"/>
        <v>0.0</v>
      </c>
      <c r="AE18" s="25" t="n">
        <f t="shared" si="8"/>
        <v>0.0</v>
      </c>
    </row>
    <row r="19" spans="1:31" ht="30" x14ac:dyDescent="0.25">
      <c r="A19" s="130">
        <v>12</v>
      </c>
      <c r="B19" s="26" t="s">
        <v>103</v>
      </c>
      <c r="C19" s="130" t="s">
        <v>116</v>
      </c>
      <c r="D19" s="5"/>
      <c r="E19" s="5"/>
      <c r="F19" s="5"/>
      <c r="G19" s="5"/>
      <c r="H19" s="5"/>
      <c r="I19" s="5"/>
      <c r="J19" s="5"/>
      <c r="K19" s="5"/>
      <c r="M19" s="118" t="s">
        <v>193</v>
      </c>
      <c r="N19" s="22">
        <v>1868</v>
      </c>
      <c r="P19" s="123">
        <v>1679</v>
      </c>
      <c r="Q19" s="122">
        <v>0</v>
      </c>
      <c r="R19" s="122" t="n">
        <f t="shared" si="1"/>
        <v>83.00976</v>
      </c>
      <c r="S19" s="122">
        <v>0</v>
      </c>
      <c r="T19" s="122">
        <v>0</v>
      </c>
      <c r="U19" s="122" t="n">
        <f t="shared" si="9"/>
        <v>1762.00976</v>
      </c>
      <c r="V19" s="126" t="n">
        <f t="shared" si="2"/>
        <v>3291434.0</v>
      </c>
      <c r="X19" s="24" t="n">
        <v>0.0</v>
      </c>
      <c r="Y19" s="24" t="n">
        <v>0.0</v>
      </c>
      <c r="Z19" s="23" t="n">
        <f t="shared" si="10"/>
        <v>0.0</v>
      </c>
      <c r="AA19" s="23" t="n">
        <f t="shared" si="11"/>
        <v>0.0</v>
      </c>
      <c r="AB19" s="23" t="n">
        <f t="shared" si="12"/>
        <v>0.0</v>
      </c>
      <c r="AC19" s="23" t="n">
        <f t="shared" si="13"/>
        <v>0.0</v>
      </c>
      <c r="AD19" s="23" t="n">
        <f t="shared" si="14"/>
        <v>0.0</v>
      </c>
      <c r="AE19" s="25" t="n">
        <f t="shared" si="8"/>
        <v>0.0</v>
      </c>
    </row>
    <row r="20" spans="1:31" ht="45" x14ac:dyDescent="0.25">
      <c r="A20" s="130">
        <v>13</v>
      </c>
      <c r="B20" s="129" t="s">
        <v>111</v>
      </c>
      <c r="C20" s="130" t="s">
        <v>117</v>
      </c>
      <c r="D20" s="5"/>
      <c r="E20" s="5"/>
      <c r="F20" s="5"/>
      <c r="G20" s="5"/>
      <c r="H20" s="5"/>
      <c r="I20" s="5"/>
      <c r="J20" s="5"/>
      <c r="K20" s="5"/>
      <c r="M20" s="118" t="s">
        <v>193</v>
      </c>
      <c r="N20" s="22">
        <v>1</v>
      </c>
      <c r="P20" s="123">
        <v>6723</v>
      </c>
      <c r="Q20" s="122">
        <v>0</v>
      </c>
      <c r="R20" s="122" t="n">
        <f t="shared" si="1"/>
        <v>332.38512</v>
      </c>
      <c r="S20" s="122">
        <v>0</v>
      </c>
      <c r="T20" s="122">
        <v>0</v>
      </c>
      <c r="U20" s="122">
        <v>0</v>
      </c>
      <c r="V20" s="126" t="n">
        <f t="shared" si="2"/>
        <v>0.0</v>
      </c>
      <c r="X20" s="24" t="n">
        <v>0.0</v>
      </c>
      <c r="Y20" s="24" t="n">
        <v>0.0</v>
      </c>
      <c r="Z20" s="23" t="n">
        <f t="shared" si="10"/>
        <v>0.0</v>
      </c>
      <c r="AA20" s="23" t="n">
        <f t="shared" si="11"/>
        <v>0.0</v>
      </c>
      <c r="AB20" s="23" t="n">
        <f t="shared" si="12"/>
        <v>0.0</v>
      </c>
      <c r="AC20" s="23" t="n">
        <f t="shared" si="13"/>
        <v>0.0</v>
      </c>
      <c r="AD20" s="23" t="n">
        <f t="shared" si="14"/>
        <v>0.0</v>
      </c>
      <c r="AE20" s="25" t="n">
        <f t="shared" si="8"/>
        <v>0.0</v>
      </c>
    </row>
    <row r="21" spans="1:31" ht="30" x14ac:dyDescent="0.25">
      <c r="A21" s="130">
        <v>14</v>
      </c>
      <c r="B21" s="129" t="s">
        <v>118</v>
      </c>
      <c r="C21" s="130" t="s">
        <v>119</v>
      </c>
      <c r="D21" s="5"/>
      <c r="E21" s="5"/>
      <c r="F21" s="5"/>
      <c r="G21" s="5"/>
      <c r="H21" s="5"/>
      <c r="I21" s="5"/>
      <c r="J21" s="5"/>
      <c r="K21" s="5"/>
      <c r="M21" s="118" t="s">
        <v>193</v>
      </c>
      <c r="N21" s="120">
        <v>383</v>
      </c>
      <c r="P21" s="123">
        <v>7691</v>
      </c>
      <c r="Q21" s="122">
        <v>0</v>
      </c>
      <c r="R21" s="122" t="n">
        <f t="shared" si="1"/>
        <v>380.24304</v>
      </c>
      <c r="S21" s="122">
        <v>0</v>
      </c>
      <c r="T21" s="122">
        <v>0</v>
      </c>
      <c r="U21" s="122" t="n">
        <f t="shared" si="9"/>
        <v>8071.24304</v>
      </c>
      <c r="V21" s="126" t="n">
        <f t="shared" si="2"/>
        <v>3091286.0</v>
      </c>
      <c r="X21" s="24" t="n">
        <v>0.0</v>
      </c>
      <c r="Y21" s="24" t="n">
        <v>0.0</v>
      </c>
      <c r="Z21" s="23" t="n">
        <f t="shared" si="10"/>
        <v>0.0</v>
      </c>
      <c r="AA21" s="23" t="n">
        <f t="shared" si="11"/>
        <v>0.0</v>
      </c>
      <c r="AB21" s="23" t="n">
        <f t="shared" si="12"/>
        <v>0.0</v>
      </c>
      <c r="AC21" s="23" t="n">
        <f t="shared" si="13"/>
        <v>0.0</v>
      </c>
      <c r="AD21" s="23" t="n">
        <f t="shared" si="14"/>
        <v>0.0</v>
      </c>
      <c r="AE21" s="25" t="n">
        <f t="shared" si="8"/>
        <v>0.0</v>
      </c>
    </row>
    <row r="22" spans="1:31" x14ac:dyDescent="0.25">
      <c r="A22" s="130">
        <v>15</v>
      </c>
      <c r="B22" s="129" t="s">
        <v>118</v>
      </c>
      <c r="C22" s="130" t="s">
        <v>120</v>
      </c>
      <c r="D22" s="5"/>
      <c r="E22" s="5"/>
      <c r="F22" s="5"/>
      <c r="G22" s="5"/>
      <c r="H22" s="5"/>
      <c r="I22" s="5"/>
      <c r="J22" s="5"/>
      <c r="K22" s="5"/>
      <c r="M22" s="119" t="s">
        <v>193</v>
      </c>
      <c r="N22" s="22">
        <v>815</v>
      </c>
      <c r="P22" s="123">
        <v>7691</v>
      </c>
      <c r="Q22" s="122">
        <v>0</v>
      </c>
      <c r="R22" s="122" t="n">
        <f t="shared" si="1"/>
        <v>380.24304</v>
      </c>
      <c r="S22" s="122">
        <v>0</v>
      </c>
      <c r="T22" s="122">
        <v>0</v>
      </c>
      <c r="U22" s="122" t="n">
        <f t="shared" si="9"/>
        <v>8071.24304</v>
      </c>
      <c r="V22" s="126" t="n">
        <f t="shared" si="2"/>
        <v>6578063.0</v>
      </c>
      <c r="X22" s="24" t="n">
        <v>100.0</v>
      </c>
      <c r="Y22" s="24" t="n">
        <v>146.545</v>
      </c>
      <c r="Z22" s="23" t="n">
        <f t="shared" si="10"/>
        <v>1127077.5949999997</v>
      </c>
      <c r="AA22" s="23" t="n">
        <f t="shared" si="11"/>
        <v>0.0</v>
      </c>
      <c r="AB22" s="23" t="n">
        <f t="shared" si="12"/>
        <v>55722.71629679999</v>
      </c>
      <c r="AC22" s="23" t="n">
        <f t="shared" si="13"/>
        <v>0.0</v>
      </c>
      <c r="AD22" s="23" t="n">
        <f t="shared" si="14"/>
        <v>0.0</v>
      </c>
      <c r="AE22" s="25" t="n">
        <f t="shared" si="8"/>
        <v>1182800.0</v>
      </c>
    </row>
    <row r="23" spans="1:31" x14ac:dyDescent="0.25">
      <c r="A23" s="130">
        <v>16</v>
      </c>
      <c r="B23" s="129" t="s">
        <v>118</v>
      </c>
      <c r="C23" s="130" t="s">
        <v>121</v>
      </c>
      <c r="D23" s="5"/>
      <c r="E23" s="5"/>
      <c r="F23" s="5"/>
      <c r="G23" s="5"/>
      <c r="H23" s="5"/>
      <c r="I23" s="5"/>
      <c r="J23" s="5"/>
      <c r="K23" s="5"/>
      <c r="M23" s="119" t="s">
        <v>193</v>
      </c>
      <c r="N23" s="22">
        <v>292</v>
      </c>
      <c r="P23" s="123">
        <v>7691</v>
      </c>
      <c r="Q23" s="122">
        <v>0</v>
      </c>
      <c r="R23" s="122" t="n">
        <f t="shared" si="1"/>
        <v>380.24304</v>
      </c>
      <c r="S23" s="122">
        <v>0</v>
      </c>
      <c r="T23" s="122">
        <v>0</v>
      </c>
      <c r="U23" s="122" t="n">
        <f t="shared" si="9"/>
        <v>8071.24304</v>
      </c>
      <c r="V23" s="126" t="n">
        <f t="shared" si="2"/>
        <v>2356803.0</v>
      </c>
      <c r="X23" s="24" t="n">
        <v>100.0</v>
      </c>
      <c r="Y23" s="24" t="n">
        <v>90.593788</v>
      </c>
      <c r="Z23" s="23" t="n">
        <f t="shared" si="10"/>
        <v>696756.8235080001</v>
      </c>
      <c r="AA23" s="23" t="n">
        <f t="shared" si="11"/>
        <v>0.0</v>
      </c>
      <c r="AB23" s="23" t="n">
        <f t="shared" si="12"/>
        <v>34447.657354235525</v>
      </c>
      <c r="AC23" s="23" t="n">
        <f t="shared" si="13"/>
        <v>0.0</v>
      </c>
      <c r="AD23" s="23" t="n">
        <f t="shared" si="14"/>
        <v>0.0</v>
      </c>
      <c r="AE23" s="25" t="n">
        <f t="shared" si="8"/>
        <v>731204.0</v>
      </c>
    </row>
    <row r="24" spans="1:31" x14ac:dyDescent="0.25">
      <c r="A24" s="130">
        <v>17</v>
      </c>
      <c r="B24" s="129" t="s">
        <v>118</v>
      </c>
      <c r="C24" s="130" t="s">
        <v>122</v>
      </c>
      <c r="D24" s="5"/>
      <c r="E24" s="5"/>
      <c r="F24" s="5"/>
      <c r="G24" s="5"/>
      <c r="H24" s="5"/>
      <c r="I24" s="5"/>
      <c r="J24" s="5"/>
      <c r="K24" s="5"/>
      <c r="M24" s="119" t="s">
        <v>193</v>
      </c>
      <c r="N24" s="22">
        <v>1</v>
      </c>
      <c r="P24" s="123">
        <v>7978</v>
      </c>
      <c r="Q24" s="122">
        <v>0</v>
      </c>
      <c r="R24" s="122" t="n">
        <f t="shared" si="1"/>
        <v>394.43232</v>
      </c>
      <c r="S24" s="122">
        <v>0</v>
      </c>
      <c r="T24" s="122">
        <v>0</v>
      </c>
      <c r="U24" s="122">
        <v>0</v>
      </c>
      <c r="V24" s="126" t="n">
        <f t="shared" si="2"/>
        <v>0.0</v>
      </c>
      <c r="X24" s="24" t="n">
        <v>0.0</v>
      </c>
      <c r="Y24" s="24" t="n">
        <v>0.0</v>
      </c>
      <c r="Z24" s="23" t="n">
        <f t="shared" si="10"/>
        <v>0.0</v>
      </c>
      <c r="AA24" s="23" t="n">
        <f t="shared" si="11"/>
        <v>0.0</v>
      </c>
      <c r="AB24" s="23" t="n">
        <f t="shared" si="12"/>
        <v>0.0</v>
      </c>
      <c r="AC24" s="23" t="n">
        <f t="shared" si="13"/>
        <v>0.0</v>
      </c>
      <c r="AD24" s="23" t="n">
        <f t="shared" si="14"/>
        <v>0.0</v>
      </c>
      <c r="AE24" s="25" t="n">
        <f t="shared" si="8"/>
        <v>0.0</v>
      </c>
    </row>
    <row r="25" spans="1:31" x14ac:dyDescent="0.25">
      <c r="A25" s="130">
        <v>18</v>
      </c>
      <c r="B25" s="129" t="s">
        <v>118</v>
      </c>
      <c r="C25" s="130" t="s">
        <v>123</v>
      </c>
      <c r="D25" s="5"/>
      <c r="E25" s="5"/>
      <c r="F25" s="5"/>
      <c r="G25" s="5"/>
      <c r="H25" s="5"/>
      <c r="I25" s="5"/>
      <c r="J25" s="5"/>
      <c r="K25" s="5"/>
      <c r="M25" s="119" t="s">
        <v>193</v>
      </c>
      <c r="N25" s="22">
        <v>258</v>
      </c>
      <c r="P25" s="123">
        <v>7691</v>
      </c>
      <c r="Q25" s="122">
        <v>0</v>
      </c>
      <c r="R25" s="122" t="n">
        <f t="shared" si="1"/>
        <v>380.24304</v>
      </c>
      <c r="S25" s="122">
        <v>0</v>
      </c>
      <c r="T25" s="122">
        <v>0</v>
      </c>
      <c r="U25" s="122" t="n">
        <f t="shared" si="9"/>
        <v>8071.24304</v>
      </c>
      <c r="V25" s="126" t="n">
        <f t="shared" si="2"/>
        <v>2082381.0</v>
      </c>
      <c r="X25" s="24" t="n">
        <v>100.0</v>
      </c>
      <c r="Y25" s="24" t="n">
        <v>82.3901923</v>
      </c>
      <c r="Z25" s="23" t="n">
        <f t="shared" si="10"/>
        <v>633662.9689793</v>
      </c>
      <c r="AA25" s="23" t="n">
        <f t="shared" si="11"/>
        <v>0.0</v>
      </c>
      <c r="AB25" s="23" t="n">
        <f t="shared" si="12"/>
        <v>31328.297186336593</v>
      </c>
      <c r="AC25" s="23" t="n">
        <f t="shared" si="13"/>
        <v>0.0</v>
      </c>
      <c r="AD25" s="23" t="n">
        <f t="shared" si="14"/>
        <v>0.0</v>
      </c>
      <c r="AE25" s="25" t="n">
        <f t="shared" si="8"/>
        <v>664991.0</v>
      </c>
    </row>
    <row r="26" spans="1:31" x14ac:dyDescent="0.25">
      <c r="A26" s="130">
        <v>19</v>
      </c>
      <c r="B26" s="129" t="s">
        <v>118</v>
      </c>
      <c r="C26" s="130" t="s">
        <v>124</v>
      </c>
      <c r="D26" s="5"/>
      <c r="E26" s="5"/>
      <c r="F26" s="5"/>
      <c r="G26" s="5"/>
      <c r="H26" s="5"/>
      <c r="I26" s="5"/>
      <c r="J26" s="5"/>
      <c r="K26" s="5"/>
      <c r="M26" s="119" t="s">
        <v>193</v>
      </c>
      <c r="N26" s="22">
        <v>35</v>
      </c>
      <c r="P26" s="123">
        <v>7978</v>
      </c>
      <c r="Q26" s="122">
        <v>0</v>
      </c>
      <c r="R26" s="122" t="n">
        <f t="shared" si="1"/>
        <v>394.43232</v>
      </c>
      <c r="S26" s="122">
        <v>0</v>
      </c>
      <c r="T26" s="122">
        <v>0</v>
      </c>
      <c r="U26" s="122" t="n">
        <f t="shared" si="9"/>
        <v>8372.43232</v>
      </c>
      <c r="V26" s="126" t="n">
        <f t="shared" si="2"/>
        <v>293035.0</v>
      </c>
      <c r="X26" s="24" t="n">
        <v>100.0</v>
      </c>
      <c r="Y26" s="24" t="n">
        <v>5.41242</v>
      </c>
      <c r="Z26" s="23" t="n">
        <f t="shared" si="10"/>
        <v>43180.28676</v>
      </c>
      <c r="AA26" s="23" t="n">
        <f t="shared" si="11"/>
        <v>0.0</v>
      </c>
      <c r="AB26" s="23" t="n">
        <f t="shared" si="12"/>
        <v>2134.8333774144</v>
      </c>
      <c r="AC26" s="23" t="n">
        <f t="shared" si="13"/>
        <v>0.0</v>
      </c>
      <c r="AD26" s="23" t="n">
        <f t="shared" si="14"/>
        <v>0.0</v>
      </c>
      <c r="AE26" s="25" t="n">
        <f t="shared" si="8"/>
        <v>45315.0</v>
      </c>
    </row>
    <row r="27" spans="1:31" ht="30" x14ac:dyDescent="0.25">
      <c r="A27" s="130">
        <v>20</v>
      </c>
      <c r="B27" s="129" t="s">
        <v>118</v>
      </c>
      <c r="C27" s="130" t="s">
        <v>125</v>
      </c>
      <c r="D27" s="5"/>
      <c r="E27" s="5"/>
      <c r="F27" s="5"/>
      <c r="G27" s="5"/>
      <c r="H27" s="5"/>
      <c r="I27" s="5"/>
      <c r="J27" s="5"/>
      <c r="K27" s="5"/>
      <c r="M27" s="118" t="s">
        <v>193</v>
      </c>
      <c r="N27" s="22">
        <v>662</v>
      </c>
      <c r="P27" s="123">
        <v>7691</v>
      </c>
      <c r="Q27" s="122">
        <v>0</v>
      </c>
      <c r="R27" s="122" t="n">
        <f t="shared" si="1"/>
        <v>380.24304</v>
      </c>
      <c r="S27" s="122">
        <v>0</v>
      </c>
      <c r="T27" s="122">
        <v>0</v>
      </c>
      <c r="U27" s="122" t="n">
        <f t="shared" si="9"/>
        <v>8071.24304</v>
      </c>
      <c r="V27" s="126" t="n">
        <f t="shared" si="2"/>
        <v>5343163.0</v>
      </c>
      <c r="X27" s="24" t="n">
        <v>100.0</v>
      </c>
      <c r="Y27" s="24" t="n">
        <v>36.2649</v>
      </c>
      <c r="Z27" s="23" t="n">
        <f t="shared" si="10"/>
        <v>278913.3459</v>
      </c>
      <c r="AA27" s="23" t="n">
        <f t="shared" si="11"/>
        <v>0.0</v>
      </c>
      <c r="AB27" s="23" t="n">
        <f t="shared" si="12"/>
        <v>13789.475821296</v>
      </c>
      <c r="AC27" s="23" t="n">
        <f t="shared" si="13"/>
        <v>0.0</v>
      </c>
      <c r="AD27" s="23" t="n">
        <f t="shared" si="14"/>
        <v>0.0</v>
      </c>
      <c r="AE27" s="25" t="n">
        <f t="shared" si="8"/>
        <v>292703.0</v>
      </c>
    </row>
    <row r="28" spans="1:31" x14ac:dyDescent="0.25">
      <c r="A28" s="130">
        <v>21</v>
      </c>
      <c r="B28" s="129" t="s">
        <v>118</v>
      </c>
      <c r="C28" s="130" t="s">
        <v>126</v>
      </c>
      <c r="D28" s="5"/>
      <c r="E28" s="5"/>
      <c r="F28" s="5"/>
      <c r="G28" s="5"/>
      <c r="H28" s="5"/>
      <c r="I28" s="5"/>
      <c r="J28" s="5"/>
      <c r="K28" s="5"/>
      <c r="M28" s="119" t="s">
        <v>193</v>
      </c>
      <c r="N28" s="22">
        <v>104</v>
      </c>
      <c r="P28" s="123">
        <v>7978</v>
      </c>
      <c r="Q28" s="122">
        <v>0</v>
      </c>
      <c r="R28" s="122" t="n">
        <f t="shared" si="1"/>
        <v>394.43232</v>
      </c>
      <c r="S28" s="122">
        <v>0</v>
      </c>
      <c r="T28" s="122">
        <v>0</v>
      </c>
      <c r="U28" s="122" t="n">
        <f t="shared" si="9"/>
        <v>8372.43232</v>
      </c>
      <c r="V28" s="126" t="n">
        <f t="shared" si="2"/>
        <v>870733.0</v>
      </c>
      <c r="X28" s="24" t="n">
        <v>100.0</v>
      </c>
      <c r="Y28" s="24" t="n">
        <v>61.3006188</v>
      </c>
      <c r="Z28" s="23" t="n">
        <f t="shared" si="10"/>
        <v>489056.3367864</v>
      </c>
      <c r="AA28" s="23" t="n">
        <f t="shared" si="11"/>
        <v>0.0</v>
      </c>
      <c r="AB28" s="23" t="n">
        <f t="shared" si="12"/>
        <v>24178.945290719614</v>
      </c>
      <c r="AC28" s="23" t="n">
        <f t="shared" si="13"/>
        <v>0.0</v>
      </c>
      <c r="AD28" s="23" t="n">
        <f t="shared" si="14"/>
        <v>0.0</v>
      </c>
      <c r="AE28" s="25" t="n">
        <f t="shared" si="8"/>
        <v>513235.0</v>
      </c>
    </row>
    <row r="29" spans="1:31" x14ac:dyDescent="0.25">
      <c r="A29" s="130">
        <v>22</v>
      </c>
      <c r="B29" s="129" t="s">
        <v>118</v>
      </c>
      <c r="C29" s="130" t="s">
        <v>127</v>
      </c>
      <c r="D29" s="5"/>
      <c r="E29" s="5"/>
      <c r="F29" s="5"/>
      <c r="G29" s="5"/>
      <c r="H29" s="5"/>
      <c r="I29" s="5"/>
      <c r="J29" s="5"/>
      <c r="K29" s="5"/>
      <c r="M29" s="119" t="s">
        <v>193</v>
      </c>
      <c r="N29" s="22">
        <v>1196</v>
      </c>
      <c r="P29" s="123">
        <v>7691</v>
      </c>
      <c r="Q29" s="122">
        <v>0</v>
      </c>
      <c r="R29" s="122" t="n">
        <f t="shared" si="1"/>
        <v>380.24304</v>
      </c>
      <c r="S29" s="122">
        <v>0</v>
      </c>
      <c r="T29" s="122">
        <v>0</v>
      </c>
      <c r="U29" s="122" t="n">
        <f t="shared" si="9"/>
        <v>8071.24304</v>
      </c>
      <c r="V29" s="126" t="n">
        <f t="shared" si="2"/>
        <v>9653207.0</v>
      </c>
      <c r="X29" s="24" t="n">
        <v>100.0</v>
      </c>
      <c r="Y29" s="24" t="n">
        <v>116.9757263</v>
      </c>
      <c r="Z29" s="23" t="n">
        <f t="shared" si="10"/>
        <v>899660.3109733</v>
      </c>
      <c r="AA29" s="23" t="n">
        <f t="shared" si="11"/>
        <v>0.0</v>
      </c>
      <c r="AB29" s="23" t="n">
        <f t="shared" si="12"/>
        <v>44479.205774519956</v>
      </c>
      <c r="AC29" s="23" t="n">
        <f t="shared" si="13"/>
        <v>0.0</v>
      </c>
      <c r="AD29" s="23" t="n">
        <f t="shared" si="14"/>
        <v>0.0</v>
      </c>
      <c r="AE29" s="25" t="n">
        <f t="shared" si="8"/>
        <v>944140.0</v>
      </c>
    </row>
    <row r="30" spans="1:31" ht="30" x14ac:dyDescent="0.25">
      <c r="A30" s="130">
        <v>23</v>
      </c>
      <c r="B30" s="129" t="s">
        <v>118</v>
      </c>
      <c r="C30" s="130" t="s">
        <v>128</v>
      </c>
      <c r="D30" s="5"/>
      <c r="E30" s="5"/>
      <c r="F30" s="5"/>
      <c r="G30" s="5"/>
      <c r="H30" s="5"/>
      <c r="I30" s="5"/>
      <c r="J30" s="5"/>
      <c r="K30" s="5"/>
      <c r="M30" s="118" t="s">
        <v>193</v>
      </c>
      <c r="N30" s="22">
        <v>25</v>
      </c>
      <c r="P30" s="123">
        <v>7978</v>
      </c>
      <c r="Q30" s="122">
        <v>0</v>
      </c>
      <c r="R30" s="122" t="n">
        <f t="shared" si="1"/>
        <v>394.43232</v>
      </c>
      <c r="S30" s="122">
        <v>0</v>
      </c>
      <c r="T30" s="122">
        <v>0</v>
      </c>
      <c r="U30" s="122" t="n">
        <f t="shared" si="9"/>
        <v>8372.43232</v>
      </c>
      <c r="V30" s="126" t="n">
        <f t="shared" si="2"/>
        <v>209311.0</v>
      </c>
      <c r="X30" s="24" t="n">
        <v>100.0</v>
      </c>
      <c r="Y30" s="24" t="n">
        <v>6.6699626</v>
      </c>
      <c r="Z30" s="23" t="n">
        <f t="shared" si="10"/>
        <v>53212.9616228</v>
      </c>
      <c r="AA30" s="23" t="n">
        <f t="shared" si="11"/>
        <v>0.0</v>
      </c>
      <c r="AB30" s="23" t="n">
        <f t="shared" si="12"/>
        <v>2630.8488226312325</v>
      </c>
      <c r="AC30" s="23" t="n">
        <f t="shared" si="13"/>
        <v>0.0</v>
      </c>
      <c r="AD30" s="23" t="n">
        <f t="shared" si="14"/>
        <v>0.0</v>
      </c>
      <c r="AE30" s="25" t="n">
        <f t="shared" si="8"/>
        <v>55844.0</v>
      </c>
    </row>
    <row r="31" spans="1:31" ht="30" x14ac:dyDescent="0.25">
      <c r="A31" s="130">
        <v>24</v>
      </c>
      <c r="B31" s="129" t="s">
        <v>118</v>
      </c>
      <c r="C31" s="130" t="s">
        <v>129</v>
      </c>
      <c r="D31" s="5"/>
      <c r="E31" s="5"/>
      <c r="F31" s="5"/>
      <c r="G31" s="5"/>
      <c r="H31" s="5"/>
      <c r="I31" s="5"/>
      <c r="J31" s="5"/>
      <c r="K31" s="5"/>
      <c r="M31" s="118" t="s">
        <v>193</v>
      </c>
      <c r="N31" s="22">
        <v>43</v>
      </c>
      <c r="P31" s="123">
        <v>7978</v>
      </c>
      <c r="Q31" s="122">
        <v>0</v>
      </c>
      <c r="R31" s="122" t="n">
        <f t="shared" si="1"/>
        <v>394.43232</v>
      </c>
      <c r="S31" s="122">
        <v>0</v>
      </c>
      <c r="T31" s="122">
        <v>0</v>
      </c>
      <c r="U31" s="122" t="n">
        <f t="shared" si="9"/>
        <v>8372.43232</v>
      </c>
      <c r="V31" s="126" t="n">
        <f t="shared" si="2"/>
        <v>360015.0</v>
      </c>
      <c r="X31" s="24" t="n">
        <v>0.0</v>
      </c>
      <c r="Y31" s="24" t="n">
        <v>0.0</v>
      </c>
      <c r="Z31" s="23" t="n">
        <f t="shared" si="10"/>
        <v>0.0</v>
      </c>
      <c r="AA31" s="23" t="n">
        <f t="shared" si="11"/>
        <v>0.0</v>
      </c>
      <c r="AB31" s="23" t="n">
        <f t="shared" si="12"/>
        <v>0.0</v>
      </c>
      <c r="AC31" s="23" t="n">
        <f t="shared" si="13"/>
        <v>0.0</v>
      </c>
      <c r="AD31" s="23" t="n">
        <f t="shared" si="14"/>
        <v>0.0</v>
      </c>
      <c r="AE31" s="25" t="n">
        <f t="shared" si="8"/>
        <v>0.0</v>
      </c>
    </row>
    <row r="32" spans="1:31" ht="30" x14ac:dyDescent="0.25">
      <c r="A32" s="130">
        <v>25</v>
      </c>
      <c r="B32" s="129" t="s">
        <v>118</v>
      </c>
      <c r="C32" s="130" t="s">
        <v>130</v>
      </c>
      <c r="D32" s="5"/>
      <c r="E32" s="5"/>
      <c r="F32" s="5"/>
      <c r="G32" s="5"/>
      <c r="H32" s="5"/>
      <c r="I32" s="5"/>
      <c r="J32" s="5"/>
      <c r="K32" s="5"/>
      <c r="M32" s="118" t="s">
        <v>193</v>
      </c>
      <c r="N32" s="22">
        <v>6</v>
      </c>
      <c r="P32" s="123">
        <v>7978</v>
      </c>
      <c r="Q32" s="122">
        <v>0</v>
      </c>
      <c r="R32" s="122" t="n">
        <f t="shared" si="1"/>
        <v>394.43232</v>
      </c>
      <c r="S32" s="122">
        <v>0</v>
      </c>
      <c r="T32" s="122">
        <v>0</v>
      </c>
      <c r="U32" s="122" t="n">
        <f t="shared" si="9"/>
        <v>8372.43232</v>
      </c>
      <c r="V32" s="126" t="n">
        <f t="shared" si="2"/>
        <v>50235.0</v>
      </c>
      <c r="X32" s="24" t="n">
        <v>0.0</v>
      </c>
      <c r="Y32" s="24" t="n">
        <v>0.0</v>
      </c>
      <c r="Z32" s="23" t="n">
        <f t="shared" si="10"/>
        <v>0.0</v>
      </c>
      <c r="AA32" s="23" t="n">
        <f t="shared" si="11"/>
        <v>0.0</v>
      </c>
      <c r="AB32" s="23" t="n">
        <f t="shared" si="12"/>
        <v>0.0</v>
      </c>
      <c r="AC32" s="23" t="n">
        <f t="shared" si="13"/>
        <v>0.0</v>
      </c>
      <c r="AD32" s="23" t="n">
        <f t="shared" si="14"/>
        <v>0.0</v>
      </c>
      <c r="AE32" s="25" t="n">
        <f t="shared" si="8"/>
        <v>0.0</v>
      </c>
    </row>
    <row r="33" spans="1:31" x14ac:dyDescent="0.25">
      <c r="A33" s="130">
        <v>26</v>
      </c>
      <c r="B33" s="129" t="s">
        <v>118</v>
      </c>
      <c r="C33" s="130" t="s">
        <v>131</v>
      </c>
      <c r="D33" s="5"/>
      <c r="E33" s="5"/>
      <c r="F33" s="5"/>
      <c r="G33" s="5"/>
      <c r="H33" s="5"/>
      <c r="I33" s="5"/>
      <c r="J33" s="5"/>
      <c r="K33" s="5"/>
      <c r="M33" s="119" t="s">
        <v>193</v>
      </c>
      <c r="N33" s="22">
        <v>2</v>
      </c>
      <c r="P33" s="123">
        <v>7978</v>
      </c>
      <c r="Q33" s="122">
        <v>0</v>
      </c>
      <c r="R33" s="122" t="n">
        <f t="shared" si="1"/>
        <v>394.43232</v>
      </c>
      <c r="S33" s="122">
        <v>0</v>
      </c>
      <c r="T33" s="122">
        <v>0</v>
      </c>
      <c r="U33" s="122" t="n">
        <f t="shared" si="9"/>
        <v>8372.43232</v>
      </c>
      <c r="V33" s="126" t="n">
        <f t="shared" si="2"/>
        <v>16745.0</v>
      </c>
      <c r="X33" s="24" t="n">
        <v>0.0</v>
      </c>
      <c r="Y33" s="24" t="n">
        <v>0.0</v>
      </c>
      <c r="Z33" s="23" t="n">
        <f t="shared" si="10"/>
        <v>0.0</v>
      </c>
      <c r="AA33" s="23" t="n">
        <f t="shared" si="11"/>
        <v>0.0</v>
      </c>
      <c r="AB33" s="23" t="n">
        <f t="shared" si="12"/>
        <v>0.0</v>
      </c>
      <c r="AC33" s="23" t="n">
        <f t="shared" si="13"/>
        <v>0.0</v>
      </c>
      <c r="AD33" s="23" t="n">
        <f t="shared" si="14"/>
        <v>0.0</v>
      </c>
      <c r="AE33" s="25" t="n">
        <f t="shared" si="8"/>
        <v>0.0</v>
      </c>
    </row>
    <row r="34" spans="1:31" x14ac:dyDescent="0.25">
      <c r="A34" s="130">
        <v>27</v>
      </c>
      <c r="B34" s="129" t="s">
        <v>118</v>
      </c>
      <c r="C34" s="130" t="s">
        <v>132</v>
      </c>
      <c r="D34" s="5"/>
      <c r="E34" s="5"/>
      <c r="F34" s="5"/>
      <c r="G34" s="5"/>
      <c r="H34" s="5"/>
      <c r="I34" s="5"/>
      <c r="J34" s="5"/>
      <c r="K34" s="5"/>
      <c r="M34" s="119" t="s">
        <v>193</v>
      </c>
      <c r="N34" s="22">
        <v>3</v>
      </c>
      <c r="P34" s="123">
        <v>7978</v>
      </c>
      <c r="Q34" s="122">
        <v>0</v>
      </c>
      <c r="R34" s="122" t="n">
        <f t="shared" si="1"/>
        <v>394.43232</v>
      </c>
      <c r="S34" s="122">
        <v>0</v>
      </c>
      <c r="T34" s="122">
        <v>0</v>
      </c>
      <c r="U34" s="122" t="n">
        <f t="shared" si="9"/>
        <v>8372.43232</v>
      </c>
      <c r="V34" s="126" t="n">
        <f t="shared" si="2"/>
        <v>25117.0</v>
      </c>
      <c r="X34" s="24" t="n">
        <v>0.0</v>
      </c>
      <c r="Y34" s="24" t="n">
        <v>0.0</v>
      </c>
      <c r="Z34" s="23" t="n">
        <f t="shared" si="10"/>
        <v>0.0</v>
      </c>
      <c r="AA34" s="23" t="n">
        <f t="shared" si="11"/>
        <v>0.0</v>
      </c>
      <c r="AB34" s="23" t="n">
        <f t="shared" si="12"/>
        <v>0.0</v>
      </c>
      <c r="AC34" s="23" t="n">
        <f t="shared" si="13"/>
        <v>0.0</v>
      </c>
      <c r="AD34" s="23" t="n">
        <f t="shared" si="14"/>
        <v>0.0</v>
      </c>
      <c r="AE34" s="25" t="n">
        <f t="shared" si="8"/>
        <v>0.0</v>
      </c>
    </row>
    <row r="35" spans="1:31" x14ac:dyDescent="0.25">
      <c r="A35" s="130">
        <v>28</v>
      </c>
      <c r="B35" s="129" t="s">
        <v>118</v>
      </c>
      <c r="C35" s="130" t="s">
        <v>133</v>
      </c>
      <c r="D35" s="5"/>
      <c r="E35" s="5"/>
      <c r="F35" s="5"/>
      <c r="G35" s="5"/>
      <c r="H35" s="5"/>
      <c r="I35" s="5"/>
      <c r="J35" s="5"/>
      <c r="K35" s="5"/>
      <c r="M35" s="119" t="s">
        <v>193</v>
      </c>
      <c r="N35" s="22">
        <v>3</v>
      </c>
      <c r="P35" s="123">
        <v>7978</v>
      </c>
      <c r="Q35" s="122">
        <v>0</v>
      </c>
      <c r="R35" s="122" t="n">
        <f t="shared" si="1"/>
        <v>394.43232</v>
      </c>
      <c r="S35" s="122">
        <v>0</v>
      </c>
      <c r="T35" s="122">
        <v>0</v>
      </c>
      <c r="U35" s="122" t="n">
        <f t="shared" si="9"/>
        <v>8372.43232</v>
      </c>
      <c r="V35" s="126" t="n">
        <f t="shared" si="2"/>
        <v>25117.0</v>
      </c>
      <c r="X35" s="24" t="n">
        <v>0.0</v>
      </c>
      <c r="Y35" s="24" t="n">
        <v>0.0</v>
      </c>
      <c r="Z35" s="23" t="n">
        <f t="shared" si="10"/>
        <v>0.0</v>
      </c>
      <c r="AA35" s="23" t="n">
        <f t="shared" si="11"/>
        <v>0.0</v>
      </c>
      <c r="AB35" s="23" t="n">
        <f t="shared" si="12"/>
        <v>0.0</v>
      </c>
      <c r="AC35" s="23" t="n">
        <f t="shared" si="13"/>
        <v>0.0</v>
      </c>
      <c r="AD35" s="23" t="n">
        <f t="shared" si="14"/>
        <v>0.0</v>
      </c>
      <c r="AE35" s="25" t="n">
        <f t="shared" si="8"/>
        <v>0.0</v>
      </c>
    </row>
    <row r="36" spans="1:31" x14ac:dyDescent="0.25">
      <c r="A36" s="130">
        <v>29</v>
      </c>
      <c r="B36" s="129" t="s">
        <v>118</v>
      </c>
      <c r="C36" s="130" t="s">
        <v>134</v>
      </c>
      <c r="D36" s="5"/>
      <c r="E36" s="5"/>
      <c r="F36" s="5"/>
      <c r="G36" s="5"/>
      <c r="H36" s="5"/>
      <c r="I36" s="5"/>
      <c r="J36" s="5"/>
      <c r="K36" s="5"/>
      <c r="M36" s="118" t="s">
        <v>193</v>
      </c>
      <c r="N36" s="22">
        <v>1862</v>
      </c>
      <c r="P36" s="123">
        <v>-574</v>
      </c>
      <c r="Q36" s="122">
        <v>0</v>
      </c>
      <c r="R36" s="122" t="n">
        <f t="shared" si="1"/>
        <v>-28.37856</v>
      </c>
      <c r="S36" s="122">
        <v>0</v>
      </c>
      <c r="T36" s="122">
        <v>0</v>
      </c>
      <c r="U36" s="122" t="n">
        <f t="shared" si="9"/>
        <v>-602.37856</v>
      </c>
      <c r="V36" s="126" t="n">
        <f t="shared" si="2"/>
        <v>-1121629.0</v>
      </c>
      <c r="X36" s="24" t="n">
        <v>100.0</v>
      </c>
      <c r="Y36" s="24" t="n">
        <v>146.545</v>
      </c>
      <c r="Z36" s="23" t="n">
        <f t="shared" si="10"/>
        <v>-84116.82999999999</v>
      </c>
      <c r="AA36" s="23" t="n">
        <f t="shared" si="11"/>
        <v>0.0</v>
      </c>
      <c r="AB36" s="23" t="n">
        <f t="shared" si="12"/>
        <v>-4158.7360751999995</v>
      </c>
      <c r="AC36" s="23" t="n">
        <f t="shared" si="13"/>
        <v>0.0</v>
      </c>
      <c r="AD36" s="23" t="n">
        <f t="shared" si="14"/>
        <v>0.0</v>
      </c>
      <c r="AE36" s="25" t="n">
        <f t="shared" si="8"/>
        <v>-88276.0</v>
      </c>
    </row>
    <row r="37" spans="1:31" x14ac:dyDescent="0.25">
      <c r="A37" s="130">
        <v>30</v>
      </c>
      <c r="B37" s="129" t="s">
        <v>118</v>
      </c>
      <c r="C37" s="130" t="s">
        <v>135</v>
      </c>
      <c r="D37" s="5"/>
      <c r="E37" s="5"/>
      <c r="F37" s="5"/>
      <c r="G37" s="5"/>
      <c r="H37" s="5"/>
      <c r="I37" s="5"/>
      <c r="J37" s="5"/>
      <c r="K37" s="5"/>
      <c r="M37" s="118" t="s">
        <v>193</v>
      </c>
      <c r="N37" s="22">
        <v>1</v>
      </c>
      <c r="P37" s="123">
        <v>0</v>
      </c>
      <c r="Q37" s="122">
        <v>0</v>
      </c>
      <c r="R37" s="122" t="n">
        <f t="shared" si="1"/>
        <v>0.0</v>
      </c>
      <c r="S37" s="122">
        <v>0</v>
      </c>
      <c r="T37" s="122">
        <v>0</v>
      </c>
      <c r="U37" s="122">
        <v>0</v>
      </c>
      <c r="V37" s="126" t="n">
        <f t="shared" si="2"/>
        <v>0.0</v>
      </c>
      <c r="X37" s="24" t="n">
        <v>0.0</v>
      </c>
      <c r="Y37" s="24" t="n">
        <v>0.0</v>
      </c>
      <c r="Z37" s="23" t="n">
        <f t="shared" si="10"/>
        <v>0.0</v>
      </c>
      <c r="AA37" s="23" t="n">
        <f t="shared" si="11"/>
        <v>0.0</v>
      </c>
      <c r="AB37" s="23" t="n">
        <f t="shared" si="12"/>
        <v>0.0</v>
      </c>
      <c r="AC37" s="23" t="n">
        <f t="shared" si="13"/>
        <v>0.0</v>
      </c>
      <c r="AD37" s="23" t="n">
        <f t="shared" si="14"/>
        <v>0.0</v>
      </c>
      <c r="AE37" s="25" t="n">
        <f t="shared" si="8"/>
        <v>0.0</v>
      </c>
    </row>
    <row r="38" spans="1:31" x14ac:dyDescent="0.25">
      <c r="A38" s="130">
        <v>31</v>
      </c>
      <c r="B38" s="129" t="s">
        <v>118</v>
      </c>
      <c r="C38" s="130" t="s">
        <v>136</v>
      </c>
      <c r="D38" s="5"/>
      <c r="E38" s="5"/>
      <c r="F38" s="5"/>
      <c r="G38" s="5"/>
      <c r="H38" s="5"/>
      <c r="I38" s="5"/>
      <c r="J38" s="5"/>
      <c r="K38" s="5"/>
      <c r="M38" s="118" t="s">
        <v>193</v>
      </c>
      <c r="N38" s="22">
        <v>513</v>
      </c>
      <c r="P38" s="123">
        <v>503</v>
      </c>
      <c r="Q38" s="122">
        <v>0</v>
      </c>
      <c r="R38" s="122" t="n">
        <f t="shared" si="1"/>
        <v>24.86832</v>
      </c>
      <c r="S38" s="122">
        <v>0</v>
      </c>
      <c r="T38" s="122">
        <v>0</v>
      </c>
      <c r="U38" s="122" t="n">
        <f t="shared" si="9"/>
        <v>527.86832</v>
      </c>
      <c r="V38" s="126" t="n">
        <f t="shared" si="2"/>
        <v>270796.0</v>
      </c>
      <c r="X38" s="24" t="n">
        <v>100.0</v>
      </c>
      <c r="Y38" s="24" t="n">
        <v>35.10735</v>
      </c>
      <c r="Z38" s="23" t="n">
        <f t="shared" si="10"/>
        <v>17658.997049999998</v>
      </c>
      <c r="AA38" s="23" t="n">
        <f t="shared" si="11"/>
        <v>0.0</v>
      </c>
      <c r="AB38" s="23" t="n">
        <f t="shared" si="12"/>
        <v>873.0608141519999</v>
      </c>
      <c r="AC38" s="23" t="n">
        <f t="shared" si="13"/>
        <v>0.0</v>
      </c>
      <c r="AD38" s="23" t="n">
        <f t="shared" si="14"/>
        <v>0.0</v>
      </c>
      <c r="AE38" s="25" t="n">
        <f t="shared" si="8"/>
        <v>18532.0</v>
      </c>
    </row>
    <row r="39" spans="1:31" x14ac:dyDescent="0.25">
      <c r="A39" s="130">
        <v>32</v>
      </c>
      <c r="B39" s="129" t="s">
        <v>118</v>
      </c>
      <c r="C39" s="130" t="s">
        <v>137</v>
      </c>
      <c r="D39" s="5"/>
      <c r="E39" s="5"/>
      <c r="F39" s="5"/>
      <c r="G39" s="5"/>
      <c r="H39" s="5"/>
      <c r="I39" s="5"/>
      <c r="J39" s="5"/>
      <c r="K39" s="5"/>
      <c r="M39" s="118" t="s">
        <v>193</v>
      </c>
      <c r="N39" s="22">
        <v>1</v>
      </c>
      <c r="P39" s="123">
        <v>0</v>
      </c>
      <c r="Q39" s="122">
        <v>0</v>
      </c>
      <c r="R39" s="122" t="n">
        <f t="shared" si="1"/>
        <v>0.0</v>
      </c>
      <c r="S39" s="122">
        <v>0</v>
      </c>
      <c r="T39" s="122">
        <v>0</v>
      </c>
      <c r="U39" s="122">
        <v>0</v>
      </c>
      <c r="V39" s="126" t="n">
        <f t="shared" si="2"/>
        <v>0.0</v>
      </c>
      <c r="X39" s="24" t="n">
        <v>0.0</v>
      </c>
      <c r="Y39" s="24" t="n">
        <v>0.0</v>
      </c>
      <c r="Z39" s="23" t="n">
        <f t="shared" si="10"/>
        <v>0.0</v>
      </c>
      <c r="AA39" s="23" t="n">
        <f t="shared" si="11"/>
        <v>0.0</v>
      </c>
      <c r="AB39" s="23" t="n">
        <f t="shared" si="12"/>
        <v>0.0</v>
      </c>
      <c r="AC39" s="23" t="n">
        <f t="shared" si="13"/>
        <v>0.0</v>
      </c>
      <c r="AD39" s="23" t="n">
        <f t="shared" si="14"/>
        <v>0.0</v>
      </c>
      <c r="AE39" s="25" t="n">
        <f t="shared" si="8"/>
        <v>0.0</v>
      </c>
    </row>
    <row r="40" spans="1:31" x14ac:dyDescent="0.25">
      <c r="A40" s="130">
        <v>33</v>
      </c>
      <c r="B40" s="129" t="s">
        <v>118</v>
      </c>
      <c r="C40" s="130" t="s">
        <v>138</v>
      </c>
      <c r="D40" s="5"/>
      <c r="E40" s="5"/>
      <c r="F40" s="5"/>
      <c r="G40" s="5"/>
      <c r="H40" s="5"/>
      <c r="I40" s="5"/>
      <c r="J40" s="5"/>
      <c r="K40" s="5"/>
      <c r="M40" s="118" t="s">
        <v>193</v>
      </c>
      <c r="N40" s="22">
        <v>140</v>
      </c>
      <c r="P40" s="123">
        <v>1578</v>
      </c>
      <c r="Q40" s="122">
        <v>0</v>
      </c>
      <c r="R40" s="122" t="n">
        <f t="shared" si="1"/>
        <v>78.01632</v>
      </c>
      <c r="S40" s="122">
        <v>0</v>
      </c>
      <c r="T40" s="122">
        <v>0</v>
      </c>
      <c r="U40" s="122" t="n">
        <f t="shared" si="9"/>
        <v>1656.01632</v>
      </c>
      <c r="V40" s="126" t="n">
        <f t="shared" si="2"/>
        <v>231842.0</v>
      </c>
      <c r="X40" s="24" t="n">
        <v>100.0</v>
      </c>
      <c r="Y40" s="24" t="n">
        <v>116.78706</v>
      </c>
      <c r="Z40" s="23" t="n">
        <f t="shared" si="10"/>
        <v>184289.98068</v>
      </c>
      <c r="AA40" s="23" t="n">
        <f t="shared" si="11"/>
        <v>0.0</v>
      </c>
      <c r="AB40" s="23" t="n">
        <f t="shared" si="12"/>
        <v>9111.2966448192</v>
      </c>
      <c r="AC40" s="23" t="n">
        <f t="shared" si="13"/>
        <v>0.0</v>
      </c>
      <c r="AD40" s="23" t="n">
        <f t="shared" si="14"/>
        <v>0.0</v>
      </c>
      <c r="AE40" s="25" t="n">
        <f t="shared" si="8"/>
        <v>193401.0</v>
      </c>
    </row>
    <row r="41" spans="1:31" ht="45" x14ac:dyDescent="0.25">
      <c r="A41" s="130">
        <v>34</v>
      </c>
      <c r="B41" s="129" t="s">
        <v>139</v>
      </c>
      <c r="C41" s="130" t="s">
        <v>140</v>
      </c>
      <c r="D41" s="5"/>
      <c r="E41" s="5"/>
      <c r="F41" s="5"/>
      <c r="G41" s="5"/>
      <c r="H41" s="5"/>
      <c r="I41" s="5"/>
      <c r="J41" s="5"/>
      <c r="K41" s="5"/>
      <c r="M41" s="118" t="s">
        <v>194</v>
      </c>
      <c r="N41" s="22">
        <v>251</v>
      </c>
      <c r="P41" s="123">
        <v>543</v>
      </c>
      <c r="Q41" s="122">
        <v>0</v>
      </c>
      <c r="R41" s="122" t="n">
        <f t="shared" si="1"/>
        <v>26.84592</v>
      </c>
      <c r="S41" s="122">
        <v>0</v>
      </c>
      <c r="T41" s="122">
        <v>0</v>
      </c>
      <c r="U41" s="122" t="n">
        <f t="shared" si="9"/>
        <v>569.84592</v>
      </c>
      <c r="V41" s="126" t="n">
        <f t="shared" si="2"/>
        <v>143031.0</v>
      </c>
      <c r="X41" s="24" t="n">
        <v>0.0</v>
      </c>
      <c r="Y41" s="24" t="n">
        <v>0.0</v>
      </c>
      <c r="Z41" s="23" t="n">
        <f t="shared" si="10"/>
        <v>0.0</v>
      </c>
      <c r="AA41" s="23" t="n">
        <f t="shared" si="11"/>
        <v>0.0</v>
      </c>
      <c r="AB41" s="23" t="n">
        <f t="shared" si="12"/>
        <v>0.0</v>
      </c>
      <c r="AC41" s="23" t="n">
        <f t="shared" si="13"/>
        <v>0.0</v>
      </c>
      <c r="AD41" s="23" t="n">
        <f t="shared" si="14"/>
        <v>0.0</v>
      </c>
      <c r="AE41" s="25" t="n">
        <f t="shared" si="8"/>
        <v>0.0</v>
      </c>
    </row>
    <row r="42" spans="1:31" ht="30" x14ac:dyDescent="0.25">
      <c r="A42" s="130">
        <v>35</v>
      </c>
      <c r="B42" s="129" t="s">
        <v>139</v>
      </c>
      <c r="C42" s="130" t="s">
        <v>141</v>
      </c>
      <c r="D42" s="5"/>
      <c r="E42" s="5"/>
      <c r="F42" s="5"/>
      <c r="G42" s="5"/>
      <c r="H42" s="5"/>
      <c r="I42" s="5"/>
      <c r="J42" s="5"/>
      <c r="K42" s="5"/>
      <c r="M42" s="118" t="s">
        <v>194</v>
      </c>
      <c r="N42" s="22">
        <v>575</v>
      </c>
      <c r="P42" s="123">
        <v>543</v>
      </c>
      <c r="Q42" s="122">
        <v>0</v>
      </c>
      <c r="R42" s="122" t="n">
        <f t="shared" si="1"/>
        <v>26.84592</v>
      </c>
      <c r="S42" s="122">
        <v>0</v>
      </c>
      <c r="T42" s="122">
        <v>0</v>
      </c>
      <c r="U42" s="122" t="n">
        <f t="shared" si="9"/>
        <v>569.84592</v>
      </c>
      <c r="V42" s="126" t="n">
        <f t="shared" si="2"/>
        <v>327661.0</v>
      </c>
      <c r="X42" s="24" t="n">
        <v>0.0</v>
      </c>
      <c r="Y42" s="24" t="n">
        <v>0.0</v>
      </c>
      <c r="Z42" s="23" t="n">
        <f t="shared" si="10"/>
        <v>0.0</v>
      </c>
      <c r="AA42" s="23" t="n">
        <f t="shared" si="11"/>
        <v>0.0</v>
      </c>
      <c r="AB42" s="23" t="n">
        <f t="shared" si="12"/>
        <v>0.0</v>
      </c>
      <c r="AC42" s="23" t="n">
        <f t="shared" si="13"/>
        <v>0.0</v>
      </c>
      <c r="AD42" s="23" t="n">
        <f t="shared" si="14"/>
        <v>0.0</v>
      </c>
      <c r="AE42" s="25" t="n">
        <f t="shared" si="8"/>
        <v>0.0</v>
      </c>
    </row>
    <row r="43" spans="1:31" x14ac:dyDescent="0.25">
      <c r="A43" s="130">
        <v>36</v>
      </c>
      <c r="B43" s="129" t="s">
        <v>139</v>
      </c>
      <c r="C43" s="130" t="s">
        <v>142</v>
      </c>
      <c r="D43" s="5"/>
      <c r="E43" s="5"/>
      <c r="F43" s="5"/>
      <c r="G43" s="5"/>
      <c r="H43" s="5"/>
      <c r="I43" s="5"/>
      <c r="J43" s="5"/>
      <c r="K43" s="5"/>
      <c r="M43" s="119" t="s">
        <v>194</v>
      </c>
      <c r="N43" s="22">
        <v>953</v>
      </c>
      <c r="P43" s="123">
        <v>543</v>
      </c>
      <c r="Q43" s="122">
        <v>0</v>
      </c>
      <c r="R43" s="122" t="n">
        <f t="shared" si="1"/>
        <v>26.84592</v>
      </c>
      <c r="S43" s="122">
        <v>0</v>
      </c>
      <c r="T43" s="122">
        <v>0</v>
      </c>
      <c r="U43" s="122" t="n">
        <f t="shared" si="9"/>
        <v>569.84592</v>
      </c>
      <c r="V43" s="126" t="n">
        <f t="shared" si="2"/>
        <v>543063.0</v>
      </c>
      <c r="X43" s="24" t="n">
        <v>100.0</v>
      </c>
      <c r="Y43" s="24" t="n">
        <v>1.2075</v>
      </c>
      <c r="Z43" s="23" t="n">
        <f t="shared" si="10"/>
        <v>655.6725</v>
      </c>
      <c r="AA43" s="23" t="n">
        <f t="shared" si="11"/>
        <v>0.0</v>
      </c>
      <c r="AB43" s="23" t="n">
        <f t="shared" si="12"/>
        <v>32.4164484</v>
      </c>
      <c r="AC43" s="23" t="n">
        <f t="shared" si="13"/>
        <v>0.0</v>
      </c>
      <c r="AD43" s="23" t="n">
        <f t="shared" si="14"/>
        <v>0.0</v>
      </c>
      <c r="AE43" s="25" t="n">
        <f t="shared" si="8"/>
        <v>688.0</v>
      </c>
    </row>
    <row r="44" spans="1:31" ht="30" x14ac:dyDescent="0.25">
      <c r="A44" s="130">
        <v>37</v>
      </c>
      <c r="B44" s="129" t="s">
        <v>139</v>
      </c>
      <c r="C44" s="130" t="s">
        <v>143</v>
      </c>
      <c r="D44" s="5"/>
      <c r="E44" s="5"/>
      <c r="F44" s="5"/>
      <c r="G44" s="5"/>
      <c r="H44" s="5"/>
      <c r="I44" s="5"/>
      <c r="J44" s="5"/>
      <c r="K44" s="5"/>
      <c r="M44" s="118" t="s">
        <v>194</v>
      </c>
      <c r="N44" s="22">
        <v>1414</v>
      </c>
      <c r="P44" s="123">
        <v>615</v>
      </c>
      <c r="Q44" s="122">
        <v>0</v>
      </c>
      <c r="R44" s="122" t="n">
        <f t="shared" si="1"/>
        <v>30.4056</v>
      </c>
      <c r="S44" s="122">
        <v>0</v>
      </c>
      <c r="T44" s="122">
        <v>0</v>
      </c>
      <c r="U44" s="122" t="n">
        <f t="shared" si="9"/>
        <v>645.4056</v>
      </c>
      <c r="V44" s="126" t="n">
        <f t="shared" si="2"/>
        <v>912604.0</v>
      </c>
      <c r="X44" s="24" t="n">
        <v>100.0</v>
      </c>
      <c r="Y44" s="24" t="n">
        <v>408.01675</v>
      </c>
      <c r="Z44" s="23" t="n">
        <f t="shared" si="10"/>
        <v>250930.30125</v>
      </c>
      <c r="AA44" s="23" t="n">
        <f t="shared" si="11"/>
        <v>0.0</v>
      </c>
      <c r="AB44" s="23" t="n">
        <f t="shared" si="12"/>
        <v>12405.9940938</v>
      </c>
      <c r="AC44" s="23" t="n">
        <f t="shared" si="13"/>
        <v>0.0</v>
      </c>
      <c r="AD44" s="23" t="n">
        <f t="shared" si="14"/>
        <v>0.0</v>
      </c>
      <c r="AE44" s="25" t="n">
        <f t="shared" si="8"/>
        <v>263336.0</v>
      </c>
    </row>
    <row r="45" spans="1:31" x14ac:dyDescent="0.25">
      <c r="A45" s="130">
        <v>38</v>
      </c>
      <c r="B45" s="129" t="s">
        <v>139</v>
      </c>
      <c r="C45" s="130" t="s">
        <v>144</v>
      </c>
      <c r="D45" s="5"/>
      <c r="E45" s="5"/>
      <c r="F45" s="5"/>
      <c r="G45" s="5"/>
      <c r="H45" s="5"/>
      <c r="I45" s="5"/>
      <c r="J45" s="5"/>
      <c r="K45" s="5"/>
      <c r="M45" s="118" t="s">
        <v>194</v>
      </c>
      <c r="N45" s="22">
        <v>1</v>
      </c>
      <c r="P45" s="123">
        <v>758</v>
      </c>
      <c r="Q45" s="122">
        <v>0</v>
      </c>
      <c r="R45" s="122" t="n">
        <f t="shared" si="1"/>
        <v>37.475519999999996</v>
      </c>
      <c r="S45" s="122">
        <v>0</v>
      </c>
      <c r="T45" s="122">
        <v>0</v>
      </c>
      <c r="U45" s="122">
        <v>0</v>
      </c>
      <c r="V45" s="126" t="n">
        <f t="shared" si="2"/>
        <v>0.0</v>
      </c>
      <c r="X45" s="24" t="n">
        <v>0.0</v>
      </c>
      <c r="Y45" s="24" t="n">
        <v>0.0</v>
      </c>
      <c r="Z45" s="23" t="n">
        <f t="shared" si="10"/>
        <v>0.0</v>
      </c>
      <c r="AA45" s="23" t="n">
        <f t="shared" si="11"/>
        <v>0.0</v>
      </c>
      <c r="AB45" s="23" t="n">
        <f t="shared" si="12"/>
        <v>0.0</v>
      </c>
      <c r="AC45" s="23" t="n">
        <f t="shared" si="13"/>
        <v>0.0</v>
      </c>
      <c r="AD45" s="23" t="n">
        <f t="shared" si="14"/>
        <v>0.0</v>
      </c>
      <c r="AE45" s="25" t="n">
        <f t="shared" si="8"/>
        <v>0.0</v>
      </c>
    </row>
    <row r="46" spans="1:31" ht="30" x14ac:dyDescent="0.25">
      <c r="A46" s="130">
        <v>39</v>
      </c>
      <c r="B46" s="129" t="s">
        <v>139</v>
      </c>
      <c r="C46" s="130" t="s">
        <v>145</v>
      </c>
      <c r="D46" s="5"/>
      <c r="E46" s="5"/>
      <c r="F46" s="5"/>
      <c r="G46" s="5"/>
      <c r="H46" s="5"/>
      <c r="I46" s="5"/>
      <c r="J46" s="5"/>
      <c r="K46" s="5"/>
      <c r="M46" s="118" t="s">
        <v>194</v>
      </c>
      <c r="N46" s="22">
        <v>2561</v>
      </c>
      <c r="P46" s="123">
        <v>615</v>
      </c>
      <c r="Q46" s="122">
        <v>0</v>
      </c>
      <c r="R46" s="122" t="n">
        <f t="shared" si="1"/>
        <v>30.4056</v>
      </c>
      <c r="S46" s="122">
        <v>0</v>
      </c>
      <c r="T46" s="122">
        <v>0</v>
      </c>
      <c r="U46" s="122" t="n">
        <f t="shared" si="9"/>
        <v>645.4056</v>
      </c>
      <c r="V46" s="126" t="n">
        <f t="shared" si="2"/>
        <v>1652884.0</v>
      </c>
      <c r="X46" s="24" t="n">
        <v>96.11488</v>
      </c>
      <c r="Y46" s="24" t="n">
        <v>649.81329</v>
      </c>
      <c r="Z46" s="23" t="n">
        <f>X46*Y46*P46/100</f>
        <v>384108.8673031445</v>
      </c>
      <c r="AA46" s="23" t="n">
        <f t="shared" si="11"/>
        <v>0.0</v>
      </c>
      <c r="AB46" s="23" t="n">
        <f t="shared" si="12"/>
        <v>18990.342399467467</v>
      </c>
      <c r="AC46" s="23" t="n">
        <f t="shared" si="13"/>
        <v>0.0</v>
      </c>
      <c r="AD46" s="23" t="n">
        <f t="shared" si="14"/>
        <v>0.0</v>
      </c>
      <c r="AE46" s="25" t="n">
        <f t="shared" si="8"/>
        <v>403099.0</v>
      </c>
    </row>
    <row r="47" spans="1:31" x14ac:dyDescent="0.25">
      <c r="A47" s="130">
        <v>40</v>
      </c>
      <c r="B47" s="129" t="s">
        <v>139</v>
      </c>
      <c r="C47" s="130" t="s">
        <v>146</v>
      </c>
      <c r="D47" s="5"/>
      <c r="E47" s="5"/>
      <c r="F47" s="5"/>
      <c r="G47" s="5"/>
      <c r="H47" s="5"/>
      <c r="I47" s="5"/>
      <c r="J47" s="5"/>
      <c r="K47" s="5"/>
      <c r="M47" s="118" t="s">
        <v>194</v>
      </c>
      <c r="N47" s="22">
        <v>292</v>
      </c>
      <c r="P47" s="123">
        <v>758</v>
      </c>
      <c r="Q47" s="122">
        <v>0</v>
      </c>
      <c r="R47" s="122" t="n">
        <f t="shared" si="1"/>
        <v>37.475519999999996</v>
      </c>
      <c r="S47" s="122">
        <v>0</v>
      </c>
      <c r="T47" s="122">
        <v>0</v>
      </c>
      <c r="U47" s="122" t="n">
        <f t="shared" si="9"/>
        <v>795.47552</v>
      </c>
      <c r="V47" s="126" t="n">
        <f t="shared" si="2"/>
        <v>232279.0</v>
      </c>
      <c r="X47" s="24" t="n">
        <v>100.0</v>
      </c>
      <c r="Y47" s="24" t="n">
        <v>41.1819</v>
      </c>
      <c r="Z47" s="23" t="n">
        <f t="shared" si="10"/>
        <v>31215.880199999996</v>
      </c>
      <c r="AA47" s="23" t="n">
        <f t="shared" si="11"/>
        <v>0.0</v>
      </c>
      <c r="AB47" s="23" t="n">
        <f t="shared" si="12"/>
        <v>1543.3131170879997</v>
      </c>
      <c r="AC47" s="23" t="n">
        <f t="shared" si="13"/>
        <v>0.0</v>
      </c>
      <c r="AD47" s="23" t="n">
        <f t="shared" si="14"/>
        <v>0.0</v>
      </c>
      <c r="AE47" s="25" t="n">
        <f t="shared" si="8"/>
        <v>32759.0</v>
      </c>
    </row>
    <row r="48" spans="1:31" ht="60" x14ac:dyDescent="0.25">
      <c r="A48" s="130">
        <v>41</v>
      </c>
      <c r="B48" s="129" t="s">
        <v>139</v>
      </c>
      <c r="C48" s="130" t="s">
        <v>147</v>
      </c>
      <c r="D48" s="5"/>
      <c r="E48" s="5"/>
      <c r="F48" s="5"/>
      <c r="G48" s="5"/>
      <c r="H48" s="5"/>
      <c r="I48" s="5"/>
      <c r="J48" s="5"/>
      <c r="K48" s="5"/>
      <c r="M48" s="118" t="s">
        <v>194</v>
      </c>
      <c r="N48" s="22">
        <v>3290</v>
      </c>
      <c r="P48" s="123">
        <v>758</v>
      </c>
      <c r="Q48" s="122">
        <v>0</v>
      </c>
      <c r="R48" s="122" t="n">
        <f t="shared" si="1"/>
        <v>37.475519999999996</v>
      </c>
      <c r="S48" s="122">
        <v>0</v>
      </c>
      <c r="T48" s="122">
        <v>0</v>
      </c>
      <c r="U48" s="122" t="n">
        <f t="shared" si="9"/>
        <v>795.47552</v>
      </c>
      <c r="V48" s="126" t="n">
        <f t="shared" si="2"/>
        <v>2617114.0</v>
      </c>
      <c r="X48" s="24" t="n">
        <v>0.0</v>
      </c>
      <c r="Y48" s="24" t="n">
        <v>0.0</v>
      </c>
      <c r="Z48" s="23" t="n">
        <f t="shared" si="10"/>
        <v>0.0</v>
      </c>
      <c r="AA48" s="23" t="n">
        <f t="shared" si="11"/>
        <v>0.0</v>
      </c>
      <c r="AB48" s="23" t="n">
        <f t="shared" si="12"/>
        <v>0.0</v>
      </c>
      <c r="AC48" s="23" t="n">
        <f t="shared" si="13"/>
        <v>0.0</v>
      </c>
      <c r="AD48" s="23" t="n">
        <f t="shared" si="14"/>
        <v>0.0</v>
      </c>
      <c r="AE48" s="25" t="n">
        <f t="shared" si="8"/>
        <v>0.0</v>
      </c>
    </row>
    <row r="49" spans="1:31" ht="30" x14ac:dyDescent="0.25">
      <c r="A49" s="130">
        <v>42</v>
      </c>
      <c r="B49" s="129" t="s">
        <v>139</v>
      </c>
      <c r="C49" s="130" t="s">
        <v>148</v>
      </c>
      <c r="D49" s="5"/>
      <c r="E49" s="5"/>
      <c r="F49" s="5"/>
      <c r="G49" s="5"/>
      <c r="H49" s="5"/>
      <c r="I49" s="5"/>
      <c r="J49" s="5"/>
      <c r="K49" s="5"/>
      <c r="M49" s="118" t="s">
        <v>194</v>
      </c>
      <c r="N49" s="22">
        <v>769</v>
      </c>
      <c r="P49" s="123">
        <v>758</v>
      </c>
      <c r="Q49" s="122">
        <v>0</v>
      </c>
      <c r="R49" s="122" t="n">
        <f t="shared" si="1"/>
        <v>37.475519999999996</v>
      </c>
      <c r="S49" s="122">
        <v>0</v>
      </c>
      <c r="T49" s="122">
        <v>0</v>
      </c>
      <c r="U49" s="122" t="n">
        <f t="shared" si="9"/>
        <v>795.47552</v>
      </c>
      <c r="V49" s="126" t="n">
        <f t="shared" si="2"/>
        <v>611721.0</v>
      </c>
      <c r="X49" s="24" t="n">
        <v>100.0</v>
      </c>
      <c r="Y49" s="24" t="n">
        <v>507.8354</v>
      </c>
      <c r="Z49" s="23" t="n">
        <f t="shared" si="10"/>
        <v>384939.2332</v>
      </c>
      <c r="AA49" s="23" t="n">
        <f t="shared" si="11"/>
        <v>0.0</v>
      </c>
      <c r="AB49" s="23" t="n">
        <f t="shared" si="12"/>
        <v>19031.395689408</v>
      </c>
      <c r="AC49" s="23" t="n">
        <f t="shared" si="13"/>
        <v>0.0</v>
      </c>
      <c r="AD49" s="23" t="n">
        <f t="shared" si="14"/>
        <v>0.0</v>
      </c>
      <c r="AE49" s="25" t="n">
        <f t="shared" si="8"/>
        <v>403971.0</v>
      </c>
    </row>
    <row r="50" spans="1:31" ht="30" x14ac:dyDescent="0.25">
      <c r="A50" s="130">
        <v>43</v>
      </c>
      <c r="B50" s="129" t="s">
        <v>139</v>
      </c>
      <c r="C50" s="130" t="s">
        <v>149</v>
      </c>
      <c r="D50" s="5"/>
      <c r="E50" s="5"/>
      <c r="F50" s="5"/>
      <c r="G50" s="5"/>
      <c r="H50" s="5"/>
      <c r="I50" s="5"/>
      <c r="J50" s="5"/>
      <c r="K50" s="5"/>
      <c r="M50" s="118" t="s">
        <v>194</v>
      </c>
      <c r="N50" s="22">
        <v>6060</v>
      </c>
      <c r="P50" s="123">
        <v>543</v>
      </c>
      <c r="Q50" s="122">
        <v>0</v>
      </c>
      <c r="R50" s="122" t="n">
        <f t="shared" si="1"/>
        <v>26.84592</v>
      </c>
      <c r="S50" s="122">
        <v>0</v>
      </c>
      <c r="T50" s="122">
        <v>0</v>
      </c>
      <c r="U50" s="122" t="n">
        <f t="shared" si="9"/>
        <v>569.84592</v>
      </c>
      <c r="V50" s="126" t="n">
        <f t="shared" si="2"/>
        <v>3453266.0</v>
      </c>
      <c r="X50" s="24" t="n">
        <v>94.39534</v>
      </c>
      <c r="Y50" s="24" t="n">
        <v>1026.60943</v>
      </c>
      <c r="Z50" s="23" t="n">
        <f t="shared" si="10"/>
        <v>526205.8038228652</v>
      </c>
      <c r="AA50" s="23" t="n">
        <f t="shared" si="11"/>
        <v>0.0</v>
      </c>
      <c r="AB50" s="23" t="n">
        <f t="shared" si="12"/>
        <v>26015.61494100245</v>
      </c>
      <c r="AC50" s="23" t="n">
        <f t="shared" si="13"/>
        <v>0.0</v>
      </c>
      <c r="AD50" s="23" t="n">
        <f t="shared" si="14"/>
        <v>0.0</v>
      </c>
      <c r="AE50" s="25" t="n">
        <f t="shared" si="8"/>
        <v>552221.0</v>
      </c>
    </row>
    <row r="51" spans="1:31" ht="30" x14ac:dyDescent="0.25">
      <c r="A51" s="130">
        <v>44</v>
      </c>
      <c r="B51" s="129" t="s">
        <v>139</v>
      </c>
      <c r="C51" s="130" t="s">
        <v>150</v>
      </c>
      <c r="D51" s="5"/>
      <c r="E51" s="5"/>
      <c r="F51" s="5"/>
      <c r="G51" s="5"/>
      <c r="H51" s="5"/>
      <c r="I51" s="5"/>
      <c r="J51" s="5"/>
      <c r="K51" s="5"/>
      <c r="M51" s="118" t="s">
        <v>194</v>
      </c>
      <c r="N51" s="22">
        <v>210</v>
      </c>
      <c r="P51" s="123">
        <v>615</v>
      </c>
      <c r="Q51" s="122">
        <v>0</v>
      </c>
      <c r="R51" s="122" t="n">
        <f t="shared" si="1"/>
        <v>30.4056</v>
      </c>
      <c r="S51" s="122">
        <v>0</v>
      </c>
      <c r="T51" s="122">
        <v>0</v>
      </c>
      <c r="U51" s="122" t="n">
        <f t="shared" si="9"/>
        <v>645.4056</v>
      </c>
      <c r="V51" s="126" t="n">
        <f t="shared" si="2"/>
        <v>135535.0</v>
      </c>
      <c r="X51" s="24" t="n">
        <v>100.0</v>
      </c>
      <c r="Y51" s="24" t="n">
        <v>49.2541</v>
      </c>
      <c r="Z51" s="23" t="n">
        <f t="shared" si="10"/>
        <v>30291.2715</v>
      </c>
      <c r="AA51" s="23" t="n">
        <f t="shared" si="11"/>
        <v>0.0</v>
      </c>
      <c r="AB51" s="23" t="n">
        <f t="shared" si="12"/>
        <v>1497.60046296</v>
      </c>
      <c r="AC51" s="23" t="n">
        <f t="shared" si="13"/>
        <v>0.0</v>
      </c>
      <c r="AD51" s="23" t="n">
        <f t="shared" si="14"/>
        <v>0.0</v>
      </c>
      <c r="AE51" s="25" t="n">
        <f t="shared" si="8"/>
        <v>31789.0</v>
      </c>
    </row>
    <row r="52" spans="1:31" ht="30" x14ac:dyDescent="0.25">
      <c r="A52" s="130">
        <v>45</v>
      </c>
      <c r="B52" s="129" t="s">
        <v>139</v>
      </c>
      <c r="C52" s="130" t="s">
        <v>151</v>
      </c>
      <c r="D52" s="5"/>
      <c r="E52" s="5"/>
      <c r="F52" s="5"/>
      <c r="G52" s="5"/>
      <c r="H52" s="5"/>
      <c r="I52" s="5"/>
      <c r="J52" s="5"/>
      <c r="K52" s="5"/>
      <c r="M52" s="118" t="s">
        <v>194</v>
      </c>
      <c r="N52" s="22">
        <v>314</v>
      </c>
      <c r="P52" s="123">
        <v>615</v>
      </c>
      <c r="Q52" s="122">
        <v>0</v>
      </c>
      <c r="R52" s="122" t="n">
        <f t="shared" si="1"/>
        <v>30.4056</v>
      </c>
      <c r="S52" s="122">
        <v>0</v>
      </c>
      <c r="T52" s="122">
        <v>0</v>
      </c>
      <c r="U52" s="122" t="n">
        <f t="shared" si="9"/>
        <v>645.4056</v>
      </c>
      <c r="V52" s="126" t="n">
        <f t="shared" si="2"/>
        <v>202657.0</v>
      </c>
      <c r="X52" s="24" t="n">
        <v>0.0</v>
      </c>
      <c r="Y52" s="24" t="n">
        <v>0.0</v>
      </c>
      <c r="Z52" s="23" t="n">
        <f t="shared" si="10"/>
        <v>0.0</v>
      </c>
      <c r="AA52" s="23" t="n">
        <f t="shared" si="11"/>
        <v>0.0</v>
      </c>
      <c r="AB52" s="23" t="n">
        <f t="shared" si="12"/>
        <v>0.0</v>
      </c>
      <c r="AC52" s="23" t="n">
        <f t="shared" si="13"/>
        <v>0.0</v>
      </c>
      <c r="AD52" s="23" t="n">
        <f t="shared" si="14"/>
        <v>0.0</v>
      </c>
      <c r="AE52" s="25" t="n">
        <f t="shared" si="8"/>
        <v>0.0</v>
      </c>
    </row>
    <row r="53" spans="1:31" ht="30" x14ac:dyDescent="0.25">
      <c r="A53" s="130">
        <v>46</v>
      </c>
      <c r="B53" s="129" t="s">
        <v>139</v>
      </c>
      <c r="C53" s="130" t="s">
        <v>152</v>
      </c>
      <c r="D53" s="5"/>
      <c r="E53" s="5"/>
      <c r="F53" s="5"/>
      <c r="G53" s="5"/>
      <c r="H53" s="5"/>
      <c r="I53" s="5"/>
      <c r="J53" s="5"/>
      <c r="K53" s="5"/>
      <c r="M53" s="118" t="s">
        <v>194</v>
      </c>
      <c r="N53" s="22">
        <v>64</v>
      </c>
      <c r="P53" s="123">
        <v>758</v>
      </c>
      <c r="Q53" s="122">
        <v>0</v>
      </c>
      <c r="R53" s="122" t="n">
        <f t="shared" si="1"/>
        <v>37.475519999999996</v>
      </c>
      <c r="S53" s="122">
        <v>0</v>
      </c>
      <c r="T53" s="122">
        <v>0</v>
      </c>
      <c r="U53" s="122" t="n">
        <f t="shared" si="9"/>
        <v>795.47552</v>
      </c>
      <c r="V53" s="126" t="n">
        <f t="shared" si="2"/>
        <v>50910.0</v>
      </c>
      <c r="X53" s="24" t="n">
        <v>0.0</v>
      </c>
      <c r="Y53" s="24" t="n">
        <v>0.0</v>
      </c>
      <c r="Z53" s="23" t="n">
        <f t="shared" si="10"/>
        <v>0.0</v>
      </c>
      <c r="AA53" s="23" t="n">
        <f t="shared" si="11"/>
        <v>0.0</v>
      </c>
      <c r="AB53" s="23" t="n">
        <f t="shared" si="12"/>
        <v>0.0</v>
      </c>
      <c r="AC53" s="23" t="n">
        <f t="shared" si="13"/>
        <v>0.0</v>
      </c>
      <c r="AD53" s="23" t="n">
        <f t="shared" si="14"/>
        <v>0.0</v>
      </c>
      <c r="AE53" s="25" t="n">
        <f t="shared" si="8"/>
        <v>0.0</v>
      </c>
    </row>
    <row r="54" spans="1:31" ht="30" x14ac:dyDescent="0.25">
      <c r="A54" s="130">
        <v>47</v>
      </c>
      <c r="B54" s="129" t="s">
        <v>139</v>
      </c>
      <c r="C54" s="130" t="s">
        <v>153</v>
      </c>
      <c r="D54" s="5"/>
      <c r="E54" s="5"/>
      <c r="F54" s="5"/>
      <c r="G54" s="5"/>
      <c r="H54" s="5"/>
      <c r="I54" s="5"/>
      <c r="J54" s="5"/>
      <c r="K54" s="5"/>
      <c r="M54" s="118" t="s">
        <v>194</v>
      </c>
      <c r="N54" s="22">
        <v>19</v>
      </c>
      <c r="P54" s="123">
        <v>758</v>
      </c>
      <c r="Q54" s="122">
        <v>0</v>
      </c>
      <c r="R54" s="122" t="n">
        <f t="shared" si="1"/>
        <v>37.475519999999996</v>
      </c>
      <c r="S54" s="122">
        <v>0</v>
      </c>
      <c r="T54" s="122">
        <v>0</v>
      </c>
      <c r="U54" s="122" t="n">
        <f t="shared" si="9"/>
        <v>795.47552</v>
      </c>
      <c r="V54" s="126" t="n">
        <f t="shared" si="2"/>
        <v>15114.0</v>
      </c>
      <c r="X54" s="24" t="n">
        <v>0.0</v>
      </c>
      <c r="Y54" s="24" t="n">
        <v>0.0</v>
      </c>
      <c r="Z54" s="23" t="n">
        <f t="shared" si="10"/>
        <v>0.0</v>
      </c>
      <c r="AA54" s="23" t="n">
        <f t="shared" si="11"/>
        <v>0.0</v>
      </c>
      <c r="AB54" s="23" t="n">
        <f t="shared" si="12"/>
        <v>0.0</v>
      </c>
      <c r="AC54" s="23" t="n">
        <f t="shared" si="13"/>
        <v>0.0</v>
      </c>
      <c r="AD54" s="23" t="n">
        <f t="shared" si="14"/>
        <v>0.0</v>
      </c>
      <c r="AE54" s="25" t="n">
        <f t="shared" si="8"/>
        <v>0.0</v>
      </c>
    </row>
    <row r="55" spans="1:31" ht="30" x14ac:dyDescent="0.25">
      <c r="A55" s="130">
        <v>48</v>
      </c>
      <c r="B55" s="129" t="s">
        <v>139</v>
      </c>
      <c r="C55" s="130" t="s">
        <v>154</v>
      </c>
      <c r="D55" s="5"/>
      <c r="E55" s="5"/>
      <c r="F55" s="5"/>
      <c r="G55" s="5"/>
      <c r="H55" s="5"/>
      <c r="I55" s="5"/>
      <c r="J55" s="5"/>
      <c r="K55" s="5"/>
      <c r="M55" s="118" t="s">
        <v>194</v>
      </c>
      <c r="N55" s="22">
        <v>31</v>
      </c>
      <c r="P55" s="123">
        <v>758</v>
      </c>
      <c r="Q55" s="122">
        <v>0</v>
      </c>
      <c r="R55" s="122" t="n">
        <f t="shared" si="1"/>
        <v>37.475519999999996</v>
      </c>
      <c r="S55" s="122">
        <v>0</v>
      </c>
      <c r="T55" s="122">
        <v>0</v>
      </c>
      <c r="U55" s="122" t="n">
        <f t="shared" si="9"/>
        <v>795.47552</v>
      </c>
      <c r="V55" s="126" t="n">
        <f t="shared" si="2"/>
        <v>24660.0</v>
      </c>
      <c r="X55" s="24" t="n">
        <v>0.0</v>
      </c>
      <c r="Y55" s="24" t="n">
        <v>0.0</v>
      </c>
      <c r="Z55" s="23" t="n">
        <f t="shared" si="10"/>
        <v>0.0</v>
      </c>
      <c r="AA55" s="23" t="n">
        <f t="shared" si="11"/>
        <v>0.0</v>
      </c>
      <c r="AB55" s="23" t="n">
        <f t="shared" si="12"/>
        <v>0.0</v>
      </c>
      <c r="AC55" s="23" t="n">
        <f t="shared" si="13"/>
        <v>0.0</v>
      </c>
      <c r="AD55" s="23" t="n">
        <f t="shared" si="14"/>
        <v>0.0</v>
      </c>
      <c r="AE55" s="25" t="n">
        <f t="shared" si="8"/>
        <v>0.0</v>
      </c>
    </row>
    <row r="56" spans="1:31" x14ac:dyDescent="0.25">
      <c r="A56" s="130">
        <v>49</v>
      </c>
      <c r="B56" s="129" t="s">
        <v>139</v>
      </c>
      <c r="C56" s="130" t="s">
        <v>155</v>
      </c>
      <c r="D56" s="5"/>
      <c r="E56" s="5"/>
      <c r="F56" s="5"/>
      <c r="G56" s="5"/>
      <c r="H56" s="5"/>
      <c r="I56" s="5"/>
      <c r="J56" s="5"/>
      <c r="K56" s="5"/>
      <c r="M56" s="118" t="s">
        <v>194</v>
      </c>
      <c r="N56" s="22">
        <v>34</v>
      </c>
      <c r="P56" s="123">
        <v>758</v>
      </c>
      <c r="Q56" s="122">
        <v>0</v>
      </c>
      <c r="R56" s="122" t="n">
        <f t="shared" si="1"/>
        <v>37.475519999999996</v>
      </c>
      <c r="S56" s="122">
        <v>0</v>
      </c>
      <c r="T56" s="122">
        <v>0</v>
      </c>
      <c r="U56" s="122" t="n">
        <f t="shared" si="9"/>
        <v>795.47552</v>
      </c>
      <c r="V56" s="126" t="n">
        <f t="shared" si="2"/>
        <v>27046.0</v>
      </c>
      <c r="X56" s="24" t="n">
        <v>0.0</v>
      </c>
      <c r="Y56" s="24" t="n">
        <v>0.0</v>
      </c>
      <c r="Z56" s="23" t="n">
        <f t="shared" si="10"/>
        <v>0.0</v>
      </c>
      <c r="AA56" s="23" t="n">
        <f t="shared" si="11"/>
        <v>0.0</v>
      </c>
      <c r="AB56" s="23" t="n">
        <f t="shared" si="12"/>
        <v>0.0</v>
      </c>
      <c r="AC56" s="23" t="n">
        <f t="shared" si="13"/>
        <v>0.0</v>
      </c>
      <c r="AD56" s="23" t="n">
        <f t="shared" si="14"/>
        <v>0.0</v>
      </c>
      <c r="AE56" s="25" t="n">
        <f t="shared" si="8"/>
        <v>0.0</v>
      </c>
    </row>
    <row r="57" spans="1:31" ht="45" x14ac:dyDescent="0.25">
      <c r="A57" s="130">
        <v>50</v>
      </c>
      <c r="B57" s="129" t="s">
        <v>139</v>
      </c>
      <c r="C57" s="130" t="s">
        <v>156</v>
      </c>
      <c r="D57" s="5"/>
      <c r="E57" s="5"/>
      <c r="F57" s="5"/>
      <c r="G57" s="5"/>
      <c r="H57" s="5"/>
      <c r="I57" s="5"/>
      <c r="J57" s="5"/>
      <c r="K57" s="5"/>
      <c r="M57" s="118" t="s">
        <v>194</v>
      </c>
      <c r="N57" s="22">
        <v>2262</v>
      </c>
      <c r="P57" s="123">
        <v>143</v>
      </c>
      <c r="Q57" s="122">
        <v>0</v>
      </c>
      <c r="R57" s="122" t="n">
        <f t="shared" si="1"/>
        <v>7.06992</v>
      </c>
      <c r="S57" s="122">
        <v>0</v>
      </c>
      <c r="T57" s="122">
        <v>0</v>
      </c>
      <c r="U57" s="122" t="n">
        <f t="shared" si="9"/>
        <v>150.06992</v>
      </c>
      <c r="V57" s="126" t="n">
        <f t="shared" si="2"/>
        <v>339458.0</v>
      </c>
      <c r="X57" s="24" t="n">
        <v>100.0</v>
      </c>
      <c r="Y57" s="24" t="n">
        <v>77.03687</v>
      </c>
      <c r="Z57" s="23" t="n">
        <f t="shared" si="10"/>
        <v>11016.27241</v>
      </c>
      <c r="AA57" s="23" t="n">
        <f t="shared" si="11"/>
        <v>0.0</v>
      </c>
      <c r="AB57" s="23" t="n">
        <f t="shared" si="12"/>
        <v>544.6445079503999</v>
      </c>
      <c r="AC57" s="23" t="n">
        <f t="shared" si="13"/>
        <v>0.0</v>
      </c>
      <c r="AD57" s="23" t="n">
        <f t="shared" si="14"/>
        <v>0.0</v>
      </c>
      <c r="AE57" s="25" t="n">
        <f t="shared" si="8"/>
        <v>11561.0</v>
      </c>
    </row>
    <row r="58" spans="1:31" ht="60" x14ac:dyDescent="0.25">
      <c r="A58" s="130">
        <v>51</v>
      </c>
      <c r="B58" s="129" t="s">
        <v>139</v>
      </c>
      <c r="C58" s="130" t="s">
        <v>157</v>
      </c>
      <c r="D58" s="5"/>
      <c r="E58" s="5"/>
      <c r="F58" s="5"/>
      <c r="G58" s="5"/>
      <c r="H58" s="5"/>
      <c r="I58" s="5"/>
      <c r="J58" s="5"/>
      <c r="K58" s="5"/>
      <c r="M58" s="118" t="s">
        <v>194</v>
      </c>
      <c r="N58" s="22">
        <v>3076</v>
      </c>
      <c r="P58" s="123">
        <v>158</v>
      </c>
      <c r="Q58" s="122">
        <v>0</v>
      </c>
      <c r="R58" s="122" t="n">
        <f t="shared" si="1"/>
        <v>7.81152</v>
      </c>
      <c r="S58" s="122">
        <v>0</v>
      </c>
      <c r="T58" s="122">
        <v>0</v>
      </c>
      <c r="U58" s="122" t="n">
        <f t="shared" si="9"/>
        <v>165.81152</v>
      </c>
      <c r="V58" s="126" t="n">
        <f t="shared" si="2"/>
        <v>510036.0</v>
      </c>
      <c r="X58" s="24" t="n">
        <v>100.0</v>
      </c>
      <c r="Y58" s="24" t="n">
        <v>456.2181</v>
      </c>
      <c r="Z58" s="23" t="n">
        <f t="shared" si="10"/>
        <v>72082.4598</v>
      </c>
      <c r="AA58" s="23" t="n">
        <f t="shared" si="11"/>
        <v>0.0</v>
      </c>
      <c r="AB58" s="23" t="n">
        <f t="shared" si="12"/>
        <v>3563.7568125119997</v>
      </c>
      <c r="AC58" s="23" t="n">
        <f t="shared" si="13"/>
        <v>0.0</v>
      </c>
      <c r="AD58" s="23" t="n">
        <f t="shared" si="14"/>
        <v>0.0</v>
      </c>
      <c r="AE58" s="25" t="n">
        <f t="shared" si="8"/>
        <v>75646.0</v>
      </c>
    </row>
    <row r="59" spans="1:31" ht="45" x14ac:dyDescent="0.25">
      <c r="A59" s="130">
        <v>52</v>
      </c>
      <c r="B59" s="129" t="s">
        <v>139</v>
      </c>
      <c r="C59" s="130" t="s">
        <v>158</v>
      </c>
      <c r="D59" s="5"/>
      <c r="E59" s="5"/>
      <c r="F59" s="5"/>
      <c r="G59" s="5"/>
      <c r="H59" s="5"/>
      <c r="I59" s="5"/>
      <c r="J59" s="5"/>
      <c r="K59" s="5"/>
      <c r="M59" s="118" t="s">
        <v>194</v>
      </c>
      <c r="N59" s="22">
        <v>248</v>
      </c>
      <c r="P59" s="123">
        <v>201</v>
      </c>
      <c r="Q59" s="122">
        <v>0</v>
      </c>
      <c r="R59" s="122" t="n">
        <f t="shared" si="1"/>
        <v>9.937439999999999</v>
      </c>
      <c r="S59" s="122">
        <v>0</v>
      </c>
      <c r="T59" s="122">
        <v>0</v>
      </c>
      <c r="U59" s="122" t="n">
        <f t="shared" si="9"/>
        <v>210.93744</v>
      </c>
      <c r="V59" s="126" t="n">
        <f t="shared" si="2"/>
        <v>52312.0</v>
      </c>
      <c r="X59" s="24" t="n">
        <v>100.0</v>
      </c>
      <c r="Y59" s="24" t="n">
        <v>35.5494</v>
      </c>
      <c r="Z59" s="23" t="n">
        <f t="shared" si="10"/>
        <v>7145.429400000001</v>
      </c>
      <c r="AA59" s="23" t="n">
        <f t="shared" si="11"/>
        <v>0.0</v>
      </c>
      <c r="AB59" s="23" t="n">
        <f t="shared" si="12"/>
        <v>353.2700295359999</v>
      </c>
      <c r="AC59" s="23" t="n">
        <f t="shared" si="13"/>
        <v>0.0</v>
      </c>
      <c r="AD59" s="23" t="n">
        <f t="shared" si="14"/>
        <v>0.0</v>
      </c>
      <c r="AE59" s="25" t="n">
        <f t="shared" si="8"/>
        <v>7499.0</v>
      </c>
    </row>
    <row r="60" spans="1:31" ht="45" x14ac:dyDescent="0.25">
      <c r="A60" s="130">
        <v>53</v>
      </c>
      <c r="B60" s="129" t="s">
        <v>139</v>
      </c>
      <c r="C60" s="130" t="s">
        <v>159</v>
      </c>
      <c r="D60" s="5"/>
      <c r="E60" s="5"/>
      <c r="F60" s="5"/>
      <c r="G60" s="5"/>
      <c r="H60" s="5"/>
      <c r="I60" s="5"/>
      <c r="J60" s="5"/>
      <c r="K60" s="5"/>
      <c r="M60" s="118" t="s">
        <v>194</v>
      </c>
      <c r="N60" s="22">
        <v>73</v>
      </c>
      <c r="P60" s="123">
        <v>194</v>
      </c>
      <c r="Q60" s="122">
        <v>0</v>
      </c>
      <c r="R60" s="122" t="n">
        <f t="shared" si="1"/>
        <v>9.59136</v>
      </c>
      <c r="S60" s="122">
        <v>0</v>
      </c>
      <c r="T60" s="122">
        <v>0</v>
      </c>
      <c r="U60" s="122" t="n">
        <f t="shared" si="9"/>
        <v>203.59136</v>
      </c>
      <c r="V60" s="126" t="n">
        <f t="shared" si="2"/>
        <v>14862.0</v>
      </c>
      <c r="X60" s="24" t="n">
        <v>100.0</v>
      </c>
      <c r="Y60" s="24" t="n">
        <v>417.02465</v>
      </c>
      <c r="Z60" s="23" t="n">
        <f t="shared" si="10"/>
        <v>80902.78210000001</v>
      </c>
      <c r="AA60" s="23" t="n">
        <f t="shared" si="11"/>
        <v>0.0</v>
      </c>
      <c r="AB60" s="23" t="n">
        <f t="shared" si="12"/>
        <v>3999.8335470240004</v>
      </c>
      <c r="AC60" s="23" t="n">
        <f t="shared" si="13"/>
        <v>0.0</v>
      </c>
      <c r="AD60" s="23" t="n">
        <f t="shared" si="14"/>
        <v>0.0</v>
      </c>
      <c r="AE60" s="25" t="n">
        <f t="shared" si="8"/>
        <v>84903.0</v>
      </c>
    </row>
    <row r="61" spans="1:31" ht="45" x14ac:dyDescent="0.25">
      <c r="A61" s="130">
        <v>54</v>
      </c>
      <c r="B61" s="129" t="s">
        <v>139</v>
      </c>
      <c r="C61" s="130" t="s">
        <v>160</v>
      </c>
      <c r="D61" s="5"/>
      <c r="E61" s="5"/>
      <c r="F61" s="5"/>
      <c r="G61" s="5"/>
      <c r="H61" s="5"/>
      <c r="I61" s="5"/>
      <c r="J61" s="5"/>
      <c r="K61" s="5"/>
      <c r="M61" s="118" t="s">
        <v>194</v>
      </c>
      <c r="N61" s="22">
        <v>1070</v>
      </c>
      <c r="P61" s="123">
        <v>287</v>
      </c>
      <c r="Q61" s="122">
        <v>0</v>
      </c>
      <c r="R61" s="122" t="n">
        <f t="shared" si="1"/>
        <v>14.18928</v>
      </c>
      <c r="S61" s="122">
        <v>0</v>
      </c>
      <c r="T61" s="122">
        <v>0</v>
      </c>
      <c r="U61" s="122" t="n">
        <f t="shared" si="9"/>
        <v>301.18928</v>
      </c>
      <c r="V61" s="126" t="n">
        <f t="shared" si="2"/>
        <v>322273.0</v>
      </c>
      <c r="X61" s="24" t="n">
        <v>100.0</v>
      </c>
      <c r="Y61" s="24" t="n">
        <v>494.93142</v>
      </c>
      <c r="Z61" s="23" t="n">
        <f t="shared" si="10"/>
        <v>142045.31754000002</v>
      </c>
      <c r="AA61" s="23" t="n">
        <f t="shared" si="11"/>
        <v>0.0</v>
      </c>
      <c r="AB61" s="23" t="n">
        <f t="shared" si="12"/>
        <v>7022.7204991776</v>
      </c>
      <c r="AC61" s="23" t="n">
        <f t="shared" si="13"/>
        <v>0.0</v>
      </c>
      <c r="AD61" s="23" t="n">
        <f t="shared" si="14"/>
        <v>0.0</v>
      </c>
      <c r="AE61" s="25" t="n">
        <f t="shared" si="8"/>
        <v>149068.0</v>
      </c>
    </row>
    <row r="62" spans="1:31" ht="45" x14ac:dyDescent="0.25">
      <c r="A62" s="130">
        <v>55</v>
      </c>
      <c r="B62" s="129" t="s">
        <v>139</v>
      </c>
      <c r="C62" s="130" t="s">
        <v>161</v>
      </c>
      <c r="D62" s="5"/>
      <c r="E62" s="5"/>
      <c r="F62" s="5"/>
      <c r="G62" s="5"/>
      <c r="H62" s="5"/>
      <c r="I62" s="5"/>
      <c r="J62" s="5"/>
      <c r="K62" s="5"/>
      <c r="M62" s="118" t="s">
        <v>194</v>
      </c>
      <c r="N62" s="22">
        <v>143</v>
      </c>
      <c r="P62" s="123">
        <v>431</v>
      </c>
      <c r="Q62" s="122">
        <v>0</v>
      </c>
      <c r="R62" s="122" t="n">
        <f t="shared" si="1"/>
        <v>21.30864</v>
      </c>
      <c r="S62" s="122">
        <v>0</v>
      </c>
      <c r="T62" s="122">
        <v>0</v>
      </c>
      <c r="U62" s="122" t="n">
        <f t="shared" si="9"/>
        <v>452.30864</v>
      </c>
      <c r="V62" s="126" t="n">
        <f t="shared" si="2"/>
        <v>64680.0</v>
      </c>
      <c r="X62" s="24" t="n">
        <v>0.0</v>
      </c>
      <c r="Y62" s="24" t="n">
        <v>0.0</v>
      </c>
      <c r="Z62" s="23" t="n">
        <f t="shared" si="10"/>
        <v>0.0</v>
      </c>
      <c r="AA62" s="23" t="n">
        <f t="shared" si="11"/>
        <v>0.0</v>
      </c>
      <c r="AB62" s="23" t="n">
        <f t="shared" si="12"/>
        <v>0.0</v>
      </c>
      <c r="AC62" s="23" t="n">
        <f t="shared" si="13"/>
        <v>0.0</v>
      </c>
      <c r="AD62" s="23" t="n">
        <f t="shared" si="14"/>
        <v>0.0</v>
      </c>
      <c r="AE62" s="25" t="n">
        <f t="shared" si="8"/>
        <v>0.0</v>
      </c>
    </row>
    <row r="63" spans="1:31" ht="30" x14ac:dyDescent="0.25">
      <c r="A63" s="130">
        <v>56</v>
      </c>
      <c r="B63" s="129" t="s">
        <v>162</v>
      </c>
      <c r="C63" s="130" t="s">
        <v>163</v>
      </c>
      <c r="D63" s="5"/>
      <c r="E63" s="5"/>
      <c r="F63" s="5"/>
      <c r="G63" s="5"/>
      <c r="H63" s="5"/>
      <c r="I63" s="5"/>
      <c r="J63" s="5"/>
      <c r="K63" s="5"/>
      <c r="M63" s="119" t="s">
        <v>195</v>
      </c>
      <c r="N63" s="22">
        <v>490</v>
      </c>
      <c r="P63" s="123">
        <v>64259</v>
      </c>
      <c r="Q63" s="122">
        <v>0</v>
      </c>
      <c r="R63" s="122" t="n">
        <f t="shared" si="1"/>
        <v>3176.96496</v>
      </c>
      <c r="S63" s="122">
        <v>0</v>
      </c>
      <c r="T63" s="122">
        <v>0</v>
      </c>
      <c r="U63" s="122" t="n">
        <f t="shared" si="9"/>
        <v>67435.96496</v>
      </c>
      <c r="V63" s="126" t="n">
        <f t="shared" si="2"/>
        <v>3.3043623E7</v>
      </c>
      <c r="X63" s="24" t="n">
        <v>100.0</v>
      </c>
      <c r="Y63" s="24" t="n">
        <v>89.5026236</v>
      </c>
      <c r="Z63" s="23" t="n">
        <f t="shared" si="10"/>
        <v>5751349.089912401</v>
      </c>
      <c r="AA63" s="23" t="n">
        <f t="shared" si="11"/>
        <v>0.0</v>
      </c>
      <c r="AB63" s="23" t="n">
        <f t="shared" si="12"/>
        <v>284346.6990052691</v>
      </c>
      <c r="AC63" s="23" t="n">
        <f t="shared" si="13"/>
        <v>0.0</v>
      </c>
      <c r="AD63" s="23" t="n">
        <f t="shared" si="14"/>
        <v>0.0</v>
      </c>
      <c r="AE63" s="25" t="n">
        <f t="shared" si="8"/>
        <v>6035696.0</v>
      </c>
    </row>
    <row r="64" spans="1:31" ht="30" x14ac:dyDescent="0.25">
      <c r="A64" s="130">
        <v>57</v>
      </c>
      <c r="B64" s="129" t="s">
        <v>162</v>
      </c>
      <c r="C64" s="130" t="s">
        <v>164</v>
      </c>
      <c r="D64" s="5"/>
      <c r="E64" s="5"/>
      <c r="F64" s="5"/>
      <c r="G64" s="5"/>
      <c r="H64" s="5"/>
      <c r="I64" s="5"/>
      <c r="J64" s="5"/>
      <c r="K64" s="5"/>
      <c r="M64" s="119" t="s">
        <v>195</v>
      </c>
      <c r="N64" s="22">
        <v>1</v>
      </c>
      <c r="P64" s="123">
        <v>9039</v>
      </c>
      <c r="Q64" s="122">
        <v>0</v>
      </c>
      <c r="R64" s="122" t="n">
        <f t="shared" si="1"/>
        <v>446.88815999999997</v>
      </c>
      <c r="S64" s="122">
        <v>0</v>
      </c>
      <c r="T64" s="122">
        <v>0</v>
      </c>
      <c r="U64" s="122">
        <v>0</v>
      </c>
      <c r="V64" s="126" t="n">
        <f t="shared" si="2"/>
        <v>0.0</v>
      </c>
      <c r="X64" s="24" t="n">
        <v>0.0</v>
      </c>
      <c r="Y64" s="24" t="n">
        <v>0.0</v>
      </c>
      <c r="Z64" s="23" t="n">
        <f t="shared" si="10"/>
        <v>0.0</v>
      </c>
      <c r="AA64" s="23" t="n">
        <f t="shared" si="11"/>
        <v>0.0</v>
      </c>
      <c r="AB64" s="23" t="n">
        <f t="shared" si="12"/>
        <v>0.0</v>
      </c>
      <c r="AC64" s="23" t="n">
        <f t="shared" si="13"/>
        <v>0.0</v>
      </c>
      <c r="AD64" s="23" t="n">
        <f t="shared" si="14"/>
        <v>0.0</v>
      </c>
      <c r="AE64" s="25" t="n">
        <f t="shared" si="8"/>
        <v>0.0</v>
      </c>
    </row>
    <row r="65" spans="1:31" x14ac:dyDescent="0.25">
      <c r="A65" s="130">
        <v>58</v>
      </c>
      <c r="B65" s="129" t="s">
        <v>165</v>
      </c>
      <c r="C65" s="130" t="s">
        <v>197</v>
      </c>
      <c r="D65" s="5"/>
      <c r="E65" s="5"/>
      <c r="F65" s="5"/>
      <c r="G65" s="5"/>
      <c r="H65" s="5"/>
      <c r="I65" s="5"/>
      <c r="J65" s="5"/>
      <c r="K65" s="5"/>
      <c r="M65" s="119" t="s">
        <v>193</v>
      </c>
      <c r="N65" s="22">
        <v>15</v>
      </c>
      <c r="P65" s="123">
        <v>10761</v>
      </c>
      <c r="Q65" s="122">
        <v>0</v>
      </c>
      <c r="R65" s="122" t="n">
        <f t="shared" si="1"/>
        <v>532.02384</v>
      </c>
      <c r="S65" s="122">
        <v>0</v>
      </c>
      <c r="T65" s="122">
        <v>0</v>
      </c>
      <c r="U65" s="122" t="n">
        <f t="shared" si="9"/>
        <v>11293.02384</v>
      </c>
      <c r="V65" s="126" t="n">
        <f t="shared" si="2"/>
        <v>169395.0</v>
      </c>
      <c r="X65" s="24" t="n">
        <v>0.0</v>
      </c>
      <c r="Y65" s="24" t="n">
        <v>0.0</v>
      </c>
      <c r="Z65" s="23" t="n">
        <f t="shared" si="10"/>
        <v>0.0</v>
      </c>
      <c r="AA65" s="23" t="n">
        <f t="shared" si="11"/>
        <v>0.0</v>
      </c>
      <c r="AB65" s="23" t="n">
        <f t="shared" si="12"/>
        <v>0.0</v>
      </c>
      <c r="AC65" s="23" t="n">
        <f t="shared" si="13"/>
        <v>0.0</v>
      </c>
      <c r="AD65" s="23" t="n">
        <f t="shared" si="14"/>
        <v>0.0</v>
      </c>
      <c r="AE65" s="25" t="n">
        <f t="shared" si="8"/>
        <v>0.0</v>
      </c>
    </row>
    <row r="66" spans="1:31" x14ac:dyDescent="0.25">
      <c r="A66" s="130">
        <v>59</v>
      </c>
      <c r="B66" s="129" t="s">
        <v>165</v>
      </c>
      <c r="C66" s="130" t="s">
        <v>198</v>
      </c>
      <c r="D66" s="5"/>
      <c r="E66" s="5"/>
      <c r="F66" s="5"/>
      <c r="G66" s="5"/>
      <c r="H66" s="5"/>
      <c r="I66" s="5"/>
      <c r="J66" s="5"/>
      <c r="K66" s="5"/>
      <c r="M66" s="119" t="s">
        <v>193</v>
      </c>
      <c r="N66" s="22">
        <v>5</v>
      </c>
      <c r="P66" s="123">
        <v>10761</v>
      </c>
      <c r="Q66" s="122">
        <v>0</v>
      </c>
      <c r="R66" s="122" t="n">
        <f t="shared" si="1"/>
        <v>532.02384</v>
      </c>
      <c r="S66" s="122">
        <v>0</v>
      </c>
      <c r="T66" s="122">
        <v>0</v>
      </c>
      <c r="U66" s="122" t="n">
        <f t="shared" si="9"/>
        <v>11293.02384</v>
      </c>
      <c r="V66" s="126" t="n">
        <f t="shared" si="2"/>
        <v>56465.0</v>
      </c>
      <c r="X66" s="24" t="n">
        <v>0.0</v>
      </c>
      <c r="Y66" s="24" t="n">
        <v>0.0</v>
      </c>
      <c r="Z66" s="23" t="n">
        <f t="shared" si="10"/>
        <v>0.0</v>
      </c>
      <c r="AA66" s="23" t="n">
        <f t="shared" si="11"/>
        <v>0.0</v>
      </c>
      <c r="AB66" s="23" t="n">
        <f t="shared" si="12"/>
        <v>0.0</v>
      </c>
      <c r="AC66" s="23" t="n">
        <f t="shared" si="13"/>
        <v>0.0</v>
      </c>
      <c r="AD66" s="23" t="n">
        <f t="shared" si="14"/>
        <v>0.0</v>
      </c>
      <c r="AE66" s="25" t="n">
        <f t="shared" si="8"/>
        <v>0.0</v>
      </c>
    </row>
    <row r="67" spans="1:31" ht="30" x14ac:dyDescent="0.25">
      <c r="A67" s="130">
        <v>60</v>
      </c>
      <c r="B67" s="129" t="s">
        <v>165</v>
      </c>
      <c r="C67" s="130" t="s">
        <v>166</v>
      </c>
      <c r="D67" s="5"/>
      <c r="E67" s="5"/>
      <c r="F67" s="5"/>
      <c r="G67" s="5"/>
      <c r="H67" s="5"/>
      <c r="I67" s="5"/>
      <c r="J67" s="5"/>
      <c r="K67" s="5"/>
      <c r="M67" s="119" t="s">
        <v>196</v>
      </c>
      <c r="N67" s="22">
        <v>2250</v>
      </c>
      <c r="P67" s="123">
        <v>107</v>
      </c>
      <c r="Q67" s="122">
        <v>0</v>
      </c>
      <c r="R67" s="122" t="n">
        <f t="shared" si="1"/>
        <v>5.29008</v>
      </c>
      <c r="S67" s="122">
        <v>0</v>
      </c>
      <c r="T67" s="122">
        <v>0</v>
      </c>
      <c r="U67" s="122" t="n">
        <f t="shared" si="9"/>
        <v>112.29008</v>
      </c>
      <c r="V67" s="126" t="n">
        <f t="shared" si="2"/>
        <v>252653.0</v>
      </c>
      <c r="X67" s="24" t="n">
        <v>0.0</v>
      </c>
      <c r="Y67" s="24" t="n">
        <v>0.0</v>
      </c>
      <c r="Z67" s="23" t="n">
        <f t="shared" si="10"/>
        <v>0.0</v>
      </c>
      <c r="AA67" s="23" t="n">
        <f t="shared" si="11"/>
        <v>0.0</v>
      </c>
      <c r="AB67" s="23" t="n">
        <f t="shared" si="12"/>
        <v>0.0</v>
      </c>
      <c r="AC67" s="23" t="n">
        <f t="shared" si="13"/>
        <v>0.0</v>
      </c>
      <c r="AD67" s="23" t="n">
        <f t="shared" si="14"/>
        <v>0.0</v>
      </c>
      <c r="AE67" s="25" t="n">
        <f t="shared" si="8"/>
        <v>0.0</v>
      </c>
    </row>
    <row r="68" spans="1:31" ht="30" x14ac:dyDescent="0.25">
      <c r="A68" s="130">
        <v>61</v>
      </c>
      <c r="B68" s="129" t="s">
        <v>165</v>
      </c>
      <c r="C68" s="130" t="s">
        <v>167</v>
      </c>
      <c r="D68" s="5"/>
      <c r="E68" s="5"/>
      <c r="F68" s="5"/>
      <c r="G68" s="5"/>
      <c r="H68" s="5"/>
      <c r="I68" s="5"/>
      <c r="J68" s="5"/>
      <c r="K68" s="5"/>
      <c r="M68" s="119" t="s">
        <v>194</v>
      </c>
      <c r="N68" s="22">
        <v>2696</v>
      </c>
      <c r="P68" s="123">
        <v>1775</v>
      </c>
      <c r="Q68" s="122">
        <v>0</v>
      </c>
      <c r="R68" s="122" t="n">
        <f t="shared" si="1"/>
        <v>87.756</v>
      </c>
      <c r="S68" s="122">
        <v>0</v>
      </c>
      <c r="T68" s="122">
        <v>0</v>
      </c>
      <c r="U68" s="122" t="n">
        <f t="shared" si="9"/>
        <v>1862.756</v>
      </c>
      <c r="V68" s="126" t="n">
        <f t="shared" si="2"/>
        <v>5021990.0</v>
      </c>
      <c r="X68" s="24" t="n">
        <v>0.0</v>
      </c>
      <c r="Y68" s="24" t="n">
        <v>0.0</v>
      </c>
      <c r="Z68" s="23" t="n">
        <f t="shared" si="10"/>
        <v>0.0</v>
      </c>
      <c r="AA68" s="23" t="n">
        <f t="shared" si="11"/>
        <v>0.0</v>
      </c>
      <c r="AB68" s="23" t="n">
        <f t="shared" si="12"/>
        <v>0.0</v>
      </c>
      <c r="AC68" s="23" t="n">
        <f t="shared" si="13"/>
        <v>0.0</v>
      </c>
      <c r="AD68" s="23" t="n">
        <f t="shared" si="14"/>
        <v>0.0</v>
      </c>
      <c r="AE68" s="25" t="n">
        <f t="shared" si="8"/>
        <v>0.0</v>
      </c>
    </row>
    <row r="69" spans="1:31" ht="30" x14ac:dyDescent="0.25">
      <c r="A69" s="130">
        <v>62</v>
      </c>
      <c r="B69" s="129" t="s">
        <v>165</v>
      </c>
      <c r="C69" s="130" t="s">
        <v>168</v>
      </c>
      <c r="D69" s="5"/>
      <c r="E69" s="5"/>
      <c r="F69" s="5"/>
      <c r="G69" s="5"/>
      <c r="H69" s="5"/>
      <c r="I69" s="5"/>
      <c r="J69" s="5"/>
      <c r="K69" s="5"/>
      <c r="M69" s="119" t="s">
        <v>194</v>
      </c>
      <c r="N69" s="22">
        <v>1963</v>
      </c>
      <c r="P69" s="123">
        <v>1775</v>
      </c>
      <c r="Q69" s="122">
        <v>0</v>
      </c>
      <c r="R69" s="122" t="n">
        <f t="shared" si="1"/>
        <v>87.756</v>
      </c>
      <c r="S69" s="122">
        <v>0</v>
      </c>
      <c r="T69" s="122">
        <v>0</v>
      </c>
      <c r="U69" s="122" t="n">
        <f t="shared" si="9"/>
        <v>1862.756</v>
      </c>
      <c r="V69" s="126" t="n">
        <f t="shared" si="2"/>
        <v>3656590.0</v>
      </c>
      <c r="X69" s="24" t="n">
        <v>0.0</v>
      </c>
      <c r="Y69" s="24" t="n">
        <v>0.0</v>
      </c>
      <c r="Z69" s="23" t="n">
        <f t="shared" si="10"/>
        <v>0.0</v>
      </c>
      <c r="AA69" s="23" t="n">
        <f t="shared" si="11"/>
        <v>0.0</v>
      </c>
      <c r="AB69" s="23" t="n">
        <f t="shared" si="12"/>
        <v>0.0</v>
      </c>
      <c r="AC69" s="23" t="n">
        <f t="shared" si="13"/>
        <v>0.0</v>
      </c>
      <c r="AD69" s="23" t="n">
        <f t="shared" si="14"/>
        <v>0.0</v>
      </c>
      <c r="AE69" s="25" t="n">
        <f t="shared" si="8"/>
        <v>0.0</v>
      </c>
    </row>
    <row r="70" spans="1:31" ht="30" x14ac:dyDescent="0.25">
      <c r="A70" s="130">
        <v>63</v>
      </c>
      <c r="B70" s="129" t="s">
        <v>165</v>
      </c>
      <c r="C70" s="130" t="s">
        <v>169</v>
      </c>
      <c r="D70" s="5"/>
      <c r="E70" s="5"/>
      <c r="F70" s="5"/>
      <c r="G70" s="5"/>
      <c r="H70" s="5"/>
      <c r="I70" s="5"/>
      <c r="J70" s="5"/>
      <c r="K70" s="5"/>
      <c r="M70" s="119" t="s">
        <v>194</v>
      </c>
      <c r="N70" s="22">
        <v>1706</v>
      </c>
      <c r="P70" s="123">
        <v>1775</v>
      </c>
      <c r="Q70" s="122">
        <v>0</v>
      </c>
      <c r="R70" s="122" t="n">
        <f t="shared" si="1"/>
        <v>87.756</v>
      </c>
      <c r="S70" s="122">
        <v>0</v>
      </c>
      <c r="T70" s="122">
        <v>0</v>
      </c>
      <c r="U70" s="122" t="n">
        <f t="shared" si="9"/>
        <v>1862.756</v>
      </c>
      <c r="V70" s="126" t="n">
        <f t="shared" si="2"/>
        <v>3177862.0</v>
      </c>
      <c r="X70" s="24" t="n">
        <v>0.0</v>
      </c>
      <c r="Y70" s="24" t="n">
        <v>0.0</v>
      </c>
      <c r="Z70" s="23" t="n">
        <f t="shared" si="10"/>
        <v>0.0</v>
      </c>
      <c r="AA70" s="23" t="n">
        <f t="shared" si="11"/>
        <v>0.0</v>
      </c>
      <c r="AB70" s="23" t="n">
        <f t="shared" si="12"/>
        <v>0.0</v>
      </c>
      <c r="AC70" s="23" t="n">
        <f t="shared" si="13"/>
        <v>0.0</v>
      </c>
      <c r="AD70" s="23" t="n">
        <f t="shared" si="14"/>
        <v>0.0</v>
      </c>
      <c r="AE70" s="25" t="n">
        <f t="shared" si="8"/>
        <v>0.0</v>
      </c>
    </row>
    <row r="71" spans="1:31" x14ac:dyDescent="0.25">
      <c r="A71" s="130">
        <v>64</v>
      </c>
      <c r="B71" s="129" t="s">
        <v>170</v>
      </c>
      <c r="C71" s="130" t="s">
        <v>171</v>
      </c>
      <c r="D71" s="5"/>
      <c r="E71" s="5"/>
      <c r="F71" s="5"/>
      <c r="G71" s="5"/>
      <c r="H71" s="5"/>
      <c r="I71" s="5"/>
      <c r="J71" s="5"/>
      <c r="K71" s="5"/>
      <c r="M71" s="119" t="s">
        <v>193</v>
      </c>
      <c r="N71" s="22">
        <v>25</v>
      </c>
      <c r="P71" s="123">
        <v>8409</v>
      </c>
      <c r="Q71" s="122">
        <v>0</v>
      </c>
      <c r="R71" s="122" t="n">
        <f t="shared" si="1"/>
        <v>415.74096</v>
      </c>
      <c r="S71" s="122">
        <v>0</v>
      </c>
      <c r="T71" s="122">
        <v>0</v>
      </c>
      <c r="U71" s="122" t="n">
        <f t="shared" si="9"/>
        <v>8824.74096</v>
      </c>
      <c r="V71" s="126" t="n">
        <f t="shared" si="2"/>
        <v>220619.0</v>
      </c>
      <c r="X71" s="24" t="n">
        <v>0.0</v>
      </c>
      <c r="Y71" s="24" t="n">
        <v>0.0</v>
      </c>
      <c r="Z71" s="23" t="n">
        <f t="shared" si="10"/>
        <v>0.0</v>
      </c>
      <c r="AA71" s="23" t="n">
        <f t="shared" si="11"/>
        <v>0.0</v>
      </c>
      <c r="AB71" s="23" t="n">
        <f t="shared" si="12"/>
        <v>0.0</v>
      </c>
      <c r="AC71" s="23" t="n">
        <f t="shared" si="13"/>
        <v>0.0</v>
      </c>
      <c r="AD71" s="23" t="n">
        <f t="shared" si="14"/>
        <v>0.0</v>
      </c>
      <c r="AE71" s="25" t="n">
        <f t="shared" si="8"/>
        <v>0.0</v>
      </c>
    </row>
    <row r="72" spans="1:31" x14ac:dyDescent="0.25">
      <c r="A72" s="130">
        <v>65</v>
      </c>
      <c r="B72" s="129" t="s">
        <v>170</v>
      </c>
      <c r="C72" s="130" t="s">
        <v>121</v>
      </c>
      <c r="D72" s="5"/>
      <c r="E72" s="5"/>
      <c r="F72" s="5"/>
      <c r="G72" s="5"/>
      <c r="H72" s="5"/>
      <c r="I72" s="5"/>
      <c r="J72" s="5"/>
      <c r="K72" s="5"/>
      <c r="M72" s="119" t="s">
        <v>193</v>
      </c>
      <c r="N72" s="22">
        <v>810</v>
      </c>
      <c r="P72" s="123">
        <v>8409</v>
      </c>
      <c r="Q72" s="122">
        <v>0</v>
      </c>
      <c r="R72" s="122" t="n">
        <f t="shared" si="1"/>
        <v>415.74096</v>
      </c>
      <c r="S72" s="122">
        <v>0</v>
      </c>
      <c r="T72" s="122">
        <v>0</v>
      </c>
      <c r="U72" s="122" t="n">
        <f t="shared" si="9"/>
        <v>8824.74096</v>
      </c>
      <c r="V72" s="126" t="n">
        <f t="shared" si="2"/>
        <v>7148040.0</v>
      </c>
      <c r="X72" s="24" t="n">
        <v>0.0</v>
      </c>
      <c r="Y72" s="24" t="n">
        <v>0.0</v>
      </c>
      <c r="Z72" s="23" t="n">
        <f t="shared" si="10"/>
        <v>0.0</v>
      </c>
      <c r="AA72" s="23" t="n">
        <f t="shared" si="11"/>
        <v>0.0</v>
      </c>
      <c r="AB72" s="23" t="n">
        <f t="shared" si="12"/>
        <v>0.0</v>
      </c>
      <c r="AC72" s="23" t="n">
        <f t="shared" si="13"/>
        <v>0.0</v>
      </c>
      <c r="AD72" s="23" t="n">
        <f t="shared" si="14"/>
        <v>0.0</v>
      </c>
      <c r="AE72" s="25" t="n">
        <f t="shared" si="8"/>
        <v>0.0</v>
      </c>
    </row>
    <row r="73" spans="1:31" x14ac:dyDescent="0.25">
      <c r="A73" s="130">
        <v>66</v>
      </c>
      <c r="B73" s="129" t="s">
        <v>170</v>
      </c>
      <c r="C73" s="130" t="s">
        <v>122</v>
      </c>
      <c r="D73" s="5"/>
      <c r="E73" s="5"/>
      <c r="F73" s="5"/>
      <c r="G73" s="5"/>
      <c r="H73" s="5"/>
      <c r="I73" s="5"/>
      <c r="J73" s="5"/>
      <c r="K73" s="5"/>
      <c r="M73" s="119" t="s">
        <v>193</v>
      </c>
      <c r="N73" s="22">
        <v>1</v>
      </c>
      <c r="P73" s="123">
        <v>8552</v>
      </c>
      <c r="Q73" s="122">
        <v>0</v>
      </c>
      <c r="R73" s="122" t="n">
        <f t="shared" ref="R73:R112" si="15">(P73*4.944%)</f>
        <v>422.81088</v>
      </c>
      <c r="S73" s="122">
        <v>0</v>
      </c>
      <c r="T73" s="122">
        <v>0</v>
      </c>
      <c r="U73" s="122">
        <v>0</v>
      </c>
      <c r="V73" s="126" t="n">
        <f t="shared" ref="V73:V112" si="16">ROUND(U73*N73,0)</f>
        <v>0.0</v>
      </c>
      <c r="X73" s="24" t="n">
        <v>0.0</v>
      </c>
      <c r="Y73" s="24" t="n">
        <v>0.0</v>
      </c>
      <c r="Z73" s="23" t="n">
        <f t="shared" si="10"/>
        <v>0.0</v>
      </c>
      <c r="AA73" s="23" t="n">
        <f t="shared" si="11"/>
        <v>0.0</v>
      </c>
      <c r="AB73" s="23" t="n">
        <f t="shared" si="12"/>
        <v>0.0</v>
      </c>
      <c r="AC73" s="23" t="n">
        <f t="shared" si="13"/>
        <v>0.0</v>
      </c>
      <c r="AD73" s="23" t="n">
        <f t="shared" si="14"/>
        <v>0.0</v>
      </c>
      <c r="AE73" s="25" t="n">
        <f t="shared" ref="AE73:AE112" si="17">ROUND(SUM(Z73:AD73),0)</f>
        <v>0.0</v>
      </c>
    </row>
    <row r="74" spans="1:31" x14ac:dyDescent="0.25">
      <c r="A74" s="130">
        <v>67</v>
      </c>
      <c r="B74" s="129" t="s">
        <v>170</v>
      </c>
      <c r="C74" s="130" t="s">
        <v>172</v>
      </c>
      <c r="D74" s="5"/>
      <c r="E74" s="5"/>
      <c r="F74" s="5"/>
      <c r="G74" s="5"/>
      <c r="H74" s="5"/>
      <c r="I74" s="5"/>
      <c r="J74" s="5"/>
      <c r="K74" s="5"/>
      <c r="M74" s="119" t="s">
        <v>193</v>
      </c>
      <c r="N74" s="22">
        <v>850</v>
      </c>
      <c r="P74" s="123">
        <v>8552</v>
      </c>
      <c r="Q74" s="122">
        <v>0</v>
      </c>
      <c r="R74" s="122" t="n">
        <f t="shared" si="15"/>
        <v>422.81088</v>
      </c>
      <c r="S74" s="122">
        <v>0</v>
      </c>
      <c r="T74" s="122">
        <v>0</v>
      </c>
      <c r="U74" s="122" t="n">
        <f t="shared" ref="U74:U112" si="18">P74+Q74+R74+S74+T74</f>
        <v>8974.81088</v>
      </c>
      <c r="V74" s="126" t="n">
        <f t="shared" si="16"/>
        <v>7628589.0</v>
      </c>
      <c r="X74" s="24" t="n">
        <v>0.0</v>
      </c>
      <c r="Y74" s="24" t="n">
        <v>0.0</v>
      </c>
      <c r="Z74" s="23" t="n">
        <f t="shared" si="10"/>
        <v>0.0</v>
      </c>
      <c r="AA74" s="23" t="n">
        <f t="shared" si="11"/>
        <v>0.0</v>
      </c>
      <c r="AB74" s="23" t="n">
        <f t="shared" si="12"/>
        <v>0.0</v>
      </c>
      <c r="AC74" s="23" t="n">
        <f t="shared" si="13"/>
        <v>0.0</v>
      </c>
      <c r="AD74" s="23" t="n">
        <f t="shared" si="14"/>
        <v>0.0</v>
      </c>
      <c r="AE74" s="25" t="n">
        <f t="shared" si="17"/>
        <v>0.0</v>
      </c>
    </row>
    <row r="75" spans="1:31" x14ac:dyDescent="0.25">
      <c r="A75" s="130">
        <v>68</v>
      </c>
      <c r="B75" s="129" t="s">
        <v>170</v>
      </c>
      <c r="C75" s="130" t="s">
        <v>124</v>
      </c>
      <c r="D75" s="5"/>
      <c r="E75" s="5"/>
      <c r="F75" s="5"/>
      <c r="G75" s="5"/>
      <c r="H75" s="5"/>
      <c r="I75" s="5"/>
      <c r="J75" s="5"/>
      <c r="K75" s="5"/>
      <c r="M75" s="119" t="s">
        <v>193</v>
      </c>
      <c r="N75" s="22">
        <v>1</v>
      </c>
      <c r="P75" s="123">
        <v>8552</v>
      </c>
      <c r="Q75" s="122">
        <v>0</v>
      </c>
      <c r="R75" s="122" t="n">
        <f t="shared" si="15"/>
        <v>422.81088</v>
      </c>
      <c r="S75" s="122">
        <v>0</v>
      </c>
      <c r="T75" s="122">
        <v>0</v>
      </c>
      <c r="U75" s="122">
        <v>0</v>
      </c>
      <c r="V75" s="126" t="n">
        <f t="shared" si="16"/>
        <v>0.0</v>
      </c>
      <c r="X75" s="24" t="n">
        <v>0.0</v>
      </c>
      <c r="Y75" s="24" t="n">
        <v>0.0</v>
      </c>
      <c r="Z75" s="23" t="n">
        <f t="shared" si="10"/>
        <v>0.0</v>
      </c>
      <c r="AA75" s="23" t="n">
        <f t="shared" si="11"/>
        <v>0.0</v>
      </c>
      <c r="AB75" s="23" t="n">
        <f t="shared" si="12"/>
        <v>0.0</v>
      </c>
      <c r="AC75" s="23" t="n">
        <f t="shared" si="13"/>
        <v>0.0</v>
      </c>
      <c r="AD75" s="23" t="n">
        <f t="shared" si="14"/>
        <v>0.0</v>
      </c>
      <c r="AE75" s="25" t="n">
        <f t="shared" si="17"/>
        <v>0.0</v>
      </c>
    </row>
    <row r="76" spans="1:31" x14ac:dyDescent="0.25">
      <c r="A76" s="130">
        <v>69</v>
      </c>
      <c r="B76" s="129" t="s">
        <v>170</v>
      </c>
      <c r="C76" s="130" t="s">
        <v>126</v>
      </c>
      <c r="D76" s="5"/>
      <c r="E76" s="5"/>
      <c r="F76" s="5"/>
      <c r="G76" s="5"/>
      <c r="H76" s="5"/>
      <c r="I76" s="5"/>
      <c r="J76" s="5"/>
      <c r="K76" s="5"/>
      <c r="M76" s="119" t="s">
        <v>193</v>
      </c>
      <c r="N76" s="22">
        <v>1067</v>
      </c>
      <c r="P76" s="123">
        <v>8552</v>
      </c>
      <c r="Q76" s="122">
        <v>0</v>
      </c>
      <c r="R76" s="122" t="n">
        <f t="shared" si="15"/>
        <v>422.81088</v>
      </c>
      <c r="S76" s="122">
        <v>0</v>
      </c>
      <c r="T76" s="122">
        <v>0</v>
      </c>
      <c r="U76" s="122" t="n">
        <f t="shared" si="18"/>
        <v>8974.81088</v>
      </c>
      <c r="V76" s="126" t="n">
        <f t="shared" si="16"/>
        <v>9576123.0</v>
      </c>
      <c r="X76" s="24" t="n">
        <v>0.0</v>
      </c>
      <c r="Y76" s="24" t="n">
        <v>0.0</v>
      </c>
      <c r="Z76" s="23" t="n">
        <f t="shared" ref="Z76:Z112" si="19">X76*Y76*P76/100</f>
        <v>0.0</v>
      </c>
      <c r="AA76" s="23" t="n">
        <f t="shared" ref="AA76:AA112" si="20">X76*Y76*Q76/100</f>
        <v>0.0</v>
      </c>
      <c r="AB76" s="23" t="n">
        <f t="shared" ref="AB76:AB112" si="21">X76*Y76*R76/100</f>
        <v>0.0</v>
      </c>
      <c r="AC76" s="23" t="n">
        <f t="shared" ref="AC76:AC112" si="22">X76*Y76*S76/100</f>
        <v>0.0</v>
      </c>
      <c r="AD76" s="23" t="n">
        <f t="shared" ref="AD76:AD112" si="23">X76*Y76*T76/100</f>
        <v>0.0</v>
      </c>
      <c r="AE76" s="25" t="n">
        <f t="shared" si="17"/>
        <v>0.0</v>
      </c>
    </row>
    <row r="77" spans="1:31" ht="30" x14ac:dyDescent="0.25">
      <c r="A77" s="130">
        <v>70</v>
      </c>
      <c r="B77" s="129" t="s">
        <v>170</v>
      </c>
      <c r="C77" s="130" t="s">
        <v>173</v>
      </c>
      <c r="D77" s="5"/>
      <c r="E77" s="5"/>
      <c r="F77" s="5"/>
      <c r="G77" s="5"/>
      <c r="H77" s="5"/>
      <c r="I77" s="5"/>
      <c r="J77" s="5"/>
      <c r="K77" s="5"/>
      <c r="M77" s="118" t="s">
        <v>193</v>
      </c>
      <c r="N77" s="22">
        <v>4408</v>
      </c>
      <c r="P77" s="123">
        <v>8839</v>
      </c>
      <c r="Q77" s="122">
        <v>0</v>
      </c>
      <c r="R77" s="122" t="n">
        <f t="shared" si="15"/>
        <v>437.00016</v>
      </c>
      <c r="S77" s="122">
        <v>0</v>
      </c>
      <c r="T77" s="122">
        <v>0</v>
      </c>
      <c r="U77" s="122" t="n">
        <f t="shared" si="18"/>
        <v>9276.00016</v>
      </c>
      <c r="V77" s="126" t="n">
        <f t="shared" si="16"/>
        <v>4.0888609E7</v>
      </c>
      <c r="X77" s="24" t="n">
        <v>0.0</v>
      </c>
      <c r="Y77" s="24" t="n">
        <v>0.0</v>
      </c>
      <c r="Z77" s="23" t="n">
        <f t="shared" si="19"/>
        <v>0.0</v>
      </c>
      <c r="AA77" s="23" t="n">
        <f t="shared" si="20"/>
        <v>0.0</v>
      </c>
      <c r="AB77" s="23" t="n">
        <f t="shared" si="21"/>
        <v>0.0</v>
      </c>
      <c r="AC77" s="23" t="n">
        <f t="shared" si="22"/>
        <v>0.0</v>
      </c>
      <c r="AD77" s="23" t="n">
        <f t="shared" si="23"/>
        <v>0.0</v>
      </c>
      <c r="AE77" s="25" t="n">
        <f t="shared" si="17"/>
        <v>0.0</v>
      </c>
    </row>
    <row r="78" spans="1:31" x14ac:dyDescent="0.25">
      <c r="A78" s="130">
        <v>71</v>
      </c>
      <c r="B78" s="129" t="s">
        <v>170</v>
      </c>
      <c r="C78" s="130" t="s">
        <v>174</v>
      </c>
      <c r="D78" s="5"/>
      <c r="E78" s="5"/>
      <c r="F78" s="5"/>
      <c r="G78" s="5"/>
      <c r="H78" s="5"/>
      <c r="I78" s="5"/>
      <c r="J78" s="5"/>
      <c r="K78" s="5"/>
      <c r="M78" s="118" t="s">
        <v>193</v>
      </c>
      <c r="N78" s="22">
        <v>1</v>
      </c>
      <c r="P78" s="123">
        <v>8839</v>
      </c>
      <c r="Q78" s="122">
        <v>0</v>
      </c>
      <c r="R78" s="122" t="n">
        <f t="shared" si="15"/>
        <v>437.00016</v>
      </c>
      <c r="S78" s="122">
        <v>0</v>
      </c>
      <c r="T78" s="122">
        <v>0</v>
      </c>
      <c r="U78" s="122">
        <v>0</v>
      </c>
      <c r="V78" s="126" t="n">
        <f t="shared" si="16"/>
        <v>0.0</v>
      </c>
      <c r="X78" s="24" t="n">
        <v>0.0</v>
      </c>
      <c r="Y78" s="24" t="n">
        <v>0.0</v>
      </c>
      <c r="Z78" s="23" t="n">
        <f t="shared" si="19"/>
        <v>0.0</v>
      </c>
      <c r="AA78" s="23" t="n">
        <f t="shared" si="20"/>
        <v>0.0</v>
      </c>
      <c r="AB78" s="23" t="n">
        <f t="shared" si="21"/>
        <v>0.0</v>
      </c>
      <c r="AC78" s="23" t="n">
        <f t="shared" si="22"/>
        <v>0.0</v>
      </c>
      <c r="AD78" s="23" t="n">
        <f t="shared" si="23"/>
        <v>0.0</v>
      </c>
      <c r="AE78" s="25" t="n">
        <f t="shared" si="17"/>
        <v>0.0</v>
      </c>
    </row>
    <row r="79" spans="1:31" ht="30" x14ac:dyDescent="0.25">
      <c r="A79" s="130">
        <v>72</v>
      </c>
      <c r="B79" s="129" t="s">
        <v>170</v>
      </c>
      <c r="C79" s="130" t="s">
        <v>129</v>
      </c>
      <c r="D79" s="5"/>
      <c r="E79" s="5"/>
      <c r="F79" s="5"/>
      <c r="G79" s="5"/>
      <c r="H79" s="5"/>
      <c r="I79" s="5"/>
      <c r="J79" s="5"/>
      <c r="K79" s="5"/>
      <c r="M79" s="118" t="s">
        <v>193</v>
      </c>
      <c r="N79" s="22">
        <v>275</v>
      </c>
      <c r="P79" s="123">
        <v>9126</v>
      </c>
      <c r="Q79" s="122">
        <v>0</v>
      </c>
      <c r="R79" s="122" t="n">
        <f t="shared" si="15"/>
        <v>451.18944</v>
      </c>
      <c r="S79" s="122">
        <v>0</v>
      </c>
      <c r="T79" s="122">
        <v>0</v>
      </c>
      <c r="U79" s="122" t="n">
        <f t="shared" si="18"/>
        <v>9577.18944</v>
      </c>
      <c r="V79" s="126" t="n">
        <f t="shared" si="16"/>
        <v>2633727.0</v>
      </c>
      <c r="X79" s="24" t="n">
        <v>0.0</v>
      </c>
      <c r="Y79" s="24" t="n">
        <v>0.0</v>
      </c>
      <c r="Z79" s="23" t="n">
        <f t="shared" si="19"/>
        <v>0.0</v>
      </c>
      <c r="AA79" s="23" t="n">
        <f t="shared" si="20"/>
        <v>0.0</v>
      </c>
      <c r="AB79" s="23" t="n">
        <f t="shared" si="21"/>
        <v>0.0</v>
      </c>
      <c r="AC79" s="23" t="n">
        <f t="shared" si="22"/>
        <v>0.0</v>
      </c>
      <c r="AD79" s="23" t="n">
        <f t="shared" si="23"/>
        <v>0.0</v>
      </c>
      <c r="AE79" s="25" t="n">
        <f t="shared" si="17"/>
        <v>0.0</v>
      </c>
    </row>
    <row r="80" spans="1:31" ht="30" x14ac:dyDescent="0.25">
      <c r="A80" s="130">
        <v>73</v>
      </c>
      <c r="B80" s="129" t="s">
        <v>170</v>
      </c>
      <c r="C80" s="130" t="s">
        <v>130</v>
      </c>
      <c r="D80" s="5"/>
      <c r="E80" s="5"/>
      <c r="F80" s="5"/>
      <c r="G80" s="5"/>
      <c r="H80" s="5"/>
      <c r="I80" s="5"/>
      <c r="J80" s="5"/>
      <c r="K80" s="5"/>
      <c r="M80" s="118" t="s">
        <v>193</v>
      </c>
      <c r="N80" s="22">
        <v>6</v>
      </c>
      <c r="P80" s="123">
        <v>9126</v>
      </c>
      <c r="Q80" s="122">
        <v>0</v>
      </c>
      <c r="R80" s="122" t="n">
        <f t="shared" si="15"/>
        <v>451.18944</v>
      </c>
      <c r="S80" s="122">
        <v>0</v>
      </c>
      <c r="T80" s="122">
        <v>0</v>
      </c>
      <c r="U80" s="122" t="n">
        <f t="shared" si="18"/>
        <v>9577.18944</v>
      </c>
      <c r="V80" s="126" t="n">
        <f t="shared" si="16"/>
        <v>57463.0</v>
      </c>
      <c r="X80" s="24" t="n">
        <v>0.0</v>
      </c>
      <c r="Y80" s="24" t="n">
        <v>0.0</v>
      </c>
      <c r="Z80" s="23" t="n">
        <f t="shared" si="19"/>
        <v>0.0</v>
      </c>
      <c r="AA80" s="23" t="n">
        <f t="shared" si="20"/>
        <v>0.0</v>
      </c>
      <c r="AB80" s="23" t="n">
        <f t="shared" si="21"/>
        <v>0.0</v>
      </c>
      <c r="AC80" s="23" t="n">
        <f t="shared" si="22"/>
        <v>0.0</v>
      </c>
      <c r="AD80" s="23" t="n">
        <f t="shared" si="23"/>
        <v>0.0</v>
      </c>
      <c r="AE80" s="25" t="n">
        <f t="shared" si="17"/>
        <v>0.0</v>
      </c>
    </row>
    <row r="81" spans="1:31" x14ac:dyDescent="0.25">
      <c r="A81" s="130">
        <v>74</v>
      </c>
      <c r="B81" s="129" t="s">
        <v>170</v>
      </c>
      <c r="C81" s="130" t="s">
        <v>131</v>
      </c>
      <c r="D81" s="5"/>
      <c r="E81" s="5"/>
      <c r="F81" s="5"/>
      <c r="G81" s="5"/>
      <c r="H81" s="5"/>
      <c r="I81" s="5"/>
      <c r="J81" s="5"/>
      <c r="K81" s="5"/>
      <c r="M81" s="119" t="s">
        <v>193</v>
      </c>
      <c r="N81" s="22">
        <v>7</v>
      </c>
      <c r="P81" s="123">
        <v>9126</v>
      </c>
      <c r="Q81" s="122">
        <v>0</v>
      </c>
      <c r="R81" s="122" t="n">
        <f t="shared" si="15"/>
        <v>451.18944</v>
      </c>
      <c r="S81" s="122">
        <v>0</v>
      </c>
      <c r="T81" s="122">
        <v>0</v>
      </c>
      <c r="U81" s="122" t="n">
        <f t="shared" si="18"/>
        <v>9577.18944</v>
      </c>
      <c r="V81" s="126" t="n">
        <f t="shared" si="16"/>
        <v>67040.0</v>
      </c>
      <c r="X81" s="24" t="n">
        <v>0.0</v>
      </c>
      <c r="Y81" s="24" t="n">
        <v>0.0</v>
      </c>
      <c r="Z81" s="23" t="n">
        <f t="shared" si="19"/>
        <v>0.0</v>
      </c>
      <c r="AA81" s="23" t="n">
        <f t="shared" si="20"/>
        <v>0.0</v>
      </c>
      <c r="AB81" s="23" t="n">
        <f t="shared" si="21"/>
        <v>0.0</v>
      </c>
      <c r="AC81" s="23" t="n">
        <f t="shared" si="22"/>
        <v>0.0</v>
      </c>
      <c r="AD81" s="23" t="n">
        <f t="shared" si="23"/>
        <v>0.0</v>
      </c>
      <c r="AE81" s="25" t="n">
        <f t="shared" si="17"/>
        <v>0.0</v>
      </c>
    </row>
    <row r="82" spans="1:31" x14ac:dyDescent="0.25">
      <c r="A82" s="130">
        <v>75</v>
      </c>
      <c r="B82" s="129" t="s">
        <v>170</v>
      </c>
      <c r="C82" s="130" t="s">
        <v>132</v>
      </c>
      <c r="D82" s="5"/>
      <c r="E82" s="5"/>
      <c r="F82" s="5"/>
      <c r="G82" s="5"/>
      <c r="H82" s="5"/>
      <c r="I82" s="5"/>
      <c r="J82" s="5"/>
      <c r="K82" s="5"/>
      <c r="M82" s="119" t="s">
        <v>193</v>
      </c>
      <c r="N82" s="22">
        <v>41</v>
      </c>
      <c r="P82" s="123">
        <v>9126</v>
      </c>
      <c r="Q82" s="122">
        <v>0</v>
      </c>
      <c r="R82" s="122" t="n">
        <f t="shared" si="15"/>
        <v>451.18944</v>
      </c>
      <c r="S82" s="122">
        <v>0</v>
      </c>
      <c r="T82" s="122">
        <v>0</v>
      </c>
      <c r="U82" s="122" t="n">
        <f t="shared" si="18"/>
        <v>9577.18944</v>
      </c>
      <c r="V82" s="126" t="n">
        <f t="shared" si="16"/>
        <v>392665.0</v>
      </c>
      <c r="X82" s="24" t="n">
        <v>0.0</v>
      </c>
      <c r="Y82" s="24" t="n">
        <v>0.0</v>
      </c>
      <c r="Z82" s="23" t="n">
        <f t="shared" si="19"/>
        <v>0.0</v>
      </c>
      <c r="AA82" s="23" t="n">
        <f t="shared" si="20"/>
        <v>0.0</v>
      </c>
      <c r="AB82" s="23" t="n">
        <f t="shared" si="21"/>
        <v>0.0</v>
      </c>
      <c r="AC82" s="23" t="n">
        <f t="shared" si="22"/>
        <v>0.0</v>
      </c>
      <c r="AD82" s="23" t="n">
        <f t="shared" si="23"/>
        <v>0.0</v>
      </c>
      <c r="AE82" s="25" t="n">
        <f t="shared" si="17"/>
        <v>0.0</v>
      </c>
    </row>
    <row r="83" spans="1:31" x14ac:dyDescent="0.25">
      <c r="A83" s="130">
        <v>76</v>
      </c>
      <c r="B83" s="129" t="s">
        <v>170</v>
      </c>
      <c r="C83" s="130" t="s">
        <v>133</v>
      </c>
      <c r="D83" s="5"/>
      <c r="E83" s="5"/>
      <c r="F83" s="5"/>
      <c r="G83" s="5"/>
      <c r="H83" s="5"/>
      <c r="I83" s="5"/>
      <c r="J83" s="5"/>
      <c r="K83" s="5"/>
      <c r="M83" s="119" t="s">
        <v>193</v>
      </c>
      <c r="N83" s="22">
        <v>6</v>
      </c>
      <c r="P83" s="123">
        <v>9126</v>
      </c>
      <c r="Q83" s="122">
        <v>0</v>
      </c>
      <c r="R83" s="122" t="n">
        <f t="shared" si="15"/>
        <v>451.18944</v>
      </c>
      <c r="S83" s="122">
        <v>0</v>
      </c>
      <c r="T83" s="122">
        <v>0</v>
      </c>
      <c r="U83" s="122" t="n">
        <f t="shared" si="18"/>
        <v>9577.18944</v>
      </c>
      <c r="V83" s="126" t="n">
        <f t="shared" si="16"/>
        <v>57463.0</v>
      </c>
      <c r="X83" s="24" t="n">
        <v>0.0</v>
      </c>
      <c r="Y83" s="24" t="n">
        <v>0.0</v>
      </c>
      <c r="Z83" s="23" t="n">
        <f t="shared" si="19"/>
        <v>0.0</v>
      </c>
      <c r="AA83" s="23" t="n">
        <f t="shared" si="20"/>
        <v>0.0</v>
      </c>
      <c r="AB83" s="23" t="n">
        <f t="shared" si="21"/>
        <v>0.0</v>
      </c>
      <c r="AC83" s="23" t="n">
        <f t="shared" si="22"/>
        <v>0.0</v>
      </c>
      <c r="AD83" s="23" t="n">
        <f t="shared" si="23"/>
        <v>0.0</v>
      </c>
      <c r="AE83" s="25" t="n">
        <f t="shared" si="17"/>
        <v>0.0</v>
      </c>
    </row>
    <row r="84" spans="1:31" x14ac:dyDescent="0.25">
      <c r="A84" s="130">
        <v>77</v>
      </c>
      <c r="B84" s="129" t="s">
        <v>170</v>
      </c>
      <c r="C84" s="130" t="s">
        <v>134</v>
      </c>
      <c r="D84" s="5"/>
      <c r="E84" s="5"/>
      <c r="F84" s="5"/>
      <c r="G84" s="5"/>
      <c r="H84" s="5"/>
      <c r="I84" s="5"/>
      <c r="J84" s="5"/>
      <c r="K84" s="5"/>
      <c r="M84" s="118" t="s">
        <v>193</v>
      </c>
      <c r="N84" s="22">
        <v>60</v>
      </c>
      <c r="P84" s="123">
        <v>-574</v>
      </c>
      <c r="Q84" s="122">
        <v>0</v>
      </c>
      <c r="R84" s="122" t="n">
        <f t="shared" si="15"/>
        <v>-28.37856</v>
      </c>
      <c r="S84" s="122">
        <v>0</v>
      </c>
      <c r="T84" s="122">
        <v>0</v>
      </c>
      <c r="U84" s="122" t="n">
        <f t="shared" si="18"/>
        <v>-602.37856</v>
      </c>
      <c r="V84" s="126" t="n">
        <f t="shared" si="16"/>
        <v>-36143.0</v>
      </c>
      <c r="X84" s="24" t="n">
        <v>0.0</v>
      </c>
      <c r="Y84" s="24" t="n">
        <v>0.0</v>
      </c>
      <c r="Z84" s="23" t="n">
        <f t="shared" si="19"/>
        <v>0.0</v>
      </c>
      <c r="AA84" s="23" t="n">
        <f t="shared" si="20"/>
        <v>0.0</v>
      </c>
      <c r="AB84" s="23" t="n">
        <f t="shared" si="21"/>
        <v>0.0</v>
      </c>
      <c r="AC84" s="23" t="n">
        <f t="shared" si="22"/>
        <v>0.0</v>
      </c>
      <c r="AD84" s="23" t="n">
        <f t="shared" si="23"/>
        <v>0.0</v>
      </c>
      <c r="AE84" s="25" t="n">
        <f t="shared" si="17"/>
        <v>0.0</v>
      </c>
    </row>
    <row r="85" spans="1:31" x14ac:dyDescent="0.25">
      <c r="A85" s="130">
        <v>78</v>
      </c>
      <c r="B85" s="129" t="s">
        <v>170</v>
      </c>
      <c r="C85" s="130" t="s">
        <v>135</v>
      </c>
      <c r="D85" s="5"/>
      <c r="E85" s="5"/>
      <c r="F85" s="5"/>
      <c r="G85" s="5"/>
      <c r="H85" s="5"/>
      <c r="I85" s="5"/>
      <c r="J85" s="5"/>
      <c r="K85" s="5"/>
      <c r="M85" s="118" t="s">
        <v>193</v>
      </c>
      <c r="N85" s="22">
        <v>432</v>
      </c>
      <c r="P85" s="123">
        <v>287</v>
      </c>
      <c r="Q85" s="122">
        <v>0</v>
      </c>
      <c r="R85" s="122" t="n">
        <f t="shared" si="15"/>
        <v>14.18928</v>
      </c>
      <c r="S85" s="122">
        <v>0</v>
      </c>
      <c r="T85" s="122">
        <v>0</v>
      </c>
      <c r="U85" s="122" t="n">
        <f t="shared" si="18"/>
        <v>301.18928</v>
      </c>
      <c r="V85" s="126" t="n">
        <f t="shared" si="16"/>
        <v>130114.0</v>
      </c>
      <c r="X85" s="24" t="n">
        <v>0.0</v>
      </c>
      <c r="Y85" s="24" t="n">
        <v>0.0</v>
      </c>
      <c r="Z85" s="23" t="n">
        <f t="shared" si="19"/>
        <v>0.0</v>
      </c>
      <c r="AA85" s="23" t="n">
        <f t="shared" si="20"/>
        <v>0.0</v>
      </c>
      <c r="AB85" s="23" t="n">
        <f t="shared" si="21"/>
        <v>0.0</v>
      </c>
      <c r="AC85" s="23" t="n">
        <f t="shared" si="22"/>
        <v>0.0</v>
      </c>
      <c r="AD85" s="23" t="n">
        <f t="shared" si="23"/>
        <v>0.0</v>
      </c>
      <c r="AE85" s="25" t="n">
        <f t="shared" si="17"/>
        <v>0.0</v>
      </c>
    </row>
    <row r="86" spans="1:31" x14ac:dyDescent="0.25">
      <c r="A86" s="130">
        <v>79</v>
      </c>
      <c r="B86" s="129" t="s">
        <v>170</v>
      </c>
      <c r="C86" s="130" t="s">
        <v>136</v>
      </c>
      <c r="D86" s="5"/>
      <c r="E86" s="5"/>
      <c r="F86" s="5"/>
      <c r="G86" s="5"/>
      <c r="H86" s="5"/>
      <c r="I86" s="5"/>
      <c r="J86" s="5"/>
      <c r="K86" s="5"/>
      <c r="M86" s="118" t="s">
        <v>193</v>
      </c>
      <c r="N86" s="22">
        <v>469</v>
      </c>
      <c r="P86" s="123">
        <v>503</v>
      </c>
      <c r="Q86" s="122">
        <v>0</v>
      </c>
      <c r="R86" s="122" t="n">
        <f t="shared" si="15"/>
        <v>24.86832</v>
      </c>
      <c r="S86" s="122">
        <v>0</v>
      </c>
      <c r="T86" s="122">
        <v>0</v>
      </c>
      <c r="U86" s="122" t="n">
        <f t="shared" si="18"/>
        <v>527.86832</v>
      </c>
      <c r="V86" s="126" t="n">
        <f t="shared" si="16"/>
        <v>247570.0</v>
      </c>
      <c r="X86" s="24" t="n">
        <v>0.0</v>
      </c>
      <c r="Y86" s="24" t="n">
        <v>0.0</v>
      </c>
      <c r="Z86" s="23" t="n">
        <f t="shared" si="19"/>
        <v>0.0</v>
      </c>
      <c r="AA86" s="23" t="n">
        <f t="shared" si="20"/>
        <v>0.0</v>
      </c>
      <c r="AB86" s="23" t="n">
        <f t="shared" si="21"/>
        <v>0.0</v>
      </c>
      <c r="AC86" s="23" t="n">
        <f t="shared" si="22"/>
        <v>0.0</v>
      </c>
      <c r="AD86" s="23" t="n">
        <f t="shared" si="23"/>
        <v>0.0</v>
      </c>
      <c r="AE86" s="25" t="n">
        <f t="shared" si="17"/>
        <v>0.0</v>
      </c>
    </row>
    <row r="87" spans="1:31" x14ac:dyDescent="0.25">
      <c r="A87" s="130">
        <v>80</v>
      </c>
      <c r="B87" s="129" t="s">
        <v>170</v>
      </c>
      <c r="C87" s="130" t="s">
        <v>137</v>
      </c>
      <c r="D87" s="5"/>
      <c r="E87" s="5"/>
      <c r="F87" s="5"/>
      <c r="G87" s="5"/>
      <c r="H87" s="5"/>
      <c r="I87" s="5"/>
      <c r="J87" s="5"/>
      <c r="K87" s="5"/>
      <c r="M87" s="118" t="s">
        <v>193</v>
      </c>
      <c r="N87" s="22">
        <v>375.4</v>
      </c>
      <c r="P87" s="123">
        <v>803</v>
      </c>
      <c r="Q87" s="122">
        <v>0</v>
      </c>
      <c r="R87" s="122" t="n">
        <f t="shared" si="15"/>
        <v>39.70032</v>
      </c>
      <c r="S87" s="122">
        <v>0</v>
      </c>
      <c r="T87" s="122">
        <v>0</v>
      </c>
      <c r="U87" s="122" t="n">
        <f t="shared" si="18"/>
        <v>842.70032</v>
      </c>
      <c r="V87" s="126" t="n">
        <f t="shared" si="16"/>
        <v>316350.0</v>
      </c>
      <c r="X87" s="24" t="n">
        <v>0.0</v>
      </c>
      <c r="Y87" s="24" t="n">
        <v>0.0</v>
      </c>
      <c r="Z87" s="23" t="n">
        <f t="shared" si="19"/>
        <v>0.0</v>
      </c>
      <c r="AA87" s="23" t="n">
        <f t="shared" si="20"/>
        <v>0.0</v>
      </c>
      <c r="AB87" s="23" t="n">
        <f t="shared" si="21"/>
        <v>0.0</v>
      </c>
      <c r="AC87" s="23" t="n">
        <f t="shared" si="22"/>
        <v>0.0</v>
      </c>
      <c r="AD87" s="23" t="n">
        <f t="shared" si="23"/>
        <v>0.0</v>
      </c>
      <c r="AE87" s="25" t="n">
        <f t="shared" si="17"/>
        <v>0.0</v>
      </c>
    </row>
    <row r="88" spans="1:31" x14ac:dyDescent="0.25">
      <c r="A88" s="130">
        <v>81</v>
      </c>
      <c r="B88" s="129" t="s">
        <v>170</v>
      </c>
      <c r="C88" s="130" t="s">
        <v>138</v>
      </c>
      <c r="D88" s="5"/>
      <c r="E88" s="5"/>
      <c r="F88" s="5"/>
      <c r="G88" s="5"/>
      <c r="H88" s="5"/>
      <c r="I88" s="5"/>
      <c r="J88" s="5"/>
      <c r="K88" s="5"/>
      <c r="M88" s="118" t="s">
        <v>193</v>
      </c>
      <c r="N88" s="22">
        <v>282</v>
      </c>
      <c r="P88" s="123">
        <v>1578</v>
      </c>
      <c r="Q88" s="122">
        <v>0</v>
      </c>
      <c r="R88" s="122" t="n">
        <f t="shared" si="15"/>
        <v>78.01632</v>
      </c>
      <c r="S88" s="122">
        <v>0</v>
      </c>
      <c r="T88" s="122">
        <v>0</v>
      </c>
      <c r="U88" s="122" t="n">
        <f t="shared" si="18"/>
        <v>1656.01632</v>
      </c>
      <c r="V88" s="126" t="n">
        <f t="shared" si="16"/>
        <v>466997.0</v>
      </c>
      <c r="X88" s="24" t="n">
        <v>0.0</v>
      </c>
      <c r="Y88" s="24" t="n">
        <v>0.0</v>
      </c>
      <c r="Z88" s="23" t="n">
        <f t="shared" si="19"/>
        <v>0.0</v>
      </c>
      <c r="AA88" s="23" t="n">
        <f t="shared" si="20"/>
        <v>0.0</v>
      </c>
      <c r="AB88" s="23" t="n">
        <f t="shared" si="21"/>
        <v>0.0</v>
      </c>
      <c r="AC88" s="23" t="n">
        <f t="shared" si="22"/>
        <v>0.0</v>
      </c>
      <c r="AD88" s="23" t="n">
        <f t="shared" si="23"/>
        <v>0.0</v>
      </c>
      <c r="AE88" s="25" t="n">
        <f t="shared" si="17"/>
        <v>0.0</v>
      </c>
    </row>
    <row r="89" spans="1:31" ht="30" x14ac:dyDescent="0.25">
      <c r="A89" s="130">
        <v>82</v>
      </c>
      <c r="B89" s="129" t="s">
        <v>175</v>
      </c>
      <c r="C89" s="130" t="s">
        <v>176</v>
      </c>
      <c r="D89" s="5"/>
      <c r="E89" s="5"/>
      <c r="F89" s="5"/>
      <c r="G89" s="5"/>
      <c r="H89" s="5"/>
      <c r="I89" s="5"/>
      <c r="J89" s="5"/>
      <c r="K89" s="5"/>
      <c r="M89" s="118" t="s">
        <v>194</v>
      </c>
      <c r="N89" s="22">
        <v>60</v>
      </c>
      <c r="P89" s="123">
        <v>543</v>
      </c>
      <c r="Q89" s="122">
        <v>0</v>
      </c>
      <c r="R89" s="122" t="n">
        <f t="shared" si="15"/>
        <v>26.84592</v>
      </c>
      <c r="S89" s="122">
        <v>0</v>
      </c>
      <c r="T89" s="122">
        <v>0</v>
      </c>
      <c r="U89" s="122" t="n">
        <f t="shared" si="18"/>
        <v>569.84592</v>
      </c>
      <c r="V89" s="126" t="n">
        <f t="shared" si="16"/>
        <v>34191.0</v>
      </c>
      <c r="X89" s="24" t="n">
        <v>0.0</v>
      </c>
      <c r="Y89" s="24" t="n">
        <v>0.0</v>
      </c>
      <c r="Z89" s="23" t="n">
        <f t="shared" si="19"/>
        <v>0.0</v>
      </c>
      <c r="AA89" s="23" t="n">
        <f t="shared" si="20"/>
        <v>0.0</v>
      </c>
      <c r="AB89" s="23" t="n">
        <f t="shared" si="21"/>
        <v>0.0</v>
      </c>
      <c r="AC89" s="23" t="n">
        <f t="shared" si="22"/>
        <v>0.0</v>
      </c>
      <c r="AD89" s="23" t="n">
        <f t="shared" si="23"/>
        <v>0.0</v>
      </c>
      <c r="AE89" s="25" t="n">
        <f t="shared" si="17"/>
        <v>0.0</v>
      </c>
    </row>
    <row r="90" spans="1:31" ht="30" x14ac:dyDescent="0.25">
      <c r="A90" s="130">
        <v>83</v>
      </c>
      <c r="B90" s="129" t="s">
        <v>175</v>
      </c>
      <c r="C90" s="130" t="s">
        <v>143</v>
      </c>
      <c r="D90" s="5"/>
      <c r="E90" s="5"/>
      <c r="F90" s="5"/>
      <c r="G90" s="5"/>
      <c r="H90" s="5"/>
      <c r="I90" s="5"/>
      <c r="J90" s="5"/>
      <c r="K90" s="5"/>
      <c r="M90" s="118" t="s">
        <v>194</v>
      </c>
      <c r="N90" s="22">
        <v>4869</v>
      </c>
      <c r="P90" s="123">
        <v>651</v>
      </c>
      <c r="Q90" s="122">
        <v>0</v>
      </c>
      <c r="R90" s="122" t="n">
        <f t="shared" si="15"/>
        <v>32.18544</v>
      </c>
      <c r="S90" s="122">
        <v>0</v>
      </c>
      <c r="T90" s="122">
        <v>0</v>
      </c>
      <c r="U90" s="122" t="n">
        <f t="shared" si="18"/>
        <v>683.18544</v>
      </c>
      <c r="V90" s="126" t="n">
        <f t="shared" si="16"/>
        <v>3326430.0</v>
      </c>
      <c r="X90" s="24" t="n">
        <v>0.0</v>
      </c>
      <c r="Y90" s="24" t="n">
        <v>0.0</v>
      </c>
      <c r="Z90" s="23" t="n">
        <f t="shared" si="19"/>
        <v>0.0</v>
      </c>
      <c r="AA90" s="23" t="n">
        <f t="shared" si="20"/>
        <v>0.0</v>
      </c>
      <c r="AB90" s="23" t="n">
        <f t="shared" si="21"/>
        <v>0.0</v>
      </c>
      <c r="AC90" s="23" t="n">
        <f t="shared" si="22"/>
        <v>0.0</v>
      </c>
      <c r="AD90" s="23" t="n">
        <f t="shared" si="23"/>
        <v>0.0</v>
      </c>
      <c r="AE90" s="25" t="n">
        <f t="shared" si="17"/>
        <v>0.0</v>
      </c>
    </row>
    <row r="91" spans="1:31" x14ac:dyDescent="0.25">
      <c r="A91" s="130">
        <v>84</v>
      </c>
      <c r="B91" s="129" t="s">
        <v>175</v>
      </c>
      <c r="C91" s="130" t="s">
        <v>144</v>
      </c>
      <c r="D91" s="5"/>
      <c r="E91" s="5"/>
      <c r="F91" s="5"/>
      <c r="G91" s="5"/>
      <c r="H91" s="5"/>
      <c r="I91" s="5"/>
      <c r="J91" s="5"/>
      <c r="K91" s="5"/>
      <c r="M91" s="118" t="s">
        <v>194</v>
      </c>
      <c r="N91" s="22">
        <v>1</v>
      </c>
      <c r="P91" s="123">
        <v>758</v>
      </c>
      <c r="Q91" s="122">
        <v>0</v>
      </c>
      <c r="R91" s="122" t="n">
        <f t="shared" si="15"/>
        <v>37.475519999999996</v>
      </c>
      <c r="S91" s="122">
        <v>0</v>
      </c>
      <c r="T91" s="122">
        <v>0</v>
      </c>
      <c r="U91" s="122">
        <v>0</v>
      </c>
      <c r="V91" s="126" t="n">
        <f t="shared" si="16"/>
        <v>0.0</v>
      </c>
      <c r="X91" s="24" t="n">
        <v>0.0</v>
      </c>
      <c r="Y91" s="24" t="n">
        <v>0.0</v>
      </c>
      <c r="Z91" s="23" t="n">
        <f t="shared" si="19"/>
        <v>0.0</v>
      </c>
      <c r="AA91" s="23" t="n">
        <f t="shared" si="20"/>
        <v>0.0</v>
      </c>
      <c r="AB91" s="23" t="n">
        <f t="shared" si="21"/>
        <v>0.0</v>
      </c>
      <c r="AC91" s="23" t="n">
        <f t="shared" si="22"/>
        <v>0.0</v>
      </c>
      <c r="AD91" s="23" t="n">
        <f t="shared" si="23"/>
        <v>0.0</v>
      </c>
      <c r="AE91" s="25" t="n">
        <f t="shared" si="17"/>
        <v>0.0</v>
      </c>
    </row>
    <row r="92" spans="1:31" ht="30" x14ac:dyDescent="0.25">
      <c r="A92" s="130">
        <v>85</v>
      </c>
      <c r="B92" s="129" t="s">
        <v>175</v>
      </c>
      <c r="C92" s="130" t="s">
        <v>177</v>
      </c>
      <c r="D92" s="5"/>
      <c r="E92" s="5"/>
      <c r="F92" s="5"/>
      <c r="G92" s="5"/>
      <c r="H92" s="5"/>
      <c r="I92" s="5"/>
      <c r="J92" s="5"/>
      <c r="K92" s="5"/>
      <c r="M92" s="118" t="s">
        <v>194</v>
      </c>
      <c r="N92" s="22">
        <v>6500</v>
      </c>
      <c r="P92" s="123">
        <v>615</v>
      </c>
      <c r="Q92" s="122">
        <v>0</v>
      </c>
      <c r="R92" s="122" t="n">
        <f t="shared" si="15"/>
        <v>30.4056</v>
      </c>
      <c r="S92" s="122">
        <v>0</v>
      </c>
      <c r="T92" s="122">
        <v>0</v>
      </c>
      <c r="U92" s="122" t="n">
        <f t="shared" si="18"/>
        <v>645.4056</v>
      </c>
      <c r="V92" s="126" t="n">
        <f t="shared" si="16"/>
        <v>4195136.0</v>
      </c>
      <c r="X92" s="24" t="n">
        <v>0.0</v>
      </c>
      <c r="Y92" s="24" t="n">
        <v>0.0</v>
      </c>
      <c r="Z92" s="23" t="n">
        <f t="shared" si="19"/>
        <v>0.0</v>
      </c>
      <c r="AA92" s="23" t="n">
        <f t="shared" si="20"/>
        <v>0.0</v>
      </c>
      <c r="AB92" s="23" t="n">
        <f t="shared" si="21"/>
        <v>0.0</v>
      </c>
      <c r="AC92" s="23" t="n">
        <f t="shared" si="22"/>
        <v>0.0</v>
      </c>
      <c r="AD92" s="23" t="n">
        <f t="shared" si="23"/>
        <v>0.0</v>
      </c>
      <c r="AE92" s="25" t="n">
        <f t="shared" si="17"/>
        <v>0.0</v>
      </c>
    </row>
    <row r="93" spans="1:31" x14ac:dyDescent="0.25">
      <c r="A93" s="130">
        <v>86</v>
      </c>
      <c r="B93" s="129" t="s">
        <v>175</v>
      </c>
      <c r="C93" s="130" t="s">
        <v>146</v>
      </c>
      <c r="D93" s="5"/>
      <c r="E93" s="5"/>
      <c r="F93" s="5"/>
      <c r="G93" s="5"/>
      <c r="H93" s="5"/>
      <c r="I93" s="5"/>
      <c r="J93" s="5"/>
      <c r="K93" s="5"/>
      <c r="M93" s="118" t="s">
        <v>194</v>
      </c>
      <c r="N93" s="22">
        <v>1</v>
      </c>
      <c r="P93" s="123">
        <v>758</v>
      </c>
      <c r="Q93" s="122">
        <v>0</v>
      </c>
      <c r="R93" s="122" t="n">
        <f t="shared" si="15"/>
        <v>37.475519999999996</v>
      </c>
      <c r="S93" s="122">
        <v>0</v>
      </c>
      <c r="T93" s="122">
        <v>0</v>
      </c>
      <c r="U93" s="122">
        <v>0</v>
      </c>
      <c r="V93" s="126" t="n">
        <f t="shared" si="16"/>
        <v>0.0</v>
      </c>
      <c r="X93" s="24" t="n">
        <v>0.0</v>
      </c>
      <c r="Y93" s="24" t="n">
        <v>0.0</v>
      </c>
      <c r="Z93" s="23" t="n">
        <f t="shared" si="19"/>
        <v>0.0</v>
      </c>
      <c r="AA93" s="23" t="n">
        <f t="shared" si="20"/>
        <v>0.0</v>
      </c>
      <c r="AB93" s="23" t="n">
        <f t="shared" si="21"/>
        <v>0.0</v>
      </c>
      <c r="AC93" s="23" t="n">
        <f t="shared" si="22"/>
        <v>0.0</v>
      </c>
      <c r="AD93" s="23" t="n">
        <f t="shared" si="23"/>
        <v>0.0</v>
      </c>
      <c r="AE93" s="25" t="n">
        <f t="shared" si="17"/>
        <v>0.0</v>
      </c>
    </row>
    <row r="94" spans="1:31" ht="30" x14ac:dyDescent="0.25">
      <c r="A94" s="130">
        <v>87</v>
      </c>
      <c r="B94" s="129" t="s">
        <v>175</v>
      </c>
      <c r="C94" s="130" t="s">
        <v>148</v>
      </c>
      <c r="D94" s="5"/>
      <c r="E94" s="5"/>
      <c r="F94" s="5"/>
      <c r="G94" s="5"/>
      <c r="H94" s="5"/>
      <c r="I94" s="5"/>
      <c r="J94" s="5"/>
      <c r="K94" s="5"/>
      <c r="M94" s="118" t="s">
        <v>194</v>
      </c>
      <c r="N94" s="22">
        <v>8368</v>
      </c>
      <c r="P94" s="123">
        <v>758</v>
      </c>
      <c r="Q94" s="122">
        <v>0</v>
      </c>
      <c r="R94" s="122" t="n">
        <f t="shared" si="15"/>
        <v>37.475519999999996</v>
      </c>
      <c r="S94" s="122">
        <v>0</v>
      </c>
      <c r="T94" s="122">
        <v>0</v>
      </c>
      <c r="U94" s="122" t="n">
        <f t="shared" si="18"/>
        <v>795.47552</v>
      </c>
      <c r="V94" s="126" t="n">
        <f t="shared" si="16"/>
        <v>6656539.0</v>
      </c>
      <c r="X94" s="24" t="n">
        <v>0.0</v>
      </c>
      <c r="Y94" s="24" t="n">
        <v>0.0</v>
      </c>
      <c r="Z94" s="23" t="n">
        <f t="shared" si="19"/>
        <v>0.0</v>
      </c>
      <c r="AA94" s="23" t="n">
        <f t="shared" si="20"/>
        <v>0.0</v>
      </c>
      <c r="AB94" s="23" t="n">
        <f t="shared" si="21"/>
        <v>0.0</v>
      </c>
      <c r="AC94" s="23" t="n">
        <f t="shared" si="22"/>
        <v>0.0</v>
      </c>
      <c r="AD94" s="23" t="n">
        <f t="shared" si="23"/>
        <v>0.0</v>
      </c>
      <c r="AE94" s="25" t="n">
        <f t="shared" si="17"/>
        <v>0.0</v>
      </c>
    </row>
    <row r="95" spans="1:31" ht="30" x14ac:dyDescent="0.25">
      <c r="A95" s="130">
        <v>88</v>
      </c>
      <c r="B95" s="129" t="s">
        <v>175</v>
      </c>
      <c r="C95" s="130" t="s">
        <v>178</v>
      </c>
      <c r="D95" s="5"/>
      <c r="E95" s="5"/>
      <c r="F95" s="5"/>
      <c r="G95" s="5"/>
      <c r="H95" s="5"/>
      <c r="I95" s="5"/>
      <c r="J95" s="5"/>
      <c r="K95" s="5"/>
      <c r="M95" s="118" t="s">
        <v>194</v>
      </c>
      <c r="N95" s="22">
        <v>15114</v>
      </c>
      <c r="P95" s="123">
        <v>615</v>
      </c>
      <c r="Q95" s="122">
        <v>0</v>
      </c>
      <c r="R95" s="122" t="n">
        <f t="shared" si="15"/>
        <v>30.4056</v>
      </c>
      <c r="S95" s="122">
        <v>0</v>
      </c>
      <c r="T95" s="122">
        <v>0</v>
      </c>
      <c r="U95" s="122" t="n">
        <f t="shared" si="18"/>
        <v>645.4056</v>
      </c>
      <c r="V95" s="126" t="n">
        <f t="shared" si="16"/>
        <v>9754660.0</v>
      </c>
      <c r="X95" s="24" t="n">
        <v>0.0</v>
      </c>
      <c r="Y95" s="24" t="n">
        <v>0.0</v>
      </c>
      <c r="Z95" s="23" t="n">
        <f t="shared" si="19"/>
        <v>0.0</v>
      </c>
      <c r="AA95" s="23" t="n">
        <f t="shared" si="20"/>
        <v>0.0</v>
      </c>
      <c r="AB95" s="23" t="n">
        <f t="shared" si="21"/>
        <v>0.0</v>
      </c>
      <c r="AC95" s="23" t="n">
        <f t="shared" si="22"/>
        <v>0.0</v>
      </c>
      <c r="AD95" s="23" t="n">
        <f t="shared" si="23"/>
        <v>0.0</v>
      </c>
      <c r="AE95" s="25" t="n">
        <f t="shared" si="17"/>
        <v>0.0</v>
      </c>
    </row>
    <row r="96" spans="1:31" ht="30" x14ac:dyDescent="0.25">
      <c r="A96" s="130">
        <v>89</v>
      </c>
      <c r="B96" s="129" t="s">
        <v>175</v>
      </c>
      <c r="C96" s="130" t="s">
        <v>179</v>
      </c>
      <c r="D96" s="5"/>
      <c r="E96" s="5"/>
      <c r="F96" s="5"/>
      <c r="G96" s="5"/>
      <c r="H96" s="5"/>
      <c r="I96" s="5"/>
      <c r="J96" s="5"/>
      <c r="K96" s="5"/>
      <c r="M96" s="118" t="s">
        <v>194</v>
      </c>
      <c r="N96" s="22">
        <v>1</v>
      </c>
      <c r="P96" s="123">
        <v>758</v>
      </c>
      <c r="Q96" s="122">
        <v>0</v>
      </c>
      <c r="R96" s="122" t="n">
        <f t="shared" si="15"/>
        <v>37.475519999999996</v>
      </c>
      <c r="S96" s="122">
        <v>0</v>
      </c>
      <c r="T96" s="122">
        <v>0</v>
      </c>
      <c r="U96" s="122">
        <v>0</v>
      </c>
      <c r="V96" s="126" t="n">
        <f t="shared" si="16"/>
        <v>0.0</v>
      </c>
      <c r="X96" s="24" t="n">
        <v>0.0</v>
      </c>
      <c r="Y96" s="24" t="n">
        <v>0.0</v>
      </c>
      <c r="Z96" s="23" t="n">
        <f t="shared" si="19"/>
        <v>0.0</v>
      </c>
      <c r="AA96" s="23" t="n">
        <f t="shared" si="20"/>
        <v>0.0</v>
      </c>
      <c r="AB96" s="23" t="n">
        <f t="shared" si="21"/>
        <v>0.0</v>
      </c>
      <c r="AC96" s="23" t="n">
        <f t="shared" si="22"/>
        <v>0.0</v>
      </c>
      <c r="AD96" s="23" t="n">
        <f t="shared" si="23"/>
        <v>0.0</v>
      </c>
      <c r="AE96" s="25" t="n">
        <f t="shared" si="17"/>
        <v>0.0</v>
      </c>
    </row>
    <row r="97" spans="1:31" ht="30" x14ac:dyDescent="0.25">
      <c r="A97" s="130">
        <v>90</v>
      </c>
      <c r="B97" s="129" t="s">
        <v>175</v>
      </c>
      <c r="C97" s="130" t="s">
        <v>151</v>
      </c>
      <c r="D97" s="5"/>
      <c r="E97" s="5"/>
      <c r="F97" s="5"/>
      <c r="G97" s="5"/>
      <c r="H97" s="5"/>
      <c r="I97" s="5"/>
      <c r="J97" s="5"/>
      <c r="K97" s="5"/>
      <c r="M97" s="118" t="s">
        <v>194</v>
      </c>
      <c r="N97" s="22">
        <v>1650</v>
      </c>
      <c r="P97" s="123">
        <v>758</v>
      </c>
      <c r="Q97" s="122">
        <v>0</v>
      </c>
      <c r="R97" s="122" t="n">
        <f t="shared" si="15"/>
        <v>37.475519999999996</v>
      </c>
      <c r="S97" s="122">
        <v>0</v>
      </c>
      <c r="T97" s="122">
        <v>0</v>
      </c>
      <c r="U97" s="122" t="n">
        <f t="shared" si="18"/>
        <v>795.47552</v>
      </c>
      <c r="V97" s="126" t="n">
        <f t="shared" si="16"/>
        <v>1312535.0</v>
      </c>
      <c r="X97" s="24" t="n">
        <v>0.0</v>
      </c>
      <c r="Y97" s="24" t="n">
        <v>0.0</v>
      </c>
      <c r="Z97" s="23" t="n">
        <f t="shared" si="19"/>
        <v>0.0</v>
      </c>
      <c r="AA97" s="23" t="n">
        <f t="shared" si="20"/>
        <v>0.0</v>
      </c>
      <c r="AB97" s="23" t="n">
        <f t="shared" si="21"/>
        <v>0.0</v>
      </c>
      <c r="AC97" s="23" t="n">
        <f t="shared" si="22"/>
        <v>0.0</v>
      </c>
      <c r="AD97" s="23" t="n">
        <f t="shared" si="23"/>
        <v>0.0</v>
      </c>
      <c r="AE97" s="25" t="n">
        <f t="shared" si="17"/>
        <v>0.0</v>
      </c>
    </row>
    <row r="98" spans="1:31" ht="30" x14ac:dyDescent="0.25">
      <c r="A98" s="130">
        <v>91</v>
      </c>
      <c r="B98" s="129" t="s">
        <v>175</v>
      </c>
      <c r="C98" s="130" t="s">
        <v>152</v>
      </c>
      <c r="D98" s="5"/>
      <c r="E98" s="5"/>
      <c r="F98" s="5"/>
      <c r="G98" s="5"/>
      <c r="H98" s="5"/>
      <c r="I98" s="5"/>
      <c r="J98" s="5"/>
      <c r="K98" s="5"/>
      <c r="M98" s="118" t="s">
        <v>194</v>
      </c>
      <c r="N98" s="22">
        <v>62</v>
      </c>
      <c r="P98" s="123">
        <v>758</v>
      </c>
      <c r="Q98" s="122">
        <v>0</v>
      </c>
      <c r="R98" s="122" t="n">
        <f t="shared" si="15"/>
        <v>37.475519999999996</v>
      </c>
      <c r="S98" s="122">
        <v>0</v>
      </c>
      <c r="T98" s="122">
        <v>0</v>
      </c>
      <c r="U98" s="122" t="n">
        <f t="shared" si="18"/>
        <v>795.47552</v>
      </c>
      <c r="V98" s="126" t="n">
        <f t="shared" si="16"/>
        <v>49319.0</v>
      </c>
      <c r="X98" s="24" t="n">
        <v>0.0</v>
      </c>
      <c r="Y98" s="24" t="n">
        <v>0.0</v>
      </c>
      <c r="Z98" s="23" t="n">
        <f t="shared" si="19"/>
        <v>0.0</v>
      </c>
      <c r="AA98" s="23" t="n">
        <f t="shared" si="20"/>
        <v>0.0</v>
      </c>
      <c r="AB98" s="23" t="n">
        <f t="shared" si="21"/>
        <v>0.0</v>
      </c>
      <c r="AC98" s="23" t="n">
        <f t="shared" si="22"/>
        <v>0.0</v>
      </c>
      <c r="AD98" s="23" t="n">
        <f t="shared" si="23"/>
        <v>0.0</v>
      </c>
      <c r="AE98" s="25" t="n">
        <f t="shared" si="17"/>
        <v>0.0</v>
      </c>
    </row>
    <row r="99" spans="1:31" ht="30" x14ac:dyDescent="0.25">
      <c r="A99" s="130">
        <v>92</v>
      </c>
      <c r="B99" s="129" t="s">
        <v>175</v>
      </c>
      <c r="C99" s="130" t="s">
        <v>153</v>
      </c>
      <c r="D99" s="5"/>
      <c r="E99" s="5"/>
      <c r="F99" s="5"/>
      <c r="G99" s="5"/>
      <c r="H99" s="5"/>
      <c r="I99" s="5"/>
      <c r="J99" s="5"/>
      <c r="K99" s="5"/>
      <c r="M99" s="118" t="s">
        <v>194</v>
      </c>
      <c r="N99" s="22">
        <v>64</v>
      </c>
      <c r="P99" s="123">
        <v>758</v>
      </c>
      <c r="Q99" s="122">
        <v>0</v>
      </c>
      <c r="R99" s="122" t="n">
        <f t="shared" si="15"/>
        <v>37.475519999999996</v>
      </c>
      <c r="S99" s="122">
        <v>0</v>
      </c>
      <c r="T99" s="122">
        <v>0</v>
      </c>
      <c r="U99" s="122" t="n">
        <f t="shared" si="18"/>
        <v>795.47552</v>
      </c>
      <c r="V99" s="126" t="n">
        <f t="shared" si="16"/>
        <v>50910.0</v>
      </c>
      <c r="X99" s="24" t="n">
        <v>0.0</v>
      </c>
      <c r="Y99" s="24" t="n">
        <v>0.0</v>
      </c>
      <c r="Z99" s="23" t="n">
        <f t="shared" si="19"/>
        <v>0.0</v>
      </c>
      <c r="AA99" s="23" t="n">
        <f t="shared" si="20"/>
        <v>0.0</v>
      </c>
      <c r="AB99" s="23" t="n">
        <f t="shared" si="21"/>
        <v>0.0</v>
      </c>
      <c r="AC99" s="23" t="n">
        <f t="shared" si="22"/>
        <v>0.0</v>
      </c>
      <c r="AD99" s="23" t="n">
        <f t="shared" si="23"/>
        <v>0.0</v>
      </c>
      <c r="AE99" s="25" t="n">
        <f t="shared" si="17"/>
        <v>0.0</v>
      </c>
    </row>
    <row r="100" spans="1:31" ht="30" x14ac:dyDescent="0.25">
      <c r="A100" s="130">
        <v>93</v>
      </c>
      <c r="B100" s="129" t="s">
        <v>175</v>
      </c>
      <c r="C100" s="130" t="s">
        <v>154</v>
      </c>
      <c r="D100" s="5"/>
      <c r="E100" s="5"/>
      <c r="F100" s="5"/>
      <c r="G100" s="5"/>
      <c r="H100" s="5"/>
      <c r="I100" s="5"/>
      <c r="J100" s="5"/>
      <c r="K100" s="5"/>
      <c r="M100" s="118" t="s">
        <v>194</v>
      </c>
      <c r="N100" s="22">
        <v>408</v>
      </c>
      <c r="P100" s="123">
        <v>758</v>
      </c>
      <c r="Q100" s="122">
        <v>0</v>
      </c>
      <c r="R100" s="122" t="n">
        <f t="shared" si="15"/>
        <v>37.475519999999996</v>
      </c>
      <c r="S100" s="122">
        <v>0</v>
      </c>
      <c r="T100" s="122">
        <v>0</v>
      </c>
      <c r="U100" s="122" t="n">
        <f t="shared" si="18"/>
        <v>795.47552</v>
      </c>
      <c r="V100" s="126" t="n">
        <f t="shared" si="16"/>
        <v>324554.0</v>
      </c>
      <c r="X100" s="24" t="n">
        <v>0.0</v>
      </c>
      <c r="Y100" s="24" t="n">
        <v>0.0</v>
      </c>
      <c r="Z100" s="23" t="n">
        <f t="shared" si="19"/>
        <v>0.0</v>
      </c>
      <c r="AA100" s="23" t="n">
        <f t="shared" si="20"/>
        <v>0.0</v>
      </c>
      <c r="AB100" s="23" t="n">
        <f t="shared" si="21"/>
        <v>0.0</v>
      </c>
      <c r="AC100" s="23" t="n">
        <f t="shared" si="22"/>
        <v>0.0</v>
      </c>
      <c r="AD100" s="23" t="n">
        <f t="shared" si="23"/>
        <v>0.0</v>
      </c>
      <c r="AE100" s="25" t="n">
        <f t="shared" si="17"/>
        <v>0.0</v>
      </c>
    </row>
    <row r="101" spans="1:31" x14ac:dyDescent="0.25">
      <c r="A101" s="130">
        <v>94</v>
      </c>
      <c r="B101" s="129" t="s">
        <v>175</v>
      </c>
      <c r="C101" s="130" t="s">
        <v>155</v>
      </c>
      <c r="D101" s="5"/>
      <c r="E101" s="5"/>
      <c r="F101" s="5"/>
      <c r="G101" s="5"/>
      <c r="H101" s="5"/>
      <c r="I101" s="5"/>
      <c r="J101" s="5"/>
      <c r="K101" s="5"/>
      <c r="M101" s="118" t="s">
        <v>194</v>
      </c>
      <c r="N101" s="22">
        <v>59</v>
      </c>
      <c r="P101" s="123">
        <v>758</v>
      </c>
      <c r="Q101" s="122">
        <v>0</v>
      </c>
      <c r="R101" s="122" t="n">
        <f t="shared" si="15"/>
        <v>37.475519999999996</v>
      </c>
      <c r="S101" s="122">
        <v>0</v>
      </c>
      <c r="T101" s="122">
        <v>0</v>
      </c>
      <c r="U101" s="122" t="n">
        <f t="shared" si="18"/>
        <v>795.47552</v>
      </c>
      <c r="V101" s="126" t="n">
        <f t="shared" si="16"/>
        <v>46933.0</v>
      </c>
      <c r="X101" s="24" t="n">
        <v>0.0</v>
      </c>
      <c r="Y101" s="24" t="n">
        <v>0.0</v>
      </c>
      <c r="Z101" s="23" t="n">
        <f t="shared" si="19"/>
        <v>0.0</v>
      </c>
      <c r="AA101" s="23" t="n">
        <f t="shared" si="20"/>
        <v>0.0</v>
      </c>
      <c r="AB101" s="23" t="n">
        <f t="shared" si="21"/>
        <v>0.0</v>
      </c>
      <c r="AC101" s="23" t="n">
        <f t="shared" si="22"/>
        <v>0.0</v>
      </c>
      <c r="AD101" s="23" t="n">
        <f t="shared" si="23"/>
        <v>0.0</v>
      </c>
      <c r="AE101" s="25" t="n">
        <f t="shared" si="17"/>
        <v>0.0</v>
      </c>
    </row>
    <row r="102" spans="1:31" ht="60" x14ac:dyDescent="0.25">
      <c r="A102" s="130">
        <v>95</v>
      </c>
      <c r="B102" s="129" t="s">
        <v>175</v>
      </c>
      <c r="C102" s="130" t="s">
        <v>180</v>
      </c>
      <c r="D102" s="5"/>
      <c r="E102" s="5"/>
      <c r="F102" s="5"/>
      <c r="G102" s="5"/>
      <c r="H102" s="5"/>
      <c r="I102" s="5"/>
      <c r="J102" s="5"/>
      <c r="K102" s="5"/>
      <c r="M102" s="118" t="s">
        <v>194</v>
      </c>
      <c r="N102" s="22">
        <v>1171</v>
      </c>
      <c r="P102" s="123">
        <v>194</v>
      </c>
      <c r="Q102" s="122">
        <v>0</v>
      </c>
      <c r="R102" s="122" t="n">
        <f t="shared" si="15"/>
        <v>9.59136</v>
      </c>
      <c r="S102" s="122">
        <v>0</v>
      </c>
      <c r="T102" s="122">
        <v>0</v>
      </c>
      <c r="U102" s="122" t="n">
        <f t="shared" si="18"/>
        <v>203.59136</v>
      </c>
      <c r="V102" s="126" t="n">
        <f t="shared" si="16"/>
        <v>238405.0</v>
      </c>
      <c r="X102" s="24" t="n">
        <v>0.0</v>
      </c>
      <c r="Y102" s="24" t="n">
        <v>0.0</v>
      </c>
      <c r="Z102" s="23" t="n">
        <f t="shared" si="19"/>
        <v>0.0</v>
      </c>
      <c r="AA102" s="23" t="n">
        <f t="shared" si="20"/>
        <v>0.0</v>
      </c>
      <c r="AB102" s="23" t="n">
        <f t="shared" si="21"/>
        <v>0.0</v>
      </c>
      <c r="AC102" s="23" t="n">
        <f t="shared" si="22"/>
        <v>0.0</v>
      </c>
      <c r="AD102" s="23" t="n">
        <f t="shared" si="23"/>
        <v>0.0</v>
      </c>
      <c r="AE102" s="25" t="n">
        <f t="shared" si="17"/>
        <v>0.0</v>
      </c>
    </row>
    <row r="103" spans="1:31" ht="60" x14ac:dyDescent="0.25">
      <c r="A103" s="130">
        <v>96</v>
      </c>
      <c r="B103" s="129" t="s">
        <v>175</v>
      </c>
      <c r="C103" s="130" t="s">
        <v>181</v>
      </c>
      <c r="D103" s="5"/>
      <c r="E103" s="5"/>
      <c r="F103" s="5"/>
      <c r="G103" s="5"/>
      <c r="H103" s="5"/>
      <c r="I103" s="5"/>
      <c r="J103" s="5"/>
      <c r="K103" s="5"/>
      <c r="M103" s="118" t="s">
        <v>194</v>
      </c>
      <c r="N103" s="22">
        <v>872</v>
      </c>
      <c r="P103" s="123">
        <v>215</v>
      </c>
      <c r="Q103" s="122">
        <v>0</v>
      </c>
      <c r="R103" s="122" t="n">
        <f t="shared" si="15"/>
        <v>10.6296</v>
      </c>
      <c r="S103" s="122">
        <v>0</v>
      </c>
      <c r="T103" s="122">
        <v>0</v>
      </c>
      <c r="U103" s="122" t="n">
        <f t="shared" si="18"/>
        <v>225.6296</v>
      </c>
      <c r="V103" s="126" t="n">
        <f t="shared" si="16"/>
        <v>196749.0</v>
      </c>
      <c r="X103" s="24" t="n">
        <v>0.0</v>
      </c>
      <c r="Y103" s="24" t="n">
        <v>0.0</v>
      </c>
      <c r="Z103" s="23" t="n">
        <f t="shared" si="19"/>
        <v>0.0</v>
      </c>
      <c r="AA103" s="23" t="n">
        <f t="shared" si="20"/>
        <v>0.0</v>
      </c>
      <c r="AB103" s="23" t="n">
        <f t="shared" si="21"/>
        <v>0.0</v>
      </c>
      <c r="AC103" s="23" t="n">
        <f t="shared" si="22"/>
        <v>0.0</v>
      </c>
      <c r="AD103" s="23" t="n">
        <f t="shared" si="23"/>
        <v>0.0</v>
      </c>
      <c r="AE103" s="25" t="n">
        <f t="shared" si="17"/>
        <v>0.0</v>
      </c>
    </row>
    <row r="104" spans="1:31" ht="60" x14ac:dyDescent="0.25">
      <c r="A104" s="130">
        <v>97</v>
      </c>
      <c r="B104" s="129" t="s">
        <v>175</v>
      </c>
      <c r="C104" s="130" t="s">
        <v>182</v>
      </c>
      <c r="D104" s="5"/>
      <c r="E104" s="5"/>
      <c r="F104" s="5"/>
      <c r="G104" s="5"/>
      <c r="H104" s="5"/>
      <c r="I104" s="5"/>
      <c r="J104" s="5"/>
      <c r="K104" s="5"/>
      <c r="M104" s="118" t="s">
        <v>194</v>
      </c>
      <c r="N104" s="22">
        <v>259</v>
      </c>
      <c r="P104" s="123">
        <v>266</v>
      </c>
      <c r="Q104" s="122">
        <v>0</v>
      </c>
      <c r="R104" s="122" t="n">
        <f t="shared" si="15"/>
        <v>13.15104</v>
      </c>
      <c r="S104" s="122">
        <v>0</v>
      </c>
      <c r="T104" s="122">
        <v>0</v>
      </c>
      <c r="U104" s="122" t="n">
        <f t="shared" si="18"/>
        <v>279.15104</v>
      </c>
      <c r="V104" s="126" t="n">
        <f t="shared" si="16"/>
        <v>72300.0</v>
      </c>
      <c r="X104" s="24" t="n">
        <v>0.0</v>
      </c>
      <c r="Y104" s="24" t="n">
        <v>0.0</v>
      </c>
      <c r="Z104" s="23" t="n">
        <f t="shared" si="19"/>
        <v>0.0</v>
      </c>
      <c r="AA104" s="23" t="n">
        <f t="shared" si="20"/>
        <v>0.0</v>
      </c>
      <c r="AB104" s="23" t="n">
        <f t="shared" si="21"/>
        <v>0.0</v>
      </c>
      <c r="AC104" s="23" t="n">
        <f t="shared" si="22"/>
        <v>0.0</v>
      </c>
      <c r="AD104" s="23" t="n">
        <f t="shared" si="23"/>
        <v>0.0</v>
      </c>
      <c r="AE104" s="25" t="n">
        <f t="shared" si="17"/>
        <v>0.0</v>
      </c>
    </row>
    <row r="105" spans="1:31" ht="60" x14ac:dyDescent="0.25">
      <c r="A105" s="130">
        <v>98</v>
      </c>
      <c r="B105" s="129" t="s">
        <v>175</v>
      </c>
      <c r="C105" s="130" t="s">
        <v>183</v>
      </c>
      <c r="D105" s="5"/>
      <c r="E105" s="5"/>
      <c r="F105" s="5"/>
      <c r="G105" s="5"/>
      <c r="H105" s="5"/>
      <c r="I105" s="5"/>
      <c r="J105" s="5"/>
      <c r="K105" s="5"/>
      <c r="M105" s="118" t="s">
        <v>194</v>
      </c>
      <c r="N105" s="22">
        <v>1001</v>
      </c>
      <c r="P105" s="123">
        <v>287</v>
      </c>
      <c r="Q105" s="122">
        <v>0</v>
      </c>
      <c r="R105" s="122" t="n">
        <f t="shared" si="15"/>
        <v>14.18928</v>
      </c>
      <c r="S105" s="122">
        <v>0</v>
      </c>
      <c r="T105" s="122">
        <v>0</v>
      </c>
      <c r="U105" s="122" t="n">
        <f t="shared" si="18"/>
        <v>301.18928</v>
      </c>
      <c r="V105" s="126" t="n">
        <f t="shared" si="16"/>
        <v>301490.0</v>
      </c>
      <c r="X105" s="24" t="n">
        <v>0.0</v>
      </c>
      <c r="Y105" s="24" t="n">
        <v>0.0</v>
      </c>
      <c r="Z105" s="23" t="n">
        <f t="shared" si="19"/>
        <v>0.0</v>
      </c>
      <c r="AA105" s="23" t="n">
        <f t="shared" si="20"/>
        <v>0.0</v>
      </c>
      <c r="AB105" s="23" t="n">
        <f t="shared" si="21"/>
        <v>0.0</v>
      </c>
      <c r="AC105" s="23" t="n">
        <f t="shared" si="22"/>
        <v>0.0</v>
      </c>
      <c r="AD105" s="23" t="n">
        <f t="shared" si="23"/>
        <v>0.0</v>
      </c>
      <c r="AE105" s="25" t="n">
        <f t="shared" si="17"/>
        <v>0.0</v>
      </c>
    </row>
    <row r="106" spans="1:31" ht="60" x14ac:dyDescent="0.25">
      <c r="A106" s="130">
        <v>99</v>
      </c>
      <c r="B106" s="129" t="s">
        <v>175</v>
      </c>
      <c r="C106" s="130" t="s">
        <v>184</v>
      </c>
      <c r="D106" s="5"/>
      <c r="E106" s="5"/>
      <c r="F106" s="5"/>
      <c r="G106" s="5"/>
      <c r="H106" s="5"/>
      <c r="I106" s="5"/>
      <c r="J106" s="5"/>
      <c r="K106" s="5"/>
      <c r="M106" s="118" t="s">
        <v>194</v>
      </c>
      <c r="N106" s="22">
        <v>339</v>
      </c>
      <c r="P106" s="123">
        <v>358</v>
      </c>
      <c r="Q106" s="122">
        <v>0</v>
      </c>
      <c r="R106" s="122" t="n">
        <f t="shared" si="15"/>
        <v>17.69952</v>
      </c>
      <c r="S106" s="122">
        <v>0</v>
      </c>
      <c r="T106" s="122">
        <v>0</v>
      </c>
      <c r="U106" s="122" t="n">
        <f t="shared" si="18"/>
        <v>375.69952</v>
      </c>
      <c r="V106" s="126" t="n">
        <f t="shared" si="16"/>
        <v>127362.0</v>
      </c>
      <c r="X106" s="24" t="n">
        <v>0.0</v>
      </c>
      <c r="Y106" s="24" t="n">
        <v>0.0</v>
      </c>
      <c r="Z106" s="23" t="n">
        <f t="shared" si="19"/>
        <v>0.0</v>
      </c>
      <c r="AA106" s="23" t="n">
        <f t="shared" si="20"/>
        <v>0.0</v>
      </c>
      <c r="AB106" s="23" t="n">
        <f t="shared" si="21"/>
        <v>0.0</v>
      </c>
      <c r="AC106" s="23" t="n">
        <f t="shared" si="22"/>
        <v>0.0</v>
      </c>
      <c r="AD106" s="23" t="n">
        <f t="shared" si="23"/>
        <v>0.0</v>
      </c>
      <c r="AE106" s="25" t="n">
        <f t="shared" si="17"/>
        <v>0.0</v>
      </c>
    </row>
    <row r="107" spans="1:31" ht="60" x14ac:dyDescent="0.25">
      <c r="A107" s="130">
        <v>100</v>
      </c>
      <c r="B107" s="129" t="s">
        <v>175</v>
      </c>
      <c r="C107" s="130" t="s">
        <v>185</v>
      </c>
      <c r="D107" s="5"/>
      <c r="E107" s="5"/>
      <c r="F107" s="5"/>
      <c r="G107" s="5"/>
      <c r="H107" s="5"/>
      <c r="I107" s="5"/>
      <c r="J107" s="5"/>
      <c r="K107" s="5"/>
      <c r="M107" s="118" t="s">
        <v>194</v>
      </c>
      <c r="N107" s="22">
        <v>68</v>
      </c>
      <c r="P107" s="123">
        <v>394</v>
      </c>
      <c r="Q107" s="122">
        <v>0</v>
      </c>
      <c r="R107" s="122" t="n">
        <f t="shared" si="15"/>
        <v>19.47936</v>
      </c>
      <c r="S107" s="122">
        <v>0</v>
      </c>
      <c r="T107" s="122">
        <v>0</v>
      </c>
      <c r="U107" s="122" t="n">
        <f t="shared" si="18"/>
        <v>413.47936</v>
      </c>
      <c r="V107" s="126" t="n">
        <f t="shared" si="16"/>
        <v>28117.0</v>
      </c>
      <c r="X107" s="24" t="n">
        <v>0.0</v>
      </c>
      <c r="Y107" s="24" t="n">
        <v>0.0</v>
      </c>
      <c r="Z107" s="23" t="n">
        <f t="shared" si="19"/>
        <v>0.0</v>
      </c>
      <c r="AA107" s="23" t="n">
        <f t="shared" si="20"/>
        <v>0.0</v>
      </c>
      <c r="AB107" s="23" t="n">
        <f t="shared" si="21"/>
        <v>0.0</v>
      </c>
      <c r="AC107" s="23" t="n">
        <f t="shared" si="22"/>
        <v>0.0</v>
      </c>
      <c r="AD107" s="23" t="n">
        <f t="shared" si="23"/>
        <v>0.0</v>
      </c>
      <c r="AE107" s="25" t="n">
        <f t="shared" si="17"/>
        <v>0.0</v>
      </c>
    </row>
    <row r="108" spans="1:31" ht="60" x14ac:dyDescent="0.25">
      <c r="A108" s="130">
        <v>101</v>
      </c>
      <c r="B108" s="129" t="s">
        <v>175</v>
      </c>
      <c r="C108" s="130" t="s">
        <v>186</v>
      </c>
      <c r="D108" s="5"/>
      <c r="E108" s="5"/>
      <c r="F108" s="5"/>
      <c r="G108" s="5"/>
      <c r="H108" s="5"/>
      <c r="I108" s="5"/>
      <c r="J108" s="5"/>
      <c r="K108" s="5"/>
      <c r="M108" s="118" t="s">
        <v>194</v>
      </c>
      <c r="N108" s="22">
        <v>225</v>
      </c>
      <c r="P108" s="123">
        <v>467</v>
      </c>
      <c r="Q108" s="122">
        <v>0</v>
      </c>
      <c r="R108" s="122" t="n">
        <f t="shared" si="15"/>
        <v>23.08848</v>
      </c>
      <c r="S108" s="122">
        <v>0</v>
      </c>
      <c r="T108" s="122">
        <v>0</v>
      </c>
      <c r="U108" s="122" t="n">
        <f t="shared" si="18"/>
        <v>490.08848</v>
      </c>
      <c r="V108" s="126" t="n">
        <f t="shared" si="16"/>
        <v>110270.0</v>
      </c>
      <c r="X108" s="24" t="n">
        <v>0.0</v>
      </c>
      <c r="Y108" s="24" t="n">
        <v>0.0</v>
      </c>
      <c r="Z108" s="23" t="n">
        <f t="shared" si="19"/>
        <v>0.0</v>
      </c>
      <c r="AA108" s="23" t="n">
        <f t="shared" si="20"/>
        <v>0.0</v>
      </c>
      <c r="AB108" s="23" t="n">
        <f t="shared" si="21"/>
        <v>0.0</v>
      </c>
      <c r="AC108" s="23" t="n">
        <f t="shared" si="22"/>
        <v>0.0</v>
      </c>
      <c r="AD108" s="23" t="n">
        <f t="shared" si="23"/>
        <v>0.0</v>
      </c>
      <c r="AE108" s="25" t="n">
        <f t="shared" si="17"/>
        <v>0.0</v>
      </c>
    </row>
    <row r="109" spans="1:31" ht="60" x14ac:dyDescent="0.25">
      <c r="A109" s="130">
        <v>102</v>
      </c>
      <c r="B109" s="129" t="s">
        <v>175</v>
      </c>
      <c r="C109" s="130" t="s">
        <v>187</v>
      </c>
      <c r="D109" s="5"/>
      <c r="E109" s="5"/>
      <c r="F109" s="5"/>
      <c r="G109" s="5"/>
      <c r="H109" s="5"/>
      <c r="I109" s="5"/>
      <c r="J109" s="5"/>
      <c r="K109" s="5"/>
      <c r="M109" s="118" t="s">
        <v>194</v>
      </c>
      <c r="N109" s="22">
        <v>406</v>
      </c>
      <c r="P109" s="123">
        <v>574</v>
      </c>
      <c r="Q109" s="122">
        <v>0</v>
      </c>
      <c r="R109" s="122" t="n">
        <f t="shared" si="15"/>
        <v>28.37856</v>
      </c>
      <c r="S109" s="122">
        <v>0</v>
      </c>
      <c r="T109" s="122">
        <v>0</v>
      </c>
      <c r="U109" s="122" t="n">
        <f t="shared" si="18"/>
        <v>602.37856</v>
      </c>
      <c r="V109" s="126" t="n">
        <f t="shared" si="16"/>
        <v>244566.0</v>
      </c>
      <c r="X109" s="24" t="n">
        <v>0.0</v>
      </c>
      <c r="Y109" s="24" t="n">
        <v>0.0</v>
      </c>
      <c r="Z109" s="23" t="n">
        <f t="shared" si="19"/>
        <v>0.0</v>
      </c>
      <c r="AA109" s="23" t="n">
        <f t="shared" si="20"/>
        <v>0.0</v>
      </c>
      <c r="AB109" s="23" t="n">
        <f t="shared" si="21"/>
        <v>0.0</v>
      </c>
      <c r="AC109" s="23" t="n">
        <f t="shared" si="22"/>
        <v>0.0</v>
      </c>
      <c r="AD109" s="23" t="n">
        <f t="shared" si="23"/>
        <v>0.0</v>
      </c>
      <c r="AE109" s="25" t="n">
        <f t="shared" si="17"/>
        <v>0.0</v>
      </c>
    </row>
    <row r="110" spans="1:31" ht="30" x14ac:dyDescent="0.25">
      <c r="A110" s="130">
        <v>103</v>
      </c>
      <c r="B110" s="129" t="s">
        <v>188</v>
      </c>
      <c r="C110" s="130" t="s">
        <v>189</v>
      </c>
      <c r="D110" s="5"/>
      <c r="E110" s="5"/>
      <c r="F110" s="5"/>
      <c r="G110" s="5"/>
      <c r="H110" s="5"/>
      <c r="I110" s="5"/>
      <c r="J110" s="5"/>
      <c r="K110" s="5"/>
      <c r="M110" s="119" t="s">
        <v>195</v>
      </c>
      <c r="N110" s="22">
        <v>990</v>
      </c>
      <c r="P110" s="123">
        <v>64259</v>
      </c>
      <c r="Q110" s="122">
        <v>0</v>
      </c>
      <c r="R110" s="122" t="n">
        <f t="shared" si="15"/>
        <v>3176.96496</v>
      </c>
      <c r="S110" s="122">
        <v>0</v>
      </c>
      <c r="T110" s="122">
        <v>0</v>
      </c>
      <c r="U110" s="122" t="n">
        <f t="shared" si="18"/>
        <v>67435.96496</v>
      </c>
      <c r="V110" s="126" t="n">
        <f t="shared" si="16"/>
        <v>6.6761605E7</v>
      </c>
      <c r="X110" s="24" t="n">
        <v>0.0</v>
      </c>
      <c r="Y110" s="24" t="n">
        <v>0.0</v>
      </c>
      <c r="Z110" s="23" t="n">
        <f t="shared" si="19"/>
        <v>0.0</v>
      </c>
      <c r="AA110" s="23" t="n">
        <f t="shared" si="20"/>
        <v>0.0</v>
      </c>
      <c r="AB110" s="23" t="n">
        <f t="shared" si="21"/>
        <v>0.0</v>
      </c>
      <c r="AC110" s="23" t="n">
        <f t="shared" si="22"/>
        <v>0.0</v>
      </c>
      <c r="AD110" s="23" t="n">
        <f t="shared" si="23"/>
        <v>0.0</v>
      </c>
      <c r="AE110" s="25" t="n">
        <f t="shared" si="17"/>
        <v>0.0</v>
      </c>
    </row>
    <row r="111" spans="1:31" ht="30" x14ac:dyDescent="0.25">
      <c r="A111" s="130">
        <v>104</v>
      </c>
      <c r="B111" s="129" t="s">
        <v>188</v>
      </c>
      <c r="C111" s="130" t="s">
        <v>190</v>
      </c>
      <c r="D111" s="5"/>
      <c r="E111" s="5"/>
      <c r="F111" s="5"/>
      <c r="G111" s="5"/>
      <c r="H111" s="5"/>
      <c r="I111" s="5"/>
      <c r="J111" s="5"/>
      <c r="K111" s="5"/>
      <c r="M111" s="119" t="s">
        <v>195</v>
      </c>
      <c r="N111" s="22">
        <v>1</v>
      </c>
      <c r="P111" s="123">
        <v>15138</v>
      </c>
      <c r="Q111" s="122">
        <v>0</v>
      </c>
      <c r="R111" s="122" t="n">
        <f t="shared" si="15"/>
        <v>748.4227199999999</v>
      </c>
      <c r="S111" s="122">
        <v>0</v>
      </c>
      <c r="T111" s="122">
        <v>0</v>
      </c>
      <c r="U111" s="122">
        <v>0</v>
      </c>
      <c r="V111" s="126" t="n">
        <f t="shared" si="16"/>
        <v>0.0</v>
      </c>
      <c r="X111" s="24" t="n">
        <v>0.0</v>
      </c>
      <c r="Y111" s="24" t="n">
        <v>0.0</v>
      </c>
      <c r="Z111" s="23" t="n">
        <f t="shared" si="19"/>
        <v>0.0</v>
      </c>
      <c r="AA111" s="23" t="n">
        <f t="shared" si="20"/>
        <v>0.0</v>
      </c>
      <c r="AB111" s="23" t="n">
        <f t="shared" si="21"/>
        <v>0.0</v>
      </c>
      <c r="AC111" s="23" t="n">
        <f t="shared" si="22"/>
        <v>0.0</v>
      </c>
      <c r="AD111" s="23" t="n">
        <f t="shared" si="23"/>
        <v>0.0</v>
      </c>
      <c r="AE111" s="25" t="n">
        <f t="shared" si="17"/>
        <v>0.0</v>
      </c>
    </row>
    <row r="112" spans="1:31" ht="30" x14ac:dyDescent="0.25">
      <c r="A112" s="130">
        <v>105</v>
      </c>
      <c r="B112" s="129" t="s">
        <v>191</v>
      </c>
      <c r="C112" s="130" t="s">
        <v>192</v>
      </c>
      <c r="D112" s="5"/>
      <c r="E112" s="5"/>
      <c r="F112" s="5"/>
      <c r="G112" s="5"/>
      <c r="H112" s="5"/>
      <c r="I112" s="5"/>
      <c r="J112" s="5"/>
      <c r="K112" s="5"/>
      <c r="M112" s="118" t="s">
        <v>193</v>
      </c>
      <c r="N112" s="22">
        <v>5</v>
      </c>
      <c r="P112" s="123">
        <v>11171</v>
      </c>
      <c r="Q112" s="122">
        <v>0</v>
      </c>
      <c r="R112" s="122" t="n">
        <f t="shared" si="15"/>
        <v>552.29424</v>
      </c>
      <c r="S112" s="122">
        <v>0</v>
      </c>
      <c r="T112" s="122">
        <v>0</v>
      </c>
      <c r="U112" s="122" t="n">
        <f t="shared" si="18"/>
        <v>11723.29424</v>
      </c>
      <c r="V112" s="126" t="n">
        <f t="shared" si="16"/>
        <v>58616.0</v>
      </c>
      <c r="X112" s="24" t="n">
        <v>0.0</v>
      </c>
      <c r="Y112" s="24" t="n">
        <v>0.0</v>
      </c>
      <c r="Z112" s="23" t="n">
        <f t="shared" si="19"/>
        <v>0.0</v>
      </c>
      <c r="AA112" s="23" t="n">
        <f t="shared" si="20"/>
        <v>0.0</v>
      </c>
      <c r="AB112" s="23" t="n">
        <f t="shared" si="21"/>
        <v>0.0</v>
      </c>
      <c r="AC112" s="23" t="n">
        <f t="shared" si="22"/>
        <v>0.0</v>
      </c>
      <c r="AD112" s="23" t="n">
        <f t="shared" si="23"/>
        <v>0.0</v>
      </c>
      <c r="AE112" s="25" t="n">
        <f t="shared" si="17"/>
        <v>0.0</v>
      </c>
    </row>
  </sheetData>
  <protectedRanges>
    <protectedRange password="CA69" sqref="G8:G9" name="Range1_1_1"/>
    <protectedRange password="CA69" sqref="G11" name="Range1_3_1"/>
    <protectedRange password="CA69" sqref="I8:I11" name="Range1_12_2_1"/>
    <protectedRange password="CA69" sqref="J8:K11" name="Range1_2_2_1_1"/>
    <protectedRange password="CA69" sqref="O8:O9" name="Range1_1_3"/>
    <protectedRange password="CA69" sqref="O11" name="Range1_3_3"/>
    <protectedRange password="CA69" sqref="D8:D11" name="Range1_1_4"/>
    <protectedRange password="CA69" sqref="H8:H9 H11" name="Range1_12_2_2"/>
    <protectedRange password="CA69" sqref="H10" name="Range1_2_2_1"/>
    <protectedRange password="CA69" sqref="B8:B14 B19" name="Range1_1_5_1"/>
    <protectedRange password="CA69" sqref="N8:N11" name="Range1_1_3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K24" sqref="K24"/>
    </sheetView>
  </sheetViews>
  <sheetFormatPr defaultRowHeight="12.75" x14ac:dyDescent="0.2"/>
  <cols>
    <col min="1" max="1" style="39" width="9.140625" collapsed="true"/>
    <col min="2" max="2" customWidth="true" style="39" width="12.0" collapsed="true"/>
    <col min="3" max="3" customWidth="true" style="39" width="14.5703125" collapsed="true"/>
    <col min="4" max="4" style="39" width="9.140625" collapsed="true"/>
    <col min="5" max="5" customWidth="true" style="39" width="16.0" collapsed="true"/>
    <col min="6" max="6" customWidth="true" style="102" width="30.28515625" collapsed="true"/>
    <col min="7" max="7" customWidth="true" style="103" width="28.0" collapsed="true"/>
    <col min="8" max="8" style="104" width="9.140625" collapsed="true"/>
    <col min="9" max="9" customWidth="true" style="104" width="20.28515625" collapsed="true"/>
    <col min="10" max="10" style="39" width="9.140625" collapsed="true"/>
    <col min="11" max="11" customWidth="true" style="39" width="14.7109375" collapsed="true"/>
    <col min="12" max="257" style="39" width="9.140625" collapsed="true"/>
    <col min="258" max="258" customWidth="true" style="39" width="11.140625" collapsed="true"/>
    <col min="259" max="259" customWidth="true" style="39" width="14.5703125" collapsed="true"/>
    <col min="260" max="260" style="39" width="9.140625" collapsed="true"/>
    <col min="261" max="261" customWidth="true" style="39" width="16.0" collapsed="true"/>
    <col min="262" max="262" customWidth="true" style="39" width="30.28515625" collapsed="true"/>
    <col min="263" max="263" customWidth="true" style="39" width="28.0" collapsed="true"/>
    <col min="264" max="264" style="39" width="9.140625" collapsed="true"/>
    <col min="265" max="265" customWidth="true" style="39" width="20.28515625" collapsed="true"/>
    <col min="266" max="266" style="39" width="9.140625" collapsed="true"/>
    <col min="267" max="267" customWidth="true" style="39" width="14.7109375" collapsed="true"/>
    <col min="268" max="513" style="39" width="9.140625" collapsed="true"/>
    <col min="514" max="514" customWidth="true" style="39" width="11.140625" collapsed="true"/>
    <col min="515" max="515" customWidth="true" style="39" width="14.5703125" collapsed="true"/>
    <col min="516" max="516" style="39" width="9.140625" collapsed="true"/>
    <col min="517" max="517" customWidth="true" style="39" width="16.0" collapsed="true"/>
    <col min="518" max="518" customWidth="true" style="39" width="30.28515625" collapsed="true"/>
    <col min="519" max="519" customWidth="true" style="39" width="28.0" collapsed="true"/>
    <col min="520" max="520" style="39" width="9.140625" collapsed="true"/>
    <col min="521" max="521" customWidth="true" style="39" width="20.28515625" collapsed="true"/>
    <col min="522" max="522" style="39" width="9.140625" collapsed="true"/>
    <col min="523" max="523" customWidth="true" style="39" width="14.7109375" collapsed="true"/>
    <col min="524" max="769" style="39" width="9.140625" collapsed="true"/>
    <col min="770" max="770" customWidth="true" style="39" width="11.140625" collapsed="true"/>
    <col min="771" max="771" customWidth="true" style="39" width="14.5703125" collapsed="true"/>
    <col min="772" max="772" style="39" width="9.140625" collapsed="true"/>
    <col min="773" max="773" customWidth="true" style="39" width="16.0" collapsed="true"/>
    <col min="774" max="774" customWidth="true" style="39" width="30.28515625" collapsed="true"/>
    <col min="775" max="775" customWidth="true" style="39" width="28.0" collapsed="true"/>
    <col min="776" max="776" style="39" width="9.140625" collapsed="true"/>
    <col min="777" max="777" customWidth="true" style="39" width="20.28515625" collapsed="true"/>
    <col min="778" max="778" style="39" width="9.140625" collapsed="true"/>
    <col min="779" max="779" customWidth="true" style="39" width="14.7109375" collapsed="true"/>
    <col min="780" max="1025" style="39" width="9.140625" collapsed="true"/>
    <col min="1026" max="1026" customWidth="true" style="39" width="11.140625" collapsed="true"/>
    <col min="1027" max="1027" customWidth="true" style="39" width="14.5703125" collapsed="true"/>
    <col min="1028" max="1028" style="39" width="9.140625" collapsed="true"/>
    <col min="1029" max="1029" customWidth="true" style="39" width="16.0" collapsed="true"/>
    <col min="1030" max="1030" customWidth="true" style="39" width="30.28515625" collapsed="true"/>
    <col min="1031" max="1031" customWidth="true" style="39" width="28.0" collapsed="true"/>
    <col min="1032" max="1032" style="39" width="9.140625" collapsed="true"/>
    <col min="1033" max="1033" customWidth="true" style="39" width="20.28515625" collapsed="true"/>
    <col min="1034" max="1034" style="39" width="9.140625" collapsed="true"/>
    <col min="1035" max="1035" customWidth="true" style="39" width="14.7109375" collapsed="true"/>
    <col min="1036" max="1281" style="39" width="9.140625" collapsed="true"/>
    <col min="1282" max="1282" customWidth="true" style="39" width="11.140625" collapsed="true"/>
    <col min="1283" max="1283" customWidth="true" style="39" width="14.5703125" collapsed="true"/>
    <col min="1284" max="1284" style="39" width="9.140625" collapsed="true"/>
    <col min="1285" max="1285" customWidth="true" style="39" width="16.0" collapsed="true"/>
    <col min="1286" max="1286" customWidth="true" style="39" width="30.28515625" collapsed="true"/>
    <col min="1287" max="1287" customWidth="true" style="39" width="28.0" collapsed="true"/>
    <col min="1288" max="1288" style="39" width="9.140625" collapsed="true"/>
    <col min="1289" max="1289" customWidth="true" style="39" width="20.28515625" collapsed="true"/>
    <col min="1290" max="1290" style="39" width="9.140625" collapsed="true"/>
    <col min="1291" max="1291" customWidth="true" style="39" width="14.7109375" collapsed="true"/>
    <col min="1292" max="1537" style="39" width="9.140625" collapsed="true"/>
    <col min="1538" max="1538" customWidth="true" style="39" width="11.140625" collapsed="true"/>
    <col min="1539" max="1539" customWidth="true" style="39" width="14.5703125" collapsed="true"/>
    <col min="1540" max="1540" style="39" width="9.140625" collapsed="true"/>
    <col min="1541" max="1541" customWidth="true" style="39" width="16.0" collapsed="true"/>
    <col min="1542" max="1542" customWidth="true" style="39" width="30.28515625" collapsed="true"/>
    <col min="1543" max="1543" customWidth="true" style="39" width="28.0" collapsed="true"/>
    <col min="1544" max="1544" style="39" width="9.140625" collapsed="true"/>
    <col min="1545" max="1545" customWidth="true" style="39" width="20.28515625" collapsed="true"/>
    <col min="1546" max="1546" style="39" width="9.140625" collapsed="true"/>
    <col min="1547" max="1547" customWidth="true" style="39" width="14.7109375" collapsed="true"/>
    <col min="1548" max="1793" style="39" width="9.140625" collapsed="true"/>
    <col min="1794" max="1794" customWidth="true" style="39" width="11.140625" collapsed="true"/>
    <col min="1795" max="1795" customWidth="true" style="39" width="14.5703125" collapsed="true"/>
    <col min="1796" max="1796" style="39" width="9.140625" collapsed="true"/>
    <col min="1797" max="1797" customWidth="true" style="39" width="16.0" collapsed="true"/>
    <col min="1798" max="1798" customWidth="true" style="39" width="30.28515625" collapsed="true"/>
    <col min="1799" max="1799" customWidth="true" style="39" width="28.0" collapsed="true"/>
    <col min="1800" max="1800" style="39" width="9.140625" collapsed="true"/>
    <col min="1801" max="1801" customWidth="true" style="39" width="20.28515625" collapsed="true"/>
    <col min="1802" max="1802" style="39" width="9.140625" collapsed="true"/>
    <col min="1803" max="1803" customWidth="true" style="39" width="14.7109375" collapsed="true"/>
    <col min="1804" max="2049" style="39" width="9.140625" collapsed="true"/>
    <col min="2050" max="2050" customWidth="true" style="39" width="11.140625" collapsed="true"/>
    <col min="2051" max="2051" customWidth="true" style="39" width="14.5703125" collapsed="true"/>
    <col min="2052" max="2052" style="39" width="9.140625" collapsed="true"/>
    <col min="2053" max="2053" customWidth="true" style="39" width="16.0" collapsed="true"/>
    <col min="2054" max="2054" customWidth="true" style="39" width="30.28515625" collapsed="true"/>
    <col min="2055" max="2055" customWidth="true" style="39" width="28.0" collapsed="true"/>
    <col min="2056" max="2056" style="39" width="9.140625" collapsed="true"/>
    <col min="2057" max="2057" customWidth="true" style="39" width="20.28515625" collapsed="true"/>
    <col min="2058" max="2058" style="39" width="9.140625" collapsed="true"/>
    <col min="2059" max="2059" customWidth="true" style="39" width="14.7109375" collapsed="true"/>
    <col min="2060" max="2305" style="39" width="9.140625" collapsed="true"/>
    <col min="2306" max="2306" customWidth="true" style="39" width="11.140625" collapsed="true"/>
    <col min="2307" max="2307" customWidth="true" style="39" width="14.5703125" collapsed="true"/>
    <col min="2308" max="2308" style="39" width="9.140625" collapsed="true"/>
    <col min="2309" max="2309" customWidth="true" style="39" width="16.0" collapsed="true"/>
    <col min="2310" max="2310" customWidth="true" style="39" width="30.28515625" collapsed="true"/>
    <col min="2311" max="2311" customWidth="true" style="39" width="28.0" collapsed="true"/>
    <col min="2312" max="2312" style="39" width="9.140625" collapsed="true"/>
    <col min="2313" max="2313" customWidth="true" style="39" width="20.28515625" collapsed="true"/>
    <col min="2314" max="2314" style="39" width="9.140625" collapsed="true"/>
    <col min="2315" max="2315" customWidth="true" style="39" width="14.7109375" collapsed="true"/>
    <col min="2316" max="2561" style="39" width="9.140625" collapsed="true"/>
    <col min="2562" max="2562" customWidth="true" style="39" width="11.140625" collapsed="true"/>
    <col min="2563" max="2563" customWidth="true" style="39" width="14.5703125" collapsed="true"/>
    <col min="2564" max="2564" style="39" width="9.140625" collapsed="true"/>
    <col min="2565" max="2565" customWidth="true" style="39" width="16.0" collapsed="true"/>
    <col min="2566" max="2566" customWidth="true" style="39" width="30.28515625" collapsed="true"/>
    <col min="2567" max="2567" customWidth="true" style="39" width="28.0" collapsed="true"/>
    <col min="2568" max="2568" style="39" width="9.140625" collapsed="true"/>
    <col min="2569" max="2569" customWidth="true" style="39" width="20.28515625" collapsed="true"/>
    <col min="2570" max="2570" style="39" width="9.140625" collapsed="true"/>
    <col min="2571" max="2571" customWidth="true" style="39" width="14.7109375" collapsed="true"/>
    <col min="2572" max="2817" style="39" width="9.140625" collapsed="true"/>
    <col min="2818" max="2818" customWidth="true" style="39" width="11.140625" collapsed="true"/>
    <col min="2819" max="2819" customWidth="true" style="39" width="14.5703125" collapsed="true"/>
    <col min="2820" max="2820" style="39" width="9.140625" collapsed="true"/>
    <col min="2821" max="2821" customWidth="true" style="39" width="16.0" collapsed="true"/>
    <col min="2822" max="2822" customWidth="true" style="39" width="30.28515625" collapsed="true"/>
    <col min="2823" max="2823" customWidth="true" style="39" width="28.0" collapsed="true"/>
    <col min="2824" max="2824" style="39" width="9.140625" collapsed="true"/>
    <col min="2825" max="2825" customWidth="true" style="39" width="20.28515625" collapsed="true"/>
    <col min="2826" max="2826" style="39" width="9.140625" collapsed="true"/>
    <col min="2827" max="2827" customWidth="true" style="39" width="14.7109375" collapsed="true"/>
    <col min="2828" max="3073" style="39" width="9.140625" collapsed="true"/>
    <col min="3074" max="3074" customWidth="true" style="39" width="11.140625" collapsed="true"/>
    <col min="3075" max="3075" customWidth="true" style="39" width="14.5703125" collapsed="true"/>
    <col min="3076" max="3076" style="39" width="9.140625" collapsed="true"/>
    <col min="3077" max="3077" customWidth="true" style="39" width="16.0" collapsed="true"/>
    <col min="3078" max="3078" customWidth="true" style="39" width="30.28515625" collapsed="true"/>
    <col min="3079" max="3079" customWidth="true" style="39" width="28.0" collapsed="true"/>
    <col min="3080" max="3080" style="39" width="9.140625" collapsed="true"/>
    <col min="3081" max="3081" customWidth="true" style="39" width="20.28515625" collapsed="true"/>
    <col min="3082" max="3082" style="39" width="9.140625" collapsed="true"/>
    <col min="3083" max="3083" customWidth="true" style="39" width="14.7109375" collapsed="true"/>
    <col min="3084" max="3329" style="39" width="9.140625" collapsed="true"/>
    <col min="3330" max="3330" customWidth="true" style="39" width="11.140625" collapsed="true"/>
    <col min="3331" max="3331" customWidth="true" style="39" width="14.5703125" collapsed="true"/>
    <col min="3332" max="3332" style="39" width="9.140625" collapsed="true"/>
    <col min="3333" max="3333" customWidth="true" style="39" width="16.0" collapsed="true"/>
    <col min="3334" max="3334" customWidth="true" style="39" width="30.28515625" collapsed="true"/>
    <col min="3335" max="3335" customWidth="true" style="39" width="28.0" collapsed="true"/>
    <col min="3336" max="3336" style="39" width="9.140625" collapsed="true"/>
    <col min="3337" max="3337" customWidth="true" style="39" width="20.28515625" collapsed="true"/>
    <col min="3338" max="3338" style="39" width="9.140625" collapsed="true"/>
    <col min="3339" max="3339" customWidth="true" style="39" width="14.7109375" collapsed="true"/>
    <col min="3340" max="3585" style="39" width="9.140625" collapsed="true"/>
    <col min="3586" max="3586" customWidth="true" style="39" width="11.140625" collapsed="true"/>
    <col min="3587" max="3587" customWidth="true" style="39" width="14.5703125" collapsed="true"/>
    <col min="3588" max="3588" style="39" width="9.140625" collapsed="true"/>
    <col min="3589" max="3589" customWidth="true" style="39" width="16.0" collapsed="true"/>
    <col min="3590" max="3590" customWidth="true" style="39" width="30.28515625" collapsed="true"/>
    <col min="3591" max="3591" customWidth="true" style="39" width="28.0" collapsed="true"/>
    <col min="3592" max="3592" style="39" width="9.140625" collapsed="true"/>
    <col min="3593" max="3593" customWidth="true" style="39" width="20.28515625" collapsed="true"/>
    <col min="3594" max="3594" style="39" width="9.140625" collapsed="true"/>
    <col min="3595" max="3595" customWidth="true" style="39" width="14.7109375" collapsed="true"/>
    <col min="3596" max="3841" style="39" width="9.140625" collapsed="true"/>
    <col min="3842" max="3842" customWidth="true" style="39" width="11.140625" collapsed="true"/>
    <col min="3843" max="3843" customWidth="true" style="39" width="14.5703125" collapsed="true"/>
    <col min="3844" max="3844" style="39" width="9.140625" collapsed="true"/>
    <col min="3845" max="3845" customWidth="true" style="39" width="16.0" collapsed="true"/>
    <col min="3846" max="3846" customWidth="true" style="39" width="30.28515625" collapsed="true"/>
    <col min="3847" max="3847" customWidth="true" style="39" width="28.0" collapsed="true"/>
    <col min="3848" max="3848" style="39" width="9.140625" collapsed="true"/>
    <col min="3849" max="3849" customWidth="true" style="39" width="20.28515625" collapsed="true"/>
    <col min="3850" max="3850" style="39" width="9.140625" collapsed="true"/>
    <col min="3851" max="3851" customWidth="true" style="39" width="14.7109375" collapsed="true"/>
    <col min="3852" max="4097" style="39" width="9.140625" collapsed="true"/>
    <col min="4098" max="4098" customWidth="true" style="39" width="11.140625" collapsed="true"/>
    <col min="4099" max="4099" customWidth="true" style="39" width="14.5703125" collapsed="true"/>
    <col min="4100" max="4100" style="39" width="9.140625" collapsed="true"/>
    <col min="4101" max="4101" customWidth="true" style="39" width="16.0" collapsed="true"/>
    <col min="4102" max="4102" customWidth="true" style="39" width="30.28515625" collapsed="true"/>
    <col min="4103" max="4103" customWidth="true" style="39" width="28.0" collapsed="true"/>
    <col min="4104" max="4104" style="39" width="9.140625" collapsed="true"/>
    <col min="4105" max="4105" customWidth="true" style="39" width="20.28515625" collapsed="true"/>
    <col min="4106" max="4106" style="39" width="9.140625" collapsed="true"/>
    <col min="4107" max="4107" customWidth="true" style="39" width="14.7109375" collapsed="true"/>
    <col min="4108" max="4353" style="39" width="9.140625" collapsed="true"/>
    <col min="4354" max="4354" customWidth="true" style="39" width="11.140625" collapsed="true"/>
    <col min="4355" max="4355" customWidth="true" style="39" width="14.5703125" collapsed="true"/>
    <col min="4356" max="4356" style="39" width="9.140625" collapsed="true"/>
    <col min="4357" max="4357" customWidth="true" style="39" width="16.0" collapsed="true"/>
    <col min="4358" max="4358" customWidth="true" style="39" width="30.28515625" collapsed="true"/>
    <col min="4359" max="4359" customWidth="true" style="39" width="28.0" collapsed="true"/>
    <col min="4360" max="4360" style="39" width="9.140625" collapsed="true"/>
    <col min="4361" max="4361" customWidth="true" style="39" width="20.28515625" collapsed="true"/>
    <col min="4362" max="4362" style="39" width="9.140625" collapsed="true"/>
    <col min="4363" max="4363" customWidth="true" style="39" width="14.7109375" collapsed="true"/>
    <col min="4364" max="4609" style="39" width="9.140625" collapsed="true"/>
    <col min="4610" max="4610" customWidth="true" style="39" width="11.140625" collapsed="true"/>
    <col min="4611" max="4611" customWidth="true" style="39" width="14.5703125" collapsed="true"/>
    <col min="4612" max="4612" style="39" width="9.140625" collapsed="true"/>
    <col min="4613" max="4613" customWidth="true" style="39" width="16.0" collapsed="true"/>
    <col min="4614" max="4614" customWidth="true" style="39" width="30.28515625" collapsed="true"/>
    <col min="4615" max="4615" customWidth="true" style="39" width="28.0" collapsed="true"/>
    <col min="4616" max="4616" style="39" width="9.140625" collapsed="true"/>
    <col min="4617" max="4617" customWidth="true" style="39" width="20.28515625" collapsed="true"/>
    <col min="4618" max="4618" style="39" width="9.140625" collapsed="true"/>
    <col min="4619" max="4619" customWidth="true" style="39" width="14.7109375" collapsed="true"/>
    <col min="4620" max="4865" style="39" width="9.140625" collapsed="true"/>
    <col min="4866" max="4866" customWidth="true" style="39" width="11.140625" collapsed="true"/>
    <col min="4867" max="4867" customWidth="true" style="39" width="14.5703125" collapsed="true"/>
    <col min="4868" max="4868" style="39" width="9.140625" collapsed="true"/>
    <col min="4869" max="4869" customWidth="true" style="39" width="16.0" collapsed="true"/>
    <col min="4870" max="4870" customWidth="true" style="39" width="30.28515625" collapsed="true"/>
    <col min="4871" max="4871" customWidth="true" style="39" width="28.0" collapsed="true"/>
    <col min="4872" max="4872" style="39" width="9.140625" collapsed="true"/>
    <col min="4873" max="4873" customWidth="true" style="39" width="20.28515625" collapsed="true"/>
    <col min="4874" max="4874" style="39" width="9.140625" collapsed="true"/>
    <col min="4875" max="4875" customWidth="true" style="39" width="14.7109375" collapsed="true"/>
    <col min="4876" max="5121" style="39" width="9.140625" collapsed="true"/>
    <col min="5122" max="5122" customWidth="true" style="39" width="11.140625" collapsed="true"/>
    <col min="5123" max="5123" customWidth="true" style="39" width="14.5703125" collapsed="true"/>
    <col min="5124" max="5124" style="39" width="9.140625" collapsed="true"/>
    <col min="5125" max="5125" customWidth="true" style="39" width="16.0" collapsed="true"/>
    <col min="5126" max="5126" customWidth="true" style="39" width="30.28515625" collapsed="true"/>
    <col min="5127" max="5127" customWidth="true" style="39" width="28.0" collapsed="true"/>
    <col min="5128" max="5128" style="39" width="9.140625" collapsed="true"/>
    <col min="5129" max="5129" customWidth="true" style="39" width="20.28515625" collapsed="true"/>
    <col min="5130" max="5130" style="39" width="9.140625" collapsed="true"/>
    <col min="5131" max="5131" customWidth="true" style="39" width="14.7109375" collapsed="true"/>
    <col min="5132" max="5377" style="39" width="9.140625" collapsed="true"/>
    <col min="5378" max="5378" customWidth="true" style="39" width="11.140625" collapsed="true"/>
    <col min="5379" max="5379" customWidth="true" style="39" width="14.5703125" collapsed="true"/>
    <col min="5380" max="5380" style="39" width="9.140625" collapsed="true"/>
    <col min="5381" max="5381" customWidth="true" style="39" width="16.0" collapsed="true"/>
    <col min="5382" max="5382" customWidth="true" style="39" width="30.28515625" collapsed="true"/>
    <col min="5383" max="5383" customWidth="true" style="39" width="28.0" collapsed="true"/>
    <col min="5384" max="5384" style="39" width="9.140625" collapsed="true"/>
    <col min="5385" max="5385" customWidth="true" style="39" width="20.28515625" collapsed="true"/>
    <col min="5386" max="5386" style="39" width="9.140625" collapsed="true"/>
    <col min="5387" max="5387" customWidth="true" style="39" width="14.7109375" collapsed="true"/>
    <col min="5388" max="5633" style="39" width="9.140625" collapsed="true"/>
    <col min="5634" max="5634" customWidth="true" style="39" width="11.140625" collapsed="true"/>
    <col min="5635" max="5635" customWidth="true" style="39" width="14.5703125" collapsed="true"/>
    <col min="5636" max="5636" style="39" width="9.140625" collapsed="true"/>
    <col min="5637" max="5637" customWidth="true" style="39" width="16.0" collapsed="true"/>
    <col min="5638" max="5638" customWidth="true" style="39" width="30.28515625" collapsed="true"/>
    <col min="5639" max="5639" customWidth="true" style="39" width="28.0" collapsed="true"/>
    <col min="5640" max="5640" style="39" width="9.140625" collapsed="true"/>
    <col min="5641" max="5641" customWidth="true" style="39" width="20.28515625" collapsed="true"/>
    <col min="5642" max="5642" style="39" width="9.140625" collapsed="true"/>
    <col min="5643" max="5643" customWidth="true" style="39" width="14.7109375" collapsed="true"/>
    <col min="5644" max="5889" style="39" width="9.140625" collapsed="true"/>
    <col min="5890" max="5890" customWidth="true" style="39" width="11.140625" collapsed="true"/>
    <col min="5891" max="5891" customWidth="true" style="39" width="14.5703125" collapsed="true"/>
    <col min="5892" max="5892" style="39" width="9.140625" collapsed="true"/>
    <col min="5893" max="5893" customWidth="true" style="39" width="16.0" collapsed="true"/>
    <col min="5894" max="5894" customWidth="true" style="39" width="30.28515625" collapsed="true"/>
    <col min="5895" max="5895" customWidth="true" style="39" width="28.0" collapsed="true"/>
    <col min="5896" max="5896" style="39" width="9.140625" collapsed="true"/>
    <col min="5897" max="5897" customWidth="true" style="39" width="20.28515625" collapsed="true"/>
    <col min="5898" max="5898" style="39" width="9.140625" collapsed="true"/>
    <col min="5899" max="5899" customWidth="true" style="39" width="14.7109375" collapsed="true"/>
    <col min="5900" max="6145" style="39" width="9.140625" collapsed="true"/>
    <col min="6146" max="6146" customWidth="true" style="39" width="11.140625" collapsed="true"/>
    <col min="6147" max="6147" customWidth="true" style="39" width="14.5703125" collapsed="true"/>
    <col min="6148" max="6148" style="39" width="9.140625" collapsed="true"/>
    <col min="6149" max="6149" customWidth="true" style="39" width="16.0" collapsed="true"/>
    <col min="6150" max="6150" customWidth="true" style="39" width="30.28515625" collapsed="true"/>
    <col min="6151" max="6151" customWidth="true" style="39" width="28.0" collapsed="true"/>
    <col min="6152" max="6152" style="39" width="9.140625" collapsed="true"/>
    <col min="6153" max="6153" customWidth="true" style="39" width="20.28515625" collapsed="true"/>
    <col min="6154" max="6154" style="39" width="9.140625" collapsed="true"/>
    <col min="6155" max="6155" customWidth="true" style="39" width="14.7109375" collapsed="true"/>
    <col min="6156" max="6401" style="39" width="9.140625" collapsed="true"/>
    <col min="6402" max="6402" customWidth="true" style="39" width="11.140625" collapsed="true"/>
    <col min="6403" max="6403" customWidth="true" style="39" width="14.5703125" collapsed="true"/>
    <col min="6404" max="6404" style="39" width="9.140625" collapsed="true"/>
    <col min="6405" max="6405" customWidth="true" style="39" width="16.0" collapsed="true"/>
    <col min="6406" max="6406" customWidth="true" style="39" width="30.28515625" collapsed="true"/>
    <col min="6407" max="6407" customWidth="true" style="39" width="28.0" collapsed="true"/>
    <col min="6408" max="6408" style="39" width="9.140625" collapsed="true"/>
    <col min="6409" max="6409" customWidth="true" style="39" width="20.28515625" collapsed="true"/>
    <col min="6410" max="6410" style="39" width="9.140625" collapsed="true"/>
    <col min="6411" max="6411" customWidth="true" style="39" width="14.7109375" collapsed="true"/>
    <col min="6412" max="6657" style="39" width="9.140625" collapsed="true"/>
    <col min="6658" max="6658" customWidth="true" style="39" width="11.140625" collapsed="true"/>
    <col min="6659" max="6659" customWidth="true" style="39" width="14.5703125" collapsed="true"/>
    <col min="6660" max="6660" style="39" width="9.140625" collapsed="true"/>
    <col min="6661" max="6661" customWidth="true" style="39" width="16.0" collapsed="true"/>
    <col min="6662" max="6662" customWidth="true" style="39" width="30.28515625" collapsed="true"/>
    <col min="6663" max="6663" customWidth="true" style="39" width="28.0" collapsed="true"/>
    <col min="6664" max="6664" style="39" width="9.140625" collapsed="true"/>
    <col min="6665" max="6665" customWidth="true" style="39" width="20.28515625" collapsed="true"/>
    <col min="6666" max="6666" style="39" width="9.140625" collapsed="true"/>
    <col min="6667" max="6667" customWidth="true" style="39" width="14.7109375" collapsed="true"/>
    <col min="6668" max="6913" style="39" width="9.140625" collapsed="true"/>
    <col min="6914" max="6914" customWidth="true" style="39" width="11.140625" collapsed="true"/>
    <col min="6915" max="6915" customWidth="true" style="39" width="14.5703125" collapsed="true"/>
    <col min="6916" max="6916" style="39" width="9.140625" collapsed="true"/>
    <col min="6917" max="6917" customWidth="true" style="39" width="16.0" collapsed="true"/>
    <col min="6918" max="6918" customWidth="true" style="39" width="30.28515625" collapsed="true"/>
    <col min="6919" max="6919" customWidth="true" style="39" width="28.0" collapsed="true"/>
    <col min="6920" max="6920" style="39" width="9.140625" collapsed="true"/>
    <col min="6921" max="6921" customWidth="true" style="39" width="20.28515625" collapsed="true"/>
    <col min="6922" max="6922" style="39" width="9.140625" collapsed="true"/>
    <col min="6923" max="6923" customWidth="true" style="39" width="14.7109375" collapsed="true"/>
    <col min="6924" max="7169" style="39" width="9.140625" collapsed="true"/>
    <col min="7170" max="7170" customWidth="true" style="39" width="11.140625" collapsed="true"/>
    <col min="7171" max="7171" customWidth="true" style="39" width="14.5703125" collapsed="true"/>
    <col min="7172" max="7172" style="39" width="9.140625" collapsed="true"/>
    <col min="7173" max="7173" customWidth="true" style="39" width="16.0" collapsed="true"/>
    <col min="7174" max="7174" customWidth="true" style="39" width="30.28515625" collapsed="true"/>
    <col min="7175" max="7175" customWidth="true" style="39" width="28.0" collapsed="true"/>
    <col min="7176" max="7176" style="39" width="9.140625" collapsed="true"/>
    <col min="7177" max="7177" customWidth="true" style="39" width="20.28515625" collapsed="true"/>
    <col min="7178" max="7178" style="39" width="9.140625" collapsed="true"/>
    <col min="7179" max="7179" customWidth="true" style="39" width="14.7109375" collapsed="true"/>
    <col min="7180" max="7425" style="39" width="9.140625" collapsed="true"/>
    <col min="7426" max="7426" customWidth="true" style="39" width="11.140625" collapsed="true"/>
    <col min="7427" max="7427" customWidth="true" style="39" width="14.5703125" collapsed="true"/>
    <col min="7428" max="7428" style="39" width="9.140625" collapsed="true"/>
    <col min="7429" max="7429" customWidth="true" style="39" width="16.0" collapsed="true"/>
    <col min="7430" max="7430" customWidth="true" style="39" width="30.28515625" collapsed="true"/>
    <col min="7431" max="7431" customWidth="true" style="39" width="28.0" collapsed="true"/>
    <col min="7432" max="7432" style="39" width="9.140625" collapsed="true"/>
    <col min="7433" max="7433" customWidth="true" style="39" width="20.28515625" collapsed="true"/>
    <col min="7434" max="7434" style="39" width="9.140625" collapsed="true"/>
    <col min="7435" max="7435" customWidth="true" style="39" width="14.7109375" collapsed="true"/>
    <col min="7436" max="7681" style="39" width="9.140625" collapsed="true"/>
    <col min="7682" max="7682" customWidth="true" style="39" width="11.140625" collapsed="true"/>
    <col min="7683" max="7683" customWidth="true" style="39" width="14.5703125" collapsed="true"/>
    <col min="7684" max="7684" style="39" width="9.140625" collapsed="true"/>
    <col min="7685" max="7685" customWidth="true" style="39" width="16.0" collapsed="true"/>
    <col min="7686" max="7686" customWidth="true" style="39" width="30.28515625" collapsed="true"/>
    <col min="7687" max="7687" customWidth="true" style="39" width="28.0" collapsed="true"/>
    <col min="7688" max="7688" style="39" width="9.140625" collapsed="true"/>
    <col min="7689" max="7689" customWidth="true" style="39" width="20.28515625" collapsed="true"/>
    <col min="7690" max="7690" style="39" width="9.140625" collapsed="true"/>
    <col min="7691" max="7691" customWidth="true" style="39" width="14.7109375" collapsed="true"/>
    <col min="7692" max="7937" style="39" width="9.140625" collapsed="true"/>
    <col min="7938" max="7938" customWidth="true" style="39" width="11.140625" collapsed="true"/>
    <col min="7939" max="7939" customWidth="true" style="39" width="14.5703125" collapsed="true"/>
    <col min="7940" max="7940" style="39" width="9.140625" collapsed="true"/>
    <col min="7941" max="7941" customWidth="true" style="39" width="16.0" collapsed="true"/>
    <col min="7942" max="7942" customWidth="true" style="39" width="30.28515625" collapsed="true"/>
    <col min="7943" max="7943" customWidth="true" style="39" width="28.0" collapsed="true"/>
    <col min="7944" max="7944" style="39" width="9.140625" collapsed="true"/>
    <col min="7945" max="7945" customWidth="true" style="39" width="20.28515625" collapsed="true"/>
    <col min="7946" max="7946" style="39" width="9.140625" collapsed="true"/>
    <col min="7947" max="7947" customWidth="true" style="39" width="14.7109375" collapsed="true"/>
    <col min="7948" max="8193" style="39" width="9.140625" collapsed="true"/>
    <col min="8194" max="8194" customWidth="true" style="39" width="11.140625" collapsed="true"/>
    <col min="8195" max="8195" customWidth="true" style="39" width="14.5703125" collapsed="true"/>
    <col min="8196" max="8196" style="39" width="9.140625" collapsed="true"/>
    <col min="8197" max="8197" customWidth="true" style="39" width="16.0" collapsed="true"/>
    <col min="8198" max="8198" customWidth="true" style="39" width="30.28515625" collapsed="true"/>
    <col min="8199" max="8199" customWidth="true" style="39" width="28.0" collapsed="true"/>
    <col min="8200" max="8200" style="39" width="9.140625" collapsed="true"/>
    <col min="8201" max="8201" customWidth="true" style="39" width="20.28515625" collapsed="true"/>
    <col min="8202" max="8202" style="39" width="9.140625" collapsed="true"/>
    <col min="8203" max="8203" customWidth="true" style="39" width="14.7109375" collapsed="true"/>
    <col min="8204" max="8449" style="39" width="9.140625" collapsed="true"/>
    <col min="8450" max="8450" customWidth="true" style="39" width="11.140625" collapsed="true"/>
    <col min="8451" max="8451" customWidth="true" style="39" width="14.5703125" collapsed="true"/>
    <col min="8452" max="8452" style="39" width="9.140625" collapsed="true"/>
    <col min="8453" max="8453" customWidth="true" style="39" width="16.0" collapsed="true"/>
    <col min="8454" max="8454" customWidth="true" style="39" width="30.28515625" collapsed="true"/>
    <col min="8455" max="8455" customWidth="true" style="39" width="28.0" collapsed="true"/>
    <col min="8456" max="8456" style="39" width="9.140625" collapsed="true"/>
    <col min="8457" max="8457" customWidth="true" style="39" width="20.28515625" collapsed="true"/>
    <col min="8458" max="8458" style="39" width="9.140625" collapsed="true"/>
    <col min="8459" max="8459" customWidth="true" style="39" width="14.7109375" collapsed="true"/>
    <col min="8460" max="8705" style="39" width="9.140625" collapsed="true"/>
    <col min="8706" max="8706" customWidth="true" style="39" width="11.140625" collapsed="true"/>
    <col min="8707" max="8707" customWidth="true" style="39" width="14.5703125" collapsed="true"/>
    <col min="8708" max="8708" style="39" width="9.140625" collapsed="true"/>
    <col min="8709" max="8709" customWidth="true" style="39" width="16.0" collapsed="true"/>
    <col min="8710" max="8710" customWidth="true" style="39" width="30.28515625" collapsed="true"/>
    <col min="8711" max="8711" customWidth="true" style="39" width="28.0" collapsed="true"/>
    <col min="8712" max="8712" style="39" width="9.140625" collapsed="true"/>
    <col min="8713" max="8713" customWidth="true" style="39" width="20.28515625" collapsed="true"/>
    <col min="8714" max="8714" style="39" width="9.140625" collapsed="true"/>
    <col min="8715" max="8715" customWidth="true" style="39" width="14.7109375" collapsed="true"/>
    <col min="8716" max="8961" style="39" width="9.140625" collapsed="true"/>
    <col min="8962" max="8962" customWidth="true" style="39" width="11.140625" collapsed="true"/>
    <col min="8963" max="8963" customWidth="true" style="39" width="14.5703125" collapsed="true"/>
    <col min="8964" max="8964" style="39" width="9.140625" collapsed="true"/>
    <col min="8965" max="8965" customWidth="true" style="39" width="16.0" collapsed="true"/>
    <col min="8966" max="8966" customWidth="true" style="39" width="30.28515625" collapsed="true"/>
    <col min="8967" max="8967" customWidth="true" style="39" width="28.0" collapsed="true"/>
    <col min="8968" max="8968" style="39" width="9.140625" collapsed="true"/>
    <col min="8969" max="8969" customWidth="true" style="39" width="20.28515625" collapsed="true"/>
    <col min="8970" max="8970" style="39" width="9.140625" collapsed="true"/>
    <col min="8971" max="8971" customWidth="true" style="39" width="14.7109375" collapsed="true"/>
    <col min="8972" max="9217" style="39" width="9.140625" collapsed="true"/>
    <col min="9218" max="9218" customWidth="true" style="39" width="11.140625" collapsed="true"/>
    <col min="9219" max="9219" customWidth="true" style="39" width="14.5703125" collapsed="true"/>
    <col min="9220" max="9220" style="39" width="9.140625" collapsed="true"/>
    <col min="9221" max="9221" customWidth="true" style="39" width="16.0" collapsed="true"/>
    <col min="9222" max="9222" customWidth="true" style="39" width="30.28515625" collapsed="true"/>
    <col min="9223" max="9223" customWidth="true" style="39" width="28.0" collapsed="true"/>
    <col min="9224" max="9224" style="39" width="9.140625" collapsed="true"/>
    <col min="9225" max="9225" customWidth="true" style="39" width="20.28515625" collapsed="true"/>
    <col min="9226" max="9226" style="39" width="9.140625" collapsed="true"/>
    <col min="9227" max="9227" customWidth="true" style="39" width="14.7109375" collapsed="true"/>
    <col min="9228" max="9473" style="39" width="9.140625" collapsed="true"/>
    <col min="9474" max="9474" customWidth="true" style="39" width="11.140625" collapsed="true"/>
    <col min="9475" max="9475" customWidth="true" style="39" width="14.5703125" collapsed="true"/>
    <col min="9476" max="9476" style="39" width="9.140625" collapsed="true"/>
    <col min="9477" max="9477" customWidth="true" style="39" width="16.0" collapsed="true"/>
    <col min="9478" max="9478" customWidth="true" style="39" width="30.28515625" collapsed="true"/>
    <col min="9479" max="9479" customWidth="true" style="39" width="28.0" collapsed="true"/>
    <col min="9480" max="9480" style="39" width="9.140625" collapsed="true"/>
    <col min="9481" max="9481" customWidth="true" style="39" width="20.28515625" collapsed="true"/>
    <col min="9482" max="9482" style="39" width="9.140625" collapsed="true"/>
    <col min="9483" max="9483" customWidth="true" style="39" width="14.7109375" collapsed="true"/>
    <col min="9484" max="9729" style="39" width="9.140625" collapsed="true"/>
    <col min="9730" max="9730" customWidth="true" style="39" width="11.140625" collapsed="true"/>
    <col min="9731" max="9731" customWidth="true" style="39" width="14.5703125" collapsed="true"/>
    <col min="9732" max="9732" style="39" width="9.140625" collapsed="true"/>
    <col min="9733" max="9733" customWidth="true" style="39" width="16.0" collapsed="true"/>
    <col min="9734" max="9734" customWidth="true" style="39" width="30.28515625" collapsed="true"/>
    <col min="9735" max="9735" customWidth="true" style="39" width="28.0" collapsed="true"/>
    <col min="9736" max="9736" style="39" width="9.140625" collapsed="true"/>
    <col min="9737" max="9737" customWidth="true" style="39" width="20.28515625" collapsed="true"/>
    <col min="9738" max="9738" style="39" width="9.140625" collapsed="true"/>
    <col min="9739" max="9739" customWidth="true" style="39" width="14.7109375" collapsed="true"/>
    <col min="9740" max="9985" style="39" width="9.140625" collapsed="true"/>
    <col min="9986" max="9986" customWidth="true" style="39" width="11.140625" collapsed="true"/>
    <col min="9987" max="9987" customWidth="true" style="39" width="14.5703125" collapsed="true"/>
    <col min="9988" max="9988" style="39" width="9.140625" collapsed="true"/>
    <col min="9989" max="9989" customWidth="true" style="39" width="16.0" collapsed="true"/>
    <col min="9990" max="9990" customWidth="true" style="39" width="30.28515625" collapsed="true"/>
    <col min="9991" max="9991" customWidth="true" style="39" width="28.0" collapsed="true"/>
    <col min="9992" max="9992" style="39" width="9.140625" collapsed="true"/>
    <col min="9993" max="9993" customWidth="true" style="39" width="20.28515625" collapsed="true"/>
    <col min="9994" max="9994" style="39" width="9.140625" collapsed="true"/>
    <col min="9995" max="9995" customWidth="true" style="39" width="14.7109375" collapsed="true"/>
    <col min="9996" max="10241" style="39" width="9.140625" collapsed="true"/>
    <col min="10242" max="10242" customWidth="true" style="39" width="11.140625" collapsed="true"/>
    <col min="10243" max="10243" customWidth="true" style="39" width="14.5703125" collapsed="true"/>
    <col min="10244" max="10244" style="39" width="9.140625" collapsed="true"/>
    <col min="10245" max="10245" customWidth="true" style="39" width="16.0" collapsed="true"/>
    <col min="10246" max="10246" customWidth="true" style="39" width="30.28515625" collapsed="true"/>
    <col min="10247" max="10247" customWidth="true" style="39" width="28.0" collapsed="true"/>
    <col min="10248" max="10248" style="39" width="9.140625" collapsed="true"/>
    <col min="10249" max="10249" customWidth="true" style="39" width="20.28515625" collapsed="true"/>
    <col min="10250" max="10250" style="39" width="9.140625" collapsed="true"/>
    <col min="10251" max="10251" customWidth="true" style="39" width="14.7109375" collapsed="true"/>
    <col min="10252" max="10497" style="39" width="9.140625" collapsed="true"/>
    <col min="10498" max="10498" customWidth="true" style="39" width="11.140625" collapsed="true"/>
    <col min="10499" max="10499" customWidth="true" style="39" width="14.5703125" collapsed="true"/>
    <col min="10500" max="10500" style="39" width="9.140625" collapsed="true"/>
    <col min="10501" max="10501" customWidth="true" style="39" width="16.0" collapsed="true"/>
    <col min="10502" max="10502" customWidth="true" style="39" width="30.28515625" collapsed="true"/>
    <col min="10503" max="10503" customWidth="true" style="39" width="28.0" collapsed="true"/>
    <col min="10504" max="10504" style="39" width="9.140625" collapsed="true"/>
    <col min="10505" max="10505" customWidth="true" style="39" width="20.28515625" collapsed="true"/>
    <col min="10506" max="10506" style="39" width="9.140625" collapsed="true"/>
    <col min="10507" max="10507" customWidth="true" style="39" width="14.7109375" collapsed="true"/>
    <col min="10508" max="10753" style="39" width="9.140625" collapsed="true"/>
    <col min="10754" max="10754" customWidth="true" style="39" width="11.140625" collapsed="true"/>
    <col min="10755" max="10755" customWidth="true" style="39" width="14.5703125" collapsed="true"/>
    <col min="10756" max="10756" style="39" width="9.140625" collapsed="true"/>
    <col min="10757" max="10757" customWidth="true" style="39" width="16.0" collapsed="true"/>
    <col min="10758" max="10758" customWidth="true" style="39" width="30.28515625" collapsed="true"/>
    <col min="10759" max="10759" customWidth="true" style="39" width="28.0" collapsed="true"/>
    <col min="10760" max="10760" style="39" width="9.140625" collapsed="true"/>
    <col min="10761" max="10761" customWidth="true" style="39" width="20.28515625" collapsed="true"/>
    <col min="10762" max="10762" style="39" width="9.140625" collapsed="true"/>
    <col min="10763" max="10763" customWidth="true" style="39" width="14.7109375" collapsed="true"/>
    <col min="10764" max="11009" style="39" width="9.140625" collapsed="true"/>
    <col min="11010" max="11010" customWidth="true" style="39" width="11.140625" collapsed="true"/>
    <col min="11011" max="11011" customWidth="true" style="39" width="14.5703125" collapsed="true"/>
    <col min="11012" max="11012" style="39" width="9.140625" collapsed="true"/>
    <col min="11013" max="11013" customWidth="true" style="39" width="16.0" collapsed="true"/>
    <col min="11014" max="11014" customWidth="true" style="39" width="30.28515625" collapsed="true"/>
    <col min="11015" max="11015" customWidth="true" style="39" width="28.0" collapsed="true"/>
    <col min="11016" max="11016" style="39" width="9.140625" collapsed="true"/>
    <col min="11017" max="11017" customWidth="true" style="39" width="20.28515625" collapsed="true"/>
    <col min="11018" max="11018" style="39" width="9.140625" collapsed="true"/>
    <col min="11019" max="11019" customWidth="true" style="39" width="14.7109375" collapsed="true"/>
    <col min="11020" max="11265" style="39" width="9.140625" collapsed="true"/>
    <col min="11266" max="11266" customWidth="true" style="39" width="11.140625" collapsed="true"/>
    <col min="11267" max="11267" customWidth="true" style="39" width="14.5703125" collapsed="true"/>
    <col min="11268" max="11268" style="39" width="9.140625" collapsed="true"/>
    <col min="11269" max="11269" customWidth="true" style="39" width="16.0" collapsed="true"/>
    <col min="11270" max="11270" customWidth="true" style="39" width="30.28515625" collapsed="true"/>
    <col min="11271" max="11271" customWidth="true" style="39" width="28.0" collapsed="true"/>
    <col min="11272" max="11272" style="39" width="9.140625" collapsed="true"/>
    <col min="11273" max="11273" customWidth="true" style="39" width="20.28515625" collapsed="true"/>
    <col min="11274" max="11274" style="39" width="9.140625" collapsed="true"/>
    <col min="11275" max="11275" customWidth="true" style="39" width="14.7109375" collapsed="true"/>
    <col min="11276" max="11521" style="39" width="9.140625" collapsed="true"/>
    <col min="11522" max="11522" customWidth="true" style="39" width="11.140625" collapsed="true"/>
    <col min="11523" max="11523" customWidth="true" style="39" width="14.5703125" collapsed="true"/>
    <col min="11524" max="11524" style="39" width="9.140625" collapsed="true"/>
    <col min="11525" max="11525" customWidth="true" style="39" width="16.0" collapsed="true"/>
    <col min="11526" max="11526" customWidth="true" style="39" width="30.28515625" collapsed="true"/>
    <col min="11527" max="11527" customWidth="true" style="39" width="28.0" collapsed="true"/>
    <col min="11528" max="11528" style="39" width="9.140625" collapsed="true"/>
    <col min="11529" max="11529" customWidth="true" style="39" width="20.28515625" collapsed="true"/>
    <col min="11530" max="11530" style="39" width="9.140625" collapsed="true"/>
    <col min="11531" max="11531" customWidth="true" style="39" width="14.7109375" collapsed="true"/>
    <col min="11532" max="11777" style="39" width="9.140625" collapsed="true"/>
    <col min="11778" max="11778" customWidth="true" style="39" width="11.140625" collapsed="true"/>
    <col min="11779" max="11779" customWidth="true" style="39" width="14.5703125" collapsed="true"/>
    <col min="11780" max="11780" style="39" width="9.140625" collapsed="true"/>
    <col min="11781" max="11781" customWidth="true" style="39" width="16.0" collapsed="true"/>
    <col min="11782" max="11782" customWidth="true" style="39" width="30.28515625" collapsed="true"/>
    <col min="11783" max="11783" customWidth="true" style="39" width="28.0" collapsed="true"/>
    <col min="11784" max="11784" style="39" width="9.140625" collapsed="true"/>
    <col min="11785" max="11785" customWidth="true" style="39" width="20.28515625" collapsed="true"/>
    <col min="11786" max="11786" style="39" width="9.140625" collapsed="true"/>
    <col min="11787" max="11787" customWidth="true" style="39" width="14.7109375" collapsed="true"/>
    <col min="11788" max="12033" style="39" width="9.140625" collapsed="true"/>
    <col min="12034" max="12034" customWidth="true" style="39" width="11.140625" collapsed="true"/>
    <col min="12035" max="12035" customWidth="true" style="39" width="14.5703125" collapsed="true"/>
    <col min="12036" max="12036" style="39" width="9.140625" collapsed="true"/>
    <col min="12037" max="12037" customWidth="true" style="39" width="16.0" collapsed="true"/>
    <col min="12038" max="12038" customWidth="true" style="39" width="30.28515625" collapsed="true"/>
    <col min="12039" max="12039" customWidth="true" style="39" width="28.0" collapsed="true"/>
    <col min="12040" max="12040" style="39" width="9.140625" collapsed="true"/>
    <col min="12041" max="12041" customWidth="true" style="39" width="20.28515625" collapsed="true"/>
    <col min="12042" max="12042" style="39" width="9.140625" collapsed="true"/>
    <col min="12043" max="12043" customWidth="true" style="39" width="14.7109375" collapsed="true"/>
    <col min="12044" max="12289" style="39" width="9.140625" collapsed="true"/>
    <col min="12290" max="12290" customWidth="true" style="39" width="11.140625" collapsed="true"/>
    <col min="12291" max="12291" customWidth="true" style="39" width="14.5703125" collapsed="true"/>
    <col min="12292" max="12292" style="39" width="9.140625" collapsed="true"/>
    <col min="12293" max="12293" customWidth="true" style="39" width="16.0" collapsed="true"/>
    <col min="12294" max="12294" customWidth="true" style="39" width="30.28515625" collapsed="true"/>
    <col min="12295" max="12295" customWidth="true" style="39" width="28.0" collapsed="true"/>
    <col min="12296" max="12296" style="39" width="9.140625" collapsed="true"/>
    <col min="12297" max="12297" customWidth="true" style="39" width="20.28515625" collapsed="true"/>
    <col min="12298" max="12298" style="39" width="9.140625" collapsed="true"/>
    <col min="12299" max="12299" customWidth="true" style="39" width="14.7109375" collapsed="true"/>
    <col min="12300" max="12545" style="39" width="9.140625" collapsed="true"/>
    <col min="12546" max="12546" customWidth="true" style="39" width="11.140625" collapsed="true"/>
    <col min="12547" max="12547" customWidth="true" style="39" width="14.5703125" collapsed="true"/>
    <col min="12548" max="12548" style="39" width="9.140625" collapsed="true"/>
    <col min="12549" max="12549" customWidth="true" style="39" width="16.0" collapsed="true"/>
    <col min="12550" max="12550" customWidth="true" style="39" width="30.28515625" collapsed="true"/>
    <col min="12551" max="12551" customWidth="true" style="39" width="28.0" collapsed="true"/>
    <col min="12552" max="12552" style="39" width="9.140625" collapsed="true"/>
    <col min="12553" max="12553" customWidth="true" style="39" width="20.28515625" collapsed="true"/>
    <col min="12554" max="12554" style="39" width="9.140625" collapsed="true"/>
    <col min="12555" max="12555" customWidth="true" style="39" width="14.7109375" collapsed="true"/>
    <col min="12556" max="12801" style="39" width="9.140625" collapsed="true"/>
    <col min="12802" max="12802" customWidth="true" style="39" width="11.140625" collapsed="true"/>
    <col min="12803" max="12803" customWidth="true" style="39" width="14.5703125" collapsed="true"/>
    <col min="12804" max="12804" style="39" width="9.140625" collapsed="true"/>
    <col min="12805" max="12805" customWidth="true" style="39" width="16.0" collapsed="true"/>
    <col min="12806" max="12806" customWidth="true" style="39" width="30.28515625" collapsed="true"/>
    <col min="12807" max="12807" customWidth="true" style="39" width="28.0" collapsed="true"/>
    <col min="12808" max="12808" style="39" width="9.140625" collapsed="true"/>
    <col min="12809" max="12809" customWidth="true" style="39" width="20.28515625" collapsed="true"/>
    <col min="12810" max="12810" style="39" width="9.140625" collapsed="true"/>
    <col min="12811" max="12811" customWidth="true" style="39" width="14.7109375" collapsed="true"/>
    <col min="12812" max="13057" style="39" width="9.140625" collapsed="true"/>
    <col min="13058" max="13058" customWidth="true" style="39" width="11.140625" collapsed="true"/>
    <col min="13059" max="13059" customWidth="true" style="39" width="14.5703125" collapsed="true"/>
    <col min="13060" max="13060" style="39" width="9.140625" collapsed="true"/>
    <col min="13061" max="13061" customWidth="true" style="39" width="16.0" collapsed="true"/>
    <col min="13062" max="13062" customWidth="true" style="39" width="30.28515625" collapsed="true"/>
    <col min="13063" max="13063" customWidth="true" style="39" width="28.0" collapsed="true"/>
    <col min="13064" max="13064" style="39" width="9.140625" collapsed="true"/>
    <col min="13065" max="13065" customWidth="true" style="39" width="20.28515625" collapsed="true"/>
    <col min="13066" max="13066" style="39" width="9.140625" collapsed="true"/>
    <col min="13067" max="13067" customWidth="true" style="39" width="14.7109375" collapsed="true"/>
    <col min="13068" max="13313" style="39" width="9.140625" collapsed="true"/>
    <col min="13314" max="13314" customWidth="true" style="39" width="11.140625" collapsed="true"/>
    <col min="13315" max="13315" customWidth="true" style="39" width="14.5703125" collapsed="true"/>
    <col min="13316" max="13316" style="39" width="9.140625" collapsed="true"/>
    <col min="13317" max="13317" customWidth="true" style="39" width="16.0" collapsed="true"/>
    <col min="13318" max="13318" customWidth="true" style="39" width="30.28515625" collapsed="true"/>
    <col min="13319" max="13319" customWidth="true" style="39" width="28.0" collapsed="true"/>
    <col min="13320" max="13320" style="39" width="9.140625" collapsed="true"/>
    <col min="13321" max="13321" customWidth="true" style="39" width="20.28515625" collapsed="true"/>
    <col min="13322" max="13322" style="39" width="9.140625" collapsed="true"/>
    <col min="13323" max="13323" customWidth="true" style="39" width="14.7109375" collapsed="true"/>
    <col min="13324" max="13569" style="39" width="9.140625" collapsed="true"/>
    <col min="13570" max="13570" customWidth="true" style="39" width="11.140625" collapsed="true"/>
    <col min="13571" max="13571" customWidth="true" style="39" width="14.5703125" collapsed="true"/>
    <col min="13572" max="13572" style="39" width="9.140625" collapsed="true"/>
    <col min="13573" max="13573" customWidth="true" style="39" width="16.0" collapsed="true"/>
    <col min="13574" max="13574" customWidth="true" style="39" width="30.28515625" collapsed="true"/>
    <col min="13575" max="13575" customWidth="true" style="39" width="28.0" collapsed="true"/>
    <col min="13576" max="13576" style="39" width="9.140625" collapsed="true"/>
    <col min="13577" max="13577" customWidth="true" style="39" width="20.28515625" collapsed="true"/>
    <col min="13578" max="13578" style="39" width="9.140625" collapsed="true"/>
    <col min="13579" max="13579" customWidth="true" style="39" width="14.7109375" collapsed="true"/>
    <col min="13580" max="13825" style="39" width="9.140625" collapsed="true"/>
    <col min="13826" max="13826" customWidth="true" style="39" width="11.140625" collapsed="true"/>
    <col min="13827" max="13827" customWidth="true" style="39" width="14.5703125" collapsed="true"/>
    <col min="13828" max="13828" style="39" width="9.140625" collapsed="true"/>
    <col min="13829" max="13829" customWidth="true" style="39" width="16.0" collapsed="true"/>
    <col min="13830" max="13830" customWidth="true" style="39" width="30.28515625" collapsed="true"/>
    <col min="13831" max="13831" customWidth="true" style="39" width="28.0" collapsed="true"/>
    <col min="13832" max="13832" style="39" width="9.140625" collapsed="true"/>
    <col min="13833" max="13833" customWidth="true" style="39" width="20.28515625" collapsed="true"/>
    <col min="13834" max="13834" style="39" width="9.140625" collapsed="true"/>
    <col min="13835" max="13835" customWidth="true" style="39" width="14.7109375" collapsed="true"/>
    <col min="13836" max="14081" style="39" width="9.140625" collapsed="true"/>
    <col min="14082" max="14082" customWidth="true" style="39" width="11.140625" collapsed="true"/>
    <col min="14083" max="14083" customWidth="true" style="39" width="14.5703125" collapsed="true"/>
    <col min="14084" max="14084" style="39" width="9.140625" collapsed="true"/>
    <col min="14085" max="14085" customWidth="true" style="39" width="16.0" collapsed="true"/>
    <col min="14086" max="14086" customWidth="true" style="39" width="30.28515625" collapsed="true"/>
    <col min="14087" max="14087" customWidth="true" style="39" width="28.0" collapsed="true"/>
    <col min="14088" max="14088" style="39" width="9.140625" collapsed="true"/>
    <col min="14089" max="14089" customWidth="true" style="39" width="20.28515625" collapsed="true"/>
    <col min="14090" max="14090" style="39" width="9.140625" collapsed="true"/>
    <col min="14091" max="14091" customWidth="true" style="39" width="14.7109375" collapsed="true"/>
    <col min="14092" max="14337" style="39" width="9.140625" collapsed="true"/>
    <col min="14338" max="14338" customWidth="true" style="39" width="11.140625" collapsed="true"/>
    <col min="14339" max="14339" customWidth="true" style="39" width="14.5703125" collapsed="true"/>
    <col min="14340" max="14340" style="39" width="9.140625" collapsed="true"/>
    <col min="14341" max="14341" customWidth="true" style="39" width="16.0" collapsed="true"/>
    <col min="14342" max="14342" customWidth="true" style="39" width="30.28515625" collapsed="true"/>
    <col min="14343" max="14343" customWidth="true" style="39" width="28.0" collapsed="true"/>
    <col min="14344" max="14344" style="39" width="9.140625" collapsed="true"/>
    <col min="14345" max="14345" customWidth="true" style="39" width="20.28515625" collapsed="true"/>
    <col min="14346" max="14346" style="39" width="9.140625" collapsed="true"/>
    <col min="14347" max="14347" customWidth="true" style="39" width="14.7109375" collapsed="true"/>
    <col min="14348" max="14593" style="39" width="9.140625" collapsed="true"/>
    <col min="14594" max="14594" customWidth="true" style="39" width="11.140625" collapsed="true"/>
    <col min="14595" max="14595" customWidth="true" style="39" width="14.5703125" collapsed="true"/>
    <col min="14596" max="14596" style="39" width="9.140625" collapsed="true"/>
    <col min="14597" max="14597" customWidth="true" style="39" width="16.0" collapsed="true"/>
    <col min="14598" max="14598" customWidth="true" style="39" width="30.28515625" collapsed="true"/>
    <col min="14599" max="14599" customWidth="true" style="39" width="28.0" collapsed="true"/>
    <col min="14600" max="14600" style="39" width="9.140625" collapsed="true"/>
    <col min="14601" max="14601" customWidth="true" style="39" width="20.28515625" collapsed="true"/>
    <col min="14602" max="14602" style="39" width="9.140625" collapsed="true"/>
    <col min="14603" max="14603" customWidth="true" style="39" width="14.7109375" collapsed="true"/>
    <col min="14604" max="14849" style="39" width="9.140625" collapsed="true"/>
    <col min="14850" max="14850" customWidth="true" style="39" width="11.140625" collapsed="true"/>
    <col min="14851" max="14851" customWidth="true" style="39" width="14.5703125" collapsed="true"/>
    <col min="14852" max="14852" style="39" width="9.140625" collapsed="true"/>
    <col min="14853" max="14853" customWidth="true" style="39" width="16.0" collapsed="true"/>
    <col min="14854" max="14854" customWidth="true" style="39" width="30.28515625" collapsed="true"/>
    <col min="14855" max="14855" customWidth="true" style="39" width="28.0" collapsed="true"/>
    <col min="14856" max="14856" style="39" width="9.140625" collapsed="true"/>
    <col min="14857" max="14857" customWidth="true" style="39" width="20.28515625" collapsed="true"/>
    <col min="14858" max="14858" style="39" width="9.140625" collapsed="true"/>
    <col min="14859" max="14859" customWidth="true" style="39" width="14.7109375" collapsed="true"/>
    <col min="14860" max="15105" style="39" width="9.140625" collapsed="true"/>
    <col min="15106" max="15106" customWidth="true" style="39" width="11.140625" collapsed="true"/>
    <col min="15107" max="15107" customWidth="true" style="39" width="14.5703125" collapsed="true"/>
    <col min="15108" max="15108" style="39" width="9.140625" collapsed="true"/>
    <col min="15109" max="15109" customWidth="true" style="39" width="16.0" collapsed="true"/>
    <col min="15110" max="15110" customWidth="true" style="39" width="30.28515625" collapsed="true"/>
    <col min="15111" max="15111" customWidth="true" style="39" width="28.0" collapsed="true"/>
    <col min="15112" max="15112" style="39" width="9.140625" collapsed="true"/>
    <col min="15113" max="15113" customWidth="true" style="39" width="20.28515625" collapsed="true"/>
    <col min="15114" max="15114" style="39" width="9.140625" collapsed="true"/>
    <col min="15115" max="15115" customWidth="true" style="39" width="14.7109375" collapsed="true"/>
    <col min="15116" max="15361" style="39" width="9.140625" collapsed="true"/>
    <col min="15362" max="15362" customWidth="true" style="39" width="11.140625" collapsed="true"/>
    <col min="15363" max="15363" customWidth="true" style="39" width="14.5703125" collapsed="true"/>
    <col min="15364" max="15364" style="39" width="9.140625" collapsed="true"/>
    <col min="15365" max="15365" customWidth="true" style="39" width="16.0" collapsed="true"/>
    <col min="15366" max="15366" customWidth="true" style="39" width="30.28515625" collapsed="true"/>
    <col min="15367" max="15367" customWidth="true" style="39" width="28.0" collapsed="true"/>
    <col min="15368" max="15368" style="39" width="9.140625" collapsed="true"/>
    <col min="15369" max="15369" customWidth="true" style="39" width="20.28515625" collapsed="true"/>
    <col min="15370" max="15370" style="39" width="9.140625" collapsed="true"/>
    <col min="15371" max="15371" customWidth="true" style="39" width="14.7109375" collapsed="true"/>
    <col min="15372" max="15617" style="39" width="9.140625" collapsed="true"/>
    <col min="15618" max="15618" customWidth="true" style="39" width="11.140625" collapsed="true"/>
    <col min="15619" max="15619" customWidth="true" style="39" width="14.5703125" collapsed="true"/>
    <col min="15620" max="15620" style="39" width="9.140625" collapsed="true"/>
    <col min="15621" max="15621" customWidth="true" style="39" width="16.0" collapsed="true"/>
    <col min="15622" max="15622" customWidth="true" style="39" width="30.28515625" collapsed="true"/>
    <col min="15623" max="15623" customWidth="true" style="39" width="28.0" collapsed="true"/>
    <col min="15624" max="15624" style="39" width="9.140625" collapsed="true"/>
    <col min="15625" max="15625" customWidth="true" style="39" width="20.28515625" collapsed="true"/>
    <col min="15626" max="15626" style="39" width="9.140625" collapsed="true"/>
    <col min="15627" max="15627" customWidth="true" style="39" width="14.7109375" collapsed="true"/>
    <col min="15628" max="15873" style="39" width="9.140625" collapsed="true"/>
    <col min="15874" max="15874" customWidth="true" style="39" width="11.140625" collapsed="true"/>
    <col min="15875" max="15875" customWidth="true" style="39" width="14.5703125" collapsed="true"/>
    <col min="15876" max="15876" style="39" width="9.140625" collapsed="true"/>
    <col min="15877" max="15877" customWidth="true" style="39" width="16.0" collapsed="true"/>
    <col min="15878" max="15878" customWidth="true" style="39" width="30.28515625" collapsed="true"/>
    <col min="15879" max="15879" customWidth="true" style="39" width="28.0" collapsed="true"/>
    <col min="15880" max="15880" style="39" width="9.140625" collapsed="true"/>
    <col min="15881" max="15881" customWidth="true" style="39" width="20.28515625" collapsed="true"/>
    <col min="15882" max="15882" style="39" width="9.140625" collapsed="true"/>
    <col min="15883" max="15883" customWidth="true" style="39" width="14.7109375" collapsed="true"/>
    <col min="15884" max="16129" style="39" width="9.140625" collapsed="true"/>
    <col min="16130" max="16130" customWidth="true" style="39" width="11.140625" collapsed="true"/>
    <col min="16131" max="16131" customWidth="true" style="39" width="14.5703125" collapsed="true"/>
    <col min="16132" max="16132" style="39" width="9.140625" collapsed="true"/>
    <col min="16133" max="16133" customWidth="true" style="39" width="16.0" collapsed="true"/>
    <col min="16134" max="16134" customWidth="true" style="39" width="30.28515625" collapsed="true"/>
    <col min="16135" max="16135" customWidth="true" style="39" width="28.0" collapsed="true"/>
    <col min="16136" max="16136" style="39" width="9.140625" collapsed="true"/>
    <col min="16137" max="16137" customWidth="true" style="39" width="20.28515625" collapsed="true"/>
    <col min="16138" max="16138" style="39" width="9.140625" collapsed="true"/>
    <col min="16139" max="16139" customWidth="true" style="39" width="14.7109375" collapsed="true"/>
    <col min="16140" max="16384" style="39" width="9.140625" collapsed="true"/>
  </cols>
  <sheetData>
    <row r="1" spans="1:10" ht="20.25" x14ac:dyDescent="0.2">
      <c r="A1" s="137" t="s">
        <v>24</v>
      </c>
      <c r="B1" s="138"/>
      <c r="C1" s="138"/>
      <c r="D1" s="138"/>
      <c r="E1" s="138"/>
      <c r="F1" s="138"/>
      <c r="G1" s="138"/>
      <c r="H1" s="138"/>
      <c r="I1" s="139"/>
    </row>
    <row r="2" spans="1:10" ht="20.25" x14ac:dyDescent="0.2">
      <c r="A2" s="140" t="s">
        <v>25</v>
      </c>
      <c r="B2" s="141"/>
      <c r="C2" s="141"/>
      <c r="D2" s="141"/>
      <c r="E2" s="141"/>
      <c r="F2" s="141"/>
      <c r="G2" s="141"/>
      <c r="H2" s="141"/>
      <c r="I2" s="142"/>
    </row>
    <row r="3" spans="1:10" ht="15.75" thickBot="1" x14ac:dyDescent="0.25">
      <c r="A3" s="143" t="s">
        <v>26</v>
      </c>
      <c r="B3" s="144"/>
      <c r="C3" s="144"/>
      <c r="D3" s="144"/>
      <c r="E3" s="144"/>
      <c r="F3" s="144"/>
      <c r="G3" s="145" t="s">
        <v>27</v>
      </c>
      <c r="H3" s="146"/>
      <c r="I3" s="147"/>
      <c r="J3" s="40"/>
    </row>
    <row r="4" spans="1:10" s="40" customFormat="1" ht="15" x14ac:dyDescent="0.25">
      <c r="A4" s="148" t="s">
        <v>28</v>
      </c>
      <c r="B4" s="149"/>
      <c r="C4" s="41" t="s">
        <v>29</v>
      </c>
      <c r="D4" s="42"/>
      <c r="E4" s="42"/>
      <c r="F4" s="43"/>
      <c r="G4" s="150" t="s">
        <v>30</v>
      </c>
      <c r="H4" s="151"/>
      <c r="I4" s="152"/>
    </row>
    <row r="5" spans="1:10" s="40" customFormat="1" ht="15.75" thickBot="1" x14ac:dyDescent="0.3">
      <c r="A5" s="156" t="s">
        <v>31</v>
      </c>
      <c r="B5" s="157"/>
      <c r="C5" s="158" t="s">
        <v>32</v>
      </c>
      <c r="D5" s="158"/>
      <c r="E5" s="158"/>
      <c r="F5" s="159"/>
      <c r="G5" s="153"/>
      <c r="H5" s="154"/>
      <c r="I5" s="155"/>
    </row>
    <row r="6" spans="1:10" x14ac:dyDescent="0.2">
      <c r="A6" s="171"/>
      <c r="B6" s="172"/>
      <c r="C6" s="172"/>
      <c r="D6" s="172"/>
      <c r="E6" s="44"/>
      <c r="F6" s="173"/>
      <c r="G6" s="174"/>
      <c r="H6" s="174"/>
      <c r="I6" s="175"/>
    </row>
    <row r="7" spans="1:10" x14ac:dyDescent="0.2">
      <c r="A7" s="45" t="s">
        <v>33</v>
      </c>
      <c r="B7" s="176" t="s">
        <v>34</v>
      </c>
      <c r="C7" s="176"/>
      <c r="D7" s="176"/>
      <c r="E7" s="177"/>
      <c r="F7" s="178" t="s">
        <v>35</v>
      </c>
      <c r="G7" s="179"/>
      <c r="H7" s="179"/>
      <c r="I7" s="180"/>
    </row>
    <row r="8" spans="1:10" x14ac:dyDescent="0.2">
      <c r="A8" s="181" t="s">
        <v>36</v>
      </c>
      <c r="B8" s="182"/>
      <c r="C8" s="46"/>
      <c r="D8" s="46"/>
      <c r="E8" s="44"/>
      <c r="F8" s="168" t="s">
        <v>37</v>
      </c>
      <c r="G8" s="183"/>
      <c r="H8" s="183"/>
      <c r="I8" s="184"/>
    </row>
    <row r="9" spans="1:10" x14ac:dyDescent="0.2">
      <c r="A9" s="160" t="s">
        <v>38</v>
      </c>
      <c r="B9" s="161"/>
      <c r="C9" s="161"/>
      <c r="D9" s="162" t="s">
        <v>39</v>
      </c>
      <c r="E9" s="163"/>
      <c r="F9" s="164" t="s">
        <v>40</v>
      </c>
      <c r="G9" s="164"/>
      <c r="H9" s="164"/>
      <c r="I9" s="165"/>
    </row>
    <row r="10" spans="1:10" x14ac:dyDescent="0.2">
      <c r="A10" s="160" t="s">
        <v>41</v>
      </c>
      <c r="B10" s="161"/>
      <c r="C10" s="161"/>
      <c r="D10" s="166">
        <v>6905433</v>
      </c>
      <c r="E10" s="167"/>
      <c r="F10" s="168" t="s">
        <v>42</v>
      </c>
      <c r="G10" s="169"/>
      <c r="H10" s="169"/>
      <c r="I10" s="170"/>
    </row>
    <row r="11" spans="1:10" x14ac:dyDescent="0.2">
      <c r="A11" s="47" t="s">
        <v>43</v>
      </c>
      <c r="B11" s="46"/>
      <c r="C11" s="48"/>
      <c r="D11" s="198"/>
      <c r="E11" s="199"/>
      <c r="F11" s="200" t="s">
        <v>44</v>
      </c>
      <c r="G11" s="201"/>
      <c r="H11" s="201"/>
      <c r="I11" s="202"/>
    </row>
    <row r="12" spans="1:10" ht="13.5" thickBot="1" x14ac:dyDescent="0.25">
      <c r="A12" s="203" t="s">
        <v>45</v>
      </c>
      <c r="B12" s="204"/>
      <c r="C12" s="204"/>
      <c r="D12" s="205"/>
      <c r="E12" s="206"/>
      <c r="F12" s="49"/>
      <c r="G12" s="207"/>
      <c r="H12" s="208"/>
      <c r="I12" s="209"/>
    </row>
    <row r="13" spans="1:10" ht="26.25" thickBot="1" x14ac:dyDescent="0.25">
      <c r="A13" s="50" t="s">
        <v>0</v>
      </c>
      <c r="B13" s="210" t="s">
        <v>46</v>
      </c>
      <c r="C13" s="210"/>
      <c r="D13" s="210"/>
      <c r="E13" s="210"/>
      <c r="F13" s="51" t="s">
        <v>47</v>
      </c>
      <c r="G13" s="52" t="s">
        <v>48</v>
      </c>
      <c r="H13" s="211" t="s">
        <v>49</v>
      </c>
      <c r="I13" s="212"/>
    </row>
    <row r="14" spans="1:10" x14ac:dyDescent="0.2">
      <c r="A14" s="53"/>
      <c r="B14" s="185" t="s">
        <v>50</v>
      </c>
      <c r="C14" s="186"/>
      <c r="D14" s="186"/>
      <c r="E14" s="187"/>
      <c r="F14" s="54"/>
      <c r="G14" s="55" t="s">
        <v>51</v>
      </c>
      <c r="H14" s="188"/>
      <c r="I14" s="189"/>
    </row>
    <row r="15" spans="1:10" ht="13.5" thickBot="1" x14ac:dyDescent="0.25">
      <c r="A15" s="56"/>
      <c r="B15" s="190" t="s">
        <v>52</v>
      </c>
      <c r="C15" s="191"/>
      <c r="D15" s="191"/>
      <c r="E15" s="192"/>
      <c r="F15" s="57"/>
      <c r="G15" s="58" t="s">
        <v>53</v>
      </c>
      <c r="H15" s="193"/>
      <c r="I15" s="194"/>
    </row>
    <row r="16" spans="1:10" ht="15" x14ac:dyDescent="0.2">
      <c r="A16" s="59" t="s">
        <v>54</v>
      </c>
      <c r="B16" s="195" t="s">
        <v>55</v>
      </c>
      <c r="C16" s="195"/>
      <c r="D16" s="195"/>
      <c r="E16" s="195"/>
      <c r="F16" s="60"/>
      <c r="G16" s="61"/>
      <c r="H16" s="196"/>
      <c r="I16" s="197"/>
    </row>
    <row r="17" spans="1:9" x14ac:dyDescent="0.2">
      <c r="A17" s="53" t="n">
        <f>+A15+1</f>
        <v>1.0</v>
      </c>
      <c r="B17" s="213" t="s">
        <v>101</v>
      </c>
      <c r="C17" s="213"/>
      <c r="D17" s="213"/>
      <c r="E17" s="213"/>
      <c r="F17" s="62"/>
      <c r="G17" s="63" t="n">
        <f t="shared" ref="G17:G22" si="0">H17-F17</f>
        <v>1.3668005608198209E7</v>
      </c>
      <c r="H17" s="214" t="n">
        <f>Certification!Z4</f>
        <v>1.3668005608198209E7</v>
      </c>
      <c r="I17" s="215"/>
    </row>
    <row r="18" spans="1:9" x14ac:dyDescent="0.2">
      <c r="A18" s="53" t="n">
        <f>+A17+1</f>
        <v>2.0</v>
      </c>
      <c r="B18" s="213" t="s">
        <v>16</v>
      </c>
      <c r="C18" s="213"/>
      <c r="D18" s="213"/>
      <c r="E18" s="213"/>
      <c r="F18" s="62"/>
      <c r="G18" s="63" t="n">
        <f t="shared" si="0"/>
        <v>0.0</v>
      </c>
      <c r="H18" s="214" t="n">
        <f>Certification!AA4</f>
        <v>0.0</v>
      </c>
      <c r="I18" s="215"/>
    </row>
    <row r="19" spans="1:9" ht="12.75" customHeight="1" x14ac:dyDescent="0.2">
      <c r="A19" s="53">
        <v>3</v>
      </c>
      <c r="B19" s="213" t="s">
        <v>56</v>
      </c>
      <c r="C19" s="213"/>
      <c r="D19" s="213"/>
      <c r="E19" s="213"/>
      <c r="F19" s="62"/>
      <c r="G19" s="64" t="n">
        <f t="shared" si="0"/>
        <v>675746.1972693196</v>
      </c>
      <c r="H19" s="219" t="n">
        <f>Certification!AB4</f>
        <v>675746.1972693196</v>
      </c>
      <c r="I19" s="220"/>
    </row>
    <row r="20" spans="1:9" x14ac:dyDescent="0.2">
      <c r="A20" s="53">
        <v>4</v>
      </c>
      <c r="B20" s="213" t="s">
        <v>18</v>
      </c>
      <c r="C20" s="213"/>
      <c r="D20" s="213"/>
      <c r="E20" s="213"/>
      <c r="F20" s="65"/>
      <c r="G20" s="63" t="n">
        <f t="shared" si="0"/>
        <v>0.0</v>
      </c>
      <c r="H20" s="214" t="n">
        <f>Certification!AC4</f>
        <v>0.0</v>
      </c>
      <c r="I20" s="215"/>
    </row>
    <row r="21" spans="1:9" x14ac:dyDescent="0.2">
      <c r="A21" s="53">
        <v>5</v>
      </c>
      <c r="B21" s="39" t="s">
        <v>102</v>
      </c>
      <c r="F21" s="65"/>
      <c r="G21" s="63" t="n">
        <f t="shared" si="0"/>
        <v>0.0</v>
      </c>
      <c r="H21" s="214" t="n">
        <f>Certification!AD4</f>
        <v>0.0</v>
      </c>
      <c r="I21" s="215"/>
    </row>
    <row r="22" spans="1:9" ht="15.75" thickBot="1" x14ac:dyDescent="0.25">
      <c r="A22" s="66" t="s">
        <v>54</v>
      </c>
      <c r="B22" s="216" t="s">
        <v>57</v>
      </c>
      <c r="C22" s="216"/>
      <c r="D22" s="216"/>
      <c r="E22" s="216"/>
      <c r="F22" s="67" t="n">
        <f>SUM(F17:F21)</f>
        <v>0.0</v>
      </c>
      <c r="G22" s="68" t="n">
        <f t="shared" si="0"/>
        <v>1.4343751805467527E7</v>
      </c>
      <c r="H22" s="217" t="n">
        <f>SUM(H17:H21)</f>
        <v>1.4343751805467527E7</v>
      </c>
      <c r="I22" s="218"/>
    </row>
    <row r="23" spans="1:9" ht="15" x14ac:dyDescent="0.2">
      <c r="A23" s="69" t="s">
        <v>58</v>
      </c>
      <c r="B23" s="224" t="s">
        <v>59</v>
      </c>
      <c r="C23" s="224"/>
      <c r="D23" s="224"/>
      <c r="E23" s="224"/>
      <c r="F23" s="70"/>
      <c r="G23" s="71"/>
      <c r="H23" s="225"/>
      <c r="I23" s="226"/>
    </row>
    <row r="24" spans="1:9" x14ac:dyDescent="0.2">
      <c r="A24" s="53">
        <v>1</v>
      </c>
      <c r="B24" s="221" t="s">
        <v>202</v>
      </c>
      <c r="C24" s="221"/>
      <c r="D24" s="221"/>
      <c r="E24" s="221"/>
      <c r="F24" s="62"/>
      <c r="G24" s="63"/>
      <c r="H24" s="225" t="n">
        <v>1695340.0</v>
      </c>
      <c r="I24" s="226"/>
    </row>
    <row r="25" spans="1:9" x14ac:dyDescent="0.2">
      <c r="A25" s="53">
        <v>2</v>
      </c>
      <c r="B25" s="221" t="s">
        <v>61</v>
      </c>
      <c r="C25" s="221"/>
      <c r="D25" s="221"/>
      <c r="E25" s="221"/>
      <c r="F25" s="72"/>
      <c r="G25" s="63"/>
      <c r="H25" s="222"/>
      <c r="I25" s="223"/>
    </row>
    <row r="26" spans="1:9" x14ac:dyDescent="0.2">
      <c r="A26" s="53">
        <v>3</v>
      </c>
      <c r="B26" s="221" t="s">
        <v>62</v>
      </c>
      <c r="C26" s="221"/>
      <c r="D26" s="221"/>
      <c r="E26" s="221"/>
      <c r="F26" s="72"/>
      <c r="G26" s="73"/>
      <c r="H26" s="222"/>
      <c r="I26" s="223"/>
    </row>
    <row r="27" spans="1:9" x14ac:dyDescent="0.2">
      <c r="A27" s="53">
        <v>4</v>
      </c>
      <c r="B27" s="221" t="s">
        <v>63</v>
      </c>
      <c r="C27" s="221"/>
      <c r="D27" s="221"/>
      <c r="E27" s="221"/>
      <c r="F27" s="72"/>
      <c r="G27" s="73"/>
      <c r="H27" s="222"/>
      <c r="I27" s="223"/>
    </row>
    <row r="28" spans="1:9" x14ac:dyDescent="0.2">
      <c r="A28" s="53">
        <v>5</v>
      </c>
      <c r="B28" s="221" t="s">
        <v>64</v>
      </c>
      <c r="C28" s="221"/>
      <c r="D28" s="221"/>
      <c r="E28" s="221"/>
      <c r="F28" s="72"/>
      <c r="G28" s="73"/>
      <c r="H28" s="222"/>
      <c r="I28" s="223"/>
    </row>
    <row r="29" spans="1:9" x14ac:dyDescent="0.2">
      <c r="A29" s="53">
        <v>6</v>
      </c>
      <c r="B29" s="221" t="s">
        <v>65</v>
      </c>
      <c r="C29" s="221"/>
      <c r="D29" s="221"/>
      <c r="E29" s="221"/>
      <c r="F29" s="72"/>
      <c r="G29" s="73"/>
      <c r="H29" s="222"/>
      <c r="I29" s="223"/>
    </row>
    <row r="30" spans="1:9" x14ac:dyDescent="0.2">
      <c r="A30" s="53">
        <v>7</v>
      </c>
      <c r="B30" s="221" t="s">
        <v>66</v>
      </c>
      <c r="C30" s="221"/>
      <c r="D30" s="221"/>
      <c r="E30" s="221"/>
      <c r="F30" s="74"/>
      <c r="G30" s="73"/>
      <c r="H30" s="222"/>
      <c r="I30" s="223"/>
    </row>
    <row r="31" spans="1:9" x14ac:dyDescent="0.2">
      <c r="A31" s="53">
        <v>8</v>
      </c>
      <c r="B31" s="221" t="s">
        <v>67</v>
      </c>
      <c r="C31" s="221"/>
      <c r="D31" s="221"/>
      <c r="E31" s="221"/>
      <c r="F31" s="62"/>
      <c r="G31" s="63"/>
      <c r="H31" s="222" t="n">
        <v>720520.0</v>
      </c>
      <c r="I31" s="223"/>
    </row>
    <row r="32" spans="1:9" x14ac:dyDescent="0.2">
      <c r="A32" s="53">
        <v>9</v>
      </c>
      <c r="B32" s="221" t="s">
        <v>68</v>
      </c>
      <c r="C32" s="221"/>
      <c r="D32" s="221"/>
      <c r="E32" s="221"/>
      <c r="F32" s="62"/>
      <c r="G32" s="63" t="n">
        <f>H32-F32</f>
        <v>0.0</v>
      </c>
      <c r="H32" s="227"/>
      <c r="I32" s="228"/>
    </row>
    <row r="33" spans="1:11" x14ac:dyDescent="0.2">
      <c r="A33" s="53">
        <v>10</v>
      </c>
      <c r="B33" s="221" t="s">
        <v>69</v>
      </c>
      <c r="C33" s="221"/>
      <c r="D33" s="221"/>
      <c r="E33" s="221"/>
      <c r="F33" s="62"/>
      <c r="G33" s="75"/>
      <c r="H33" s="227" t="n">
        <v>5391210.0</v>
      </c>
      <c r="I33" s="228"/>
    </row>
    <row r="34" spans="1:11" ht="15.75" thickBot="1" x14ac:dyDescent="0.25">
      <c r="A34" s="76" t="s">
        <v>70</v>
      </c>
      <c r="B34" s="229" t="s">
        <v>71</v>
      </c>
      <c r="C34" s="229"/>
      <c r="D34" s="229"/>
      <c r="E34" s="229"/>
      <c r="F34" s="77" t="n">
        <f>SUM(F24:F33)</f>
        <v>0.0</v>
      </c>
      <c r="G34" s="77" t="n">
        <f>H34-F34</f>
        <v>7807070.0</v>
      </c>
      <c r="H34" s="230" t="n">
        <f>SUM(H24:H33)</f>
        <v>7807070.0</v>
      </c>
      <c r="I34" s="231"/>
    </row>
    <row r="35" spans="1:11" ht="15" x14ac:dyDescent="0.2">
      <c r="A35" s="59" t="s">
        <v>72</v>
      </c>
      <c r="B35" s="195" t="s">
        <v>73</v>
      </c>
      <c r="C35" s="195"/>
      <c r="D35" s="195"/>
      <c r="E35" s="195"/>
      <c r="F35" s="78"/>
      <c r="G35" s="79" t="n">
        <f>H35-F35</f>
        <v>0.0</v>
      </c>
      <c r="H35" s="237"/>
      <c r="I35" s="238"/>
    </row>
    <row r="36" spans="1:11" x14ac:dyDescent="0.2">
      <c r="A36" s="80">
        <v>1</v>
      </c>
      <c r="B36" s="221" t="s">
        <v>74</v>
      </c>
      <c r="C36" s="221"/>
      <c r="D36" s="221"/>
      <c r="E36" s="221"/>
      <c r="F36" s="81"/>
      <c r="G36" s="63" t="n">
        <f>H36-F36</f>
        <v>2.6236E7</v>
      </c>
      <c r="H36" s="222" t="n">
        <v>2.6236E7</v>
      </c>
      <c r="I36" s="223"/>
    </row>
    <row r="37" spans="1:11" x14ac:dyDescent="0.2">
      <c r="A37" s="80">
        <v>2</v>
      </c>
      <c r="B37" s="221" t="s">
        <v>75</v>
      </c>
      <c r="C37" s="221"/>
      <c r="D37" s="221"/>
      <c r="E37" s="221"/>
      <c r="F37" s="81"/>
      <c r="G37" s="63" t="n">
        <f>H37-F37</f>
        <v>0.0</v>
      </c>
      <c r="H37" s="222"/>
      <c r="I37" s="223"/>
    </row>
    <row r="38" spans="1:11" x14ac:dyDescent="0.2">
      <c r="A38" s="80">
        <v>3</v>
      </c>
      <c r="B38" s="221" t="s">
        <v>76</v>
      </c>
      <c r="C38" s="221"/>
      <c r="D38" s="221"/>
      <c r="E38" s="221"/>
      <c r="F38" s="81"/>
      <c r="G38" s="63" t="n">
        <f>H38-F38</f>
        <v>0.0</v>
      </c>
      <c r="H38" s="222"/>
      <c r="I38" s="223"/>
    </row>
    <row r="39" spans="1:11" x14ac:dyDescent="0.2">
      <c r="A39" s="80">
        <v>4</v>
      </c>
      <c r="B39" s="221" t="s">
        <v>77</v>
      </c>
      <c r="C39" s="221"/>
      <c r="D39" s="221"/>
      <c r="E39" s="221"/>
      <c r="F39" s="81"/>
      <c r="G39" s="63"/>
      <c r="H39" s="232"/>
      <c r="I39" s="233"/>
    </row>
    <row r="40" spans="1:11" ht="14.25" x14ac:dyDescent="0.2">
      <c r="A40" s="80"/>
      <c r="B40" s="234" t="s">
        <v>78</v>
      </c>
      <c r="C40" s="234"/>
      <c r="D40" s="234"/>
      <c r="E40" s="234"/>
      <c r="F40" s="82"/>
      <c r="G40" s="83" t="n">
        <f>H40-F40</f>
        <v>0.0</v>
      </c>
      <c r="H40" s="235"/>
      <c r="I40" s="236"/>
      <c r="J40" s="84"/>
    </row>
    <row r="41" spans="1:11" ht="14.25" x14ac:dyDescent="0.2">
      <c r="A41" s="80"/>
      <c r="B41" s="234" t="s">
        <v>79</v>
      </c>
      <c r="C41" s="234"/>
      <c r="D41" s="234"/>
      <c r="E41" s="234"/>
      <c r="F41" s="82"/>
      <c r="G41" s="83" t="n">
        <f>H41-F41</f>
        <v>0.0</v>
      </c>
      <c r="H41" s="232"/>
      <c r="I41" s="233"/>
      <c r="J41" s="84"/>
    </row>
    <row r="42" spans="1:11" s="40" customFormat="1" ht="15.75" thickBot="1" x14ac:dyDescent="0.3">
      <c r="A42" s="76" t="s">
        <v>72</v>
      </c>
      <c r="B42" s="229" t="s">
        <v>80</v>
      </c>
      <c r="C42" s="229"/>
      <c r="D42" s="229"/>
      <c r="E42" s="229"/>
      <c r="F42" s="85" t="n">
        <f>SUM(F36:F41)</f>
        <v>0.0</v>
      </c>
      <c r="G42" s="85" t="n">
        <f>H42-F42</f>
        <v>2.6236E7</v>
      </c>
      <c r="H42" s="259" t="n">
        <f>SUM(H36:H41)</f>
        <v>2.6236E7</v>
      </c>
      <c r="I42" s="260"/>
      <c r="J42" s="86"/>
      <c r="K42" s="87"/>
    </row>
    <row r="43" spans="1:11" s="40" customFormat="1" ht="18.75" thickBot="1" x14ac:dyDescent="0.3">
      <c r="A43" s="88"/>
      <c r="B43" s="261" t="s">
        <v>81</v>
      </c>
      <c r="C43" s="261"/>
      <c r="D43" s="261"/>
      <c r="E43" s="261"/>
      <c r="F43" s="89"/>
      <c r="G43" s="90" t="n">
        <f>G42-G34+G22</f>
        <v>3.2772681805467527E7</v>
      </c>
      <c r="H43" s="262" t="n">
        <f>H22-H34+H42</f>
        <v>3.2772681805467527E7</v>
      </c>
      <c r="I43" s="263"/>
      <c r="J43" s="86"/>
      <c r="K43" s="87"/>
    </row>
    <row r="44" spans="1:11" s="40" customFormat="1" ht="18" x14ac:dyDescent="0.25">
      <c r="A44" s="91"/>
      <c r="B44" s="239" t="s">
        <v>82</v>
      </c>
      <c r="C44" s="240"/>
      <c r="D44" s="240"/>
      <c r="E44" s="240"/>
      <c r="F44" s="240"/>
      <c r="G44" s="240"/>
      <c r="H44" s="240"/>
      <c r="I44" s="241"/>
    </row>
    <row r="45" spans="1:11" x14ac:dyDescent="0.2">
      <c r="A45" s="53"/>
      <c r="B45" s="242" t="s">
        <v>83</v>
      </c>
      <c r="C45" s="243"/>
      <c r="D45" s="243"/>
      <c r="E45" s="244"/>
      <c r="F45" s="245"/>
      <c r="G45" s="245"/>
      <c r="H45" s="245"/>
      <c r="I45" s="246"/>
    </row>
    <row r="46" spans="1:11" x14ac:dyDescent="0.2">
      <c r="A46" s="56"/>
      <c r="B46" s="190" t="s">
        <v>84</v>
      </c>
      <c r="C46" s="191"/>
      <c r="D46" s="249"/>
      <c r="E46" s="249"/>
      <c r="F46" s="249"/>
      <c r="G46" s="249"/>
      <c r="H46" s="249"/>
      <c r="I46" s="250"/>
    </row>
    <row r="47" spans="1:11" x14ac:dyDescent="0.2">
      <c r="A47" s="92"/>
      <c r="B47" s="247"/>
      <c r="C47" s="248"/>
      <c r="D47" s="251"/>
      <c r="E47" s="251"/>
      <c r="F47" s="251"/>
      <c r="G47" s="251"/>
      <c r="H47" s="251"/>
      <c r="I47" s="252"/>
    </row>
    <row r="48" spans="1:11" ht="13.5" thickBot="1" x14ac:dyDescent="0.25">
      <c r="A48" s="93"/>
      <c r="B48" s="94"/>
      <c r="C48" s="94"/>
      <c r="D48" s="94"/>
      <c r="E48" s="94"/>
      <c r="F48" s="95"/>
      <c r="G48" s="96"/>
      <c r="H48" s="97"/>
      <c r="I48" s="98"/>
    </row>
    <row r="49" spans="1:9" x14ac:dyDescent="0.2">
      <c r="A49" s="253" t="s">
        <v>85</v>
      </c>
      <c r="B49" s="254"/>
      <c r="C49" s="253" t="s">
        <v>86</v>
      </c>
      <c r="D49" s="254"/>
      <c r="E49" s="255"/>
      <c r="F49" s="99" t="s">
        <v>87</v>
      </c>
      <c r="G49" s="256" t="s">
        <v>87</v>
      </c>
      <c r="H49" s="257"/>
      <c r="I49" s="258"/>
    </row>
    <row r="50" spans="1:9" x14ac:dyDescent="0.2">
      <c r="A50" s="267"/>
      <c r="B50" s="268"/>
      <c r="C50" s="267"/>
      <c r="D50" s="273"/>
      <c r="E50" s="268"/>
      <c r="F50" s="268"/>
      <c r="G50" s="276"/>
      <c r="H50" s="277"/>
      <c r="I50" s="278"/>
    </row>
    <row r="51" spans="1:9" x14ac:dyDescent="0.2">
      <c r="A51" s="269"/>
      <c r="B51" s="270"/>
      <c r="C51" s="269"/>
      <c r="D51" s="274"/>
      <c r="E51" s="270"/>
      <c r="F51" s="270"/>
      <c r="G51" s="279"/>
      <c r="H51" s="280"/>
      <c r="I51" s="281"/>
    </row>
    <row r="52" spans="1:9" x14ac:dyDescent="0.2">
      <c r="A52" s="269"/>
      <c r="B52" s="270"/>
      <c r="C52" s="269"/>
      <c r="D52" s="274"/>
      <c r="E52" s="270"/>
      <c r="F52" s="270"/>
      <c r="G52" s="279"/>
      <c r="H52" s="280"/>
      <c r="I52" s="281"/>
    </row>
    <row r="53" spans="1:9" x14ac:dyDescent="0.2">
      <c r="A53" s="269"/>
      <c r="B53" s="270"/>
      <c r="C53" s="269"/>
      <c r="D53" s="274"/>
      <c r="E53" s="270"/>
      <c r="F53" s="270"/>
      <c r="G53" s="279"/>
      <c r="H53" s="280"/>
      <c r="I53" s="281"/>
    </row>
    <row r="54" spans="1:9" x14ac:dyDescent="0.2">
      <c r="A54" s="269"/>
      <c r="B54" s="270"/>
      <c r="C54" s="269"/>
      <c r="D54" s="274"/>
      <c r="E54" s="270"/>
      <c r="F54" s="270"/>
      <c r="G54" s="279"/>
      <c r="H54" s="280"/>
      <c r="I54" s="281"/>
    </row>
    <row r="55" spans="1:9" x14ac:dyDescent="0.2">
      <c r="A55" s="269"/>
      <c r="B55" s="270"/>
      <c r="C55" s="269"/>
      <c r="D55" s="274"/>
      <c r="E55" s="270"/>
      <c r="F55" s="270"/>
      <c r="G55" s="279"/>
      <c r="H55" s="280"/>
      <c r="I55" s="281"/>
    </row>
    <row r="56" spans="1:9" x14ac:dyDescent="0.2">
      <c r="A56" s="269"/>
      <c r="B56" s="270"/>
      <c r="C56" s="269"/>
      <c r="D56" s="274"/>
      <c r="E56" s="270"/>
      <c r="F56" s="270"/>
      <c r="G56" s="279"/>
      <c r="H56" s="280"/>
      <c r="I56" s="281"/>
    </row>
    <row r="57" spans="1:9" x14ac:dyDescent="0.2">
      <c r="A57" s="271"/>
      <c r="B57" s="272"/>
      <c r="C57" s="271"/>
      <c r="D57" s="275"/>
      <c r="E57" s="272"/>
      <c r="F57" s="272"/>
      <c r="G57" s="282"/>
      <c r="H57" s="283"/>
      <c r="I57" s="284"/>
    </row>
    <row r="58" spans="1:9" x14ac:dyDescent="0.2">
      <c r="A58" s="285"/>
      <c r="B58" s="286"/>
      <c r="C58" s="287"/>
      <c r="D58" s="288"/>
      <c r="E58" s="289"/>
      <c r="F58" s="100"/>
      <c r="G58" s="285"/>
      <c r="H58" s="290"/>
      <c r="I58" s="286"/>
    </row>
    <row r="59" spans="1:9" ht="15" thickBot="1" x14ac:dyDescent="0.25">
      <c r="A59" s="264" t="s">
        <v>88</v>
      </c>
      <c r="B59" s="265"/>
      <c r="C59" s="264" t="s">
        <v>89</v>
      </c>
      <c r="D59" s="266"/>
      <c r="E59" s="265"/>
      <c r="F59" s="101" t="s">
        <v>90</v>
      </c>
      <c r="G59" s="264" t="s">
        <v>91</v>
      </c>
      <c r="H59" s="266"/>
      <c r="I59" s="265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H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2014-08-14T08:35:33Z</dcterms:modified>
</coreProperties>
</file>