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c.drouhin/Desktop/"/>
    </mc:Choice>
  </mc:AlternateContent>
  <xr:revisionPtr revIDLastSave="0" documentId="13_ncr:1_{97A5F2A4-F932-3F40-B91E-1B65EE1A431D}" xr6:coauthVersionLast="47" xr6:coauthVersionMax="47" xr10:uidLastSave="{00000000-0000-0000-0000-000000000000}"/>
  <bookViews>
    <workbookView xWindow="20" yWindow="500" windowWidth="28040" windowHeight="16940" activeTab="3" xr2:uid="{87B7FF53-C313-6341-A1EB-CCF2CCFB264F}"/>
  </bookViews>
  <sheets>
    <sheet name="Feuil9" sheetId="9" r:id="rId1"/>
    <sheet name="Cyber FA" sheetId="4" r:id="rId2"/>
    <sheet name="ROM FA" sheetId="5" r:id="rId3"/>
    <sheet name="Cyber FI" sheetId="6" r:id="rId4"/>
    <sheet name="DevCloud FA" sheetId="7" r:id="rId5"/>
    <sheet name="DevCloud FI" sheetId="8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8" l="1"/>
  <c r="P7" i="6" s="1"/>
  <c r="O6" i="8"/>
  <c r="P6" i="6" s="1"/>
  <c r="O7" i="6"/>
  <c r="O6" i="6"/>
  <c r="K4" i="8"/>
  <c r="L20" i="8"/>
  <c r="K9" i="8"/>
  <c r="L21" i="8"/>
  <c r="K10" i="8"/>
  <c r="L22" i="8"/>
  <c r="O4" i="6"/>
  <c r="K5" i="8"/>
  <c r="L18" i="8"/>
  <c r="K6" i="8"/>
  <c r="L19" i="8"/>
  <c r="Q7" i="4"/>
  <c r="Q6" i="4"/>
  <c r="P7" i="4"/>
  <c r="P6" i="4"/>
  <c r="O7" i="7"/>
  <c r="O6" i="7"/>
  <c r="O7" i="5"/>
  <c r="O6" i="5"/>
  <c r="O6" i="4"/>
  <c r="O7" i="4"/>
  <c r="O4" i="8"/>
  <c r="P4" i="6" s="1"/>
  <c r="Q3" i="4"/>
  <c r="Q4" i="4"/>
  <c r="Q5" i="4"/>
  <c r="Q2" i="4"/>
  <c r="P3" i="4"/>
  <c r="P4" i="4"/>
  <c r="P5" i="4"/>
  <c r="P2" i="4"/>
  <c r="O5" i="7"/>
  <c r="O4" i="7"/>
  <c r="O3" i="7"/>
  <c r="O2" i="7"/>
  <c r="O5" i="6"/>
  <c r="O3" i="6"/>
  <c r="O2" i="6"/>
  <c r="L3" i="4"/>
  <c r="L4" i="4"/>
  <c r="L5" i="4"/>
  <c r="L6" i="4"/>
  <c r="L7" i="4"/>
  <c r="L8" i="4"/>
  <c r="L9" i="4"/>
  <c r="L10" i="4"/>
  <c r="L11" i="4"/>
  <c r="L12" i="4"/>
  <c r="L13" i="4"/>
  <c r="L13" i="5"/>
  <c r="L12" i="5"/>
  <c r="L11" i="5"/>
  <c r="L10" i="5"/>
  <c r="L9" i="5"/>
  <c r="L8" i="5"/>
  <c r="L7" i="5"/>
  <c r="L6" i="5"/>
  <c r="L5" i="5"/>
  <c r="L4" i="5"/>
  <c r="L3" i="5"/>
  <c r="L2" i="5"/>
  <c r="L18" i="6"/>
  <c r="L19" i="6"/>
  <c r="L20" i="6"/>
  <c r="L21" i="6"/>
  <c r="L22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3" i="7"/>
  <c r="L12" i="7"/>
  <c r="L11" i="7"/>
  <c r="L10" i="7"/>
  <c r="L9" i="7"/>
  <c r="L8" i="7"/>
  <c r="L7" i="7"/>
  <c r="L6" i="7"/>
  <c r="L5" i="7"/>
  <c r="L4" i="7"/>
  <c r="L3" i="7"/>
  <c r="L2" i="7"/>
  <c r="K22" i="8"/>
  <c r="K21" i="8"/>
  <c r="K20" i="8"/>
  <c r="K19" i="8"/>
  <c r="K18" i="8"/>
  <c r="K17" i="8"/>
  <c r="K16" i="8"/>
  <c r="K15" i="8"/>
  <c r="K14" i="8"/>
  <c r="K13" i="8"/>
  <c r="K12" i="8"/>
  <c r="K11" i="8"/>
  <c r="K12" i="7"/>
  <c r="K11" i="7"/>
  <c r="K7" i="7"/>
  <c r="K6" i="7"/>
  <c r="K5" i="7"/>
  <c r="K9" i="7"/>
  <c r="K3" i="7"/>
  <c r="K13" i="7"/>
  <c r="K9" i="5"/>
  <c r="K3" i="5"/>
  <c r="K13" i="5"/>
  <c r="K12" i="5"/>
  <c r="K3" i="8"/>
  <c r="K4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6" i="6"/>
  <c r="K5" i="6"/>
  <c r="K3" i="6"/>
  <c r="K11" i="5"/>
  <c r="K7" i="5"/>
  <c r="K6" i="5"/>
  <c r="K5" i="5"/>
  <c r="K4" i="7"/>
  <c r="K4" i="5"/>
  <c r="K5" i="4"/>
  <c r="K12" i="4"/>
  <c r="K11" i="4"/>
  <c r="K9" i="4"/>
  <c r="K7" i="4"/>
  <c r="K6" i="4"/>
  <c r="K4" i="4"/>
  <c r="K3" i="4"/>
  <c r="K13" i="4"/>
  <c r="K8" i="8"/>
  <c r="K7" i="8"/>
  <c r="K2" i="8"/>
  <c r="K10" i="7"/>
  <c r="K8" i="7"/>
  <c r="K2" i="7"/>
  <c r="K8" i="6"/>
  <c r="K7" i="6"/>
  <c r="K2" i="6"/>
  <c r="K10" i="5"/>
  <c r="K8" i="5"/>
  <c r="K2" i="5"/>
  <c r="K10" i="4"/>
  <c r="K8" i="4"/>
  <c r="K2" i="4"/>
  <c r="K31" i="9"/>
  <c r="K13" i="9"/>
  <c r="L5" i="8"/>
  <c r="L6" i="8"/>
  <c r="L7" i="8"/>
  <c r="L8" i="8"/>
  <c r="L9" i="8"/>
  <c r="L10" i="8"/>
  <c r="O5" i="8" s="1"/>
  <c r="P5" i="6" s="1"/>
  <c r="L11" i="8"/>
  <c r="O3" i="8" s="1"/>
  <c r="P3" i="6" s="1"/>
  <c r="L12" i="8"/>
  <c r="L13" i="8"/>
  <c r="L14" i="8"/>
  <c r="L15" i="8"/>
  <c r="L16" i="8"/>
  <c r="L17" i="8"/>
  <c r="K4" i="9"/>
  <c r="K2" i="9"/>
  <c r="K6" i="9"/>
  <c r="K14" i="9"/>
  <c r="K7" i="9"/>
  <c r="K36" i="9"/>
  <c r="K15" i="9"/>
  <c r="K37" i="9"/>
  <c r="K16" i="9"/>
  <c r="K38" i="9"/>
  <c r="K9" i="9"/>
  <c r="K10" i="9"/>
  <c r="K17" i="9"/>
  <c r="K11" i="9"/>
  <c r="K39" i="9"/>
  <c r="K40" i="9"/>
  <c r="K32" i="9"/>
  <c r="K19" i="9"/>
  <c r="K34" i="9"/>
  <c r="K8" i="9"/>
  <c r="K35" i="9"/>
  <c r="K12" i="9"/>
  <c r="K5" i="9"/>
  <c r="K18" i="9"/>
  <c r="K33" i="9"/>
  <c r="K41" i="9"/>
  <c r="K42" i="9"/>
  <c r="K43" i="9"/>
  <c r="K44" i="9"/>
  <c r="K20" i="9"/>
  <c r="K21" i="9"/>
  <c r="K45" i="9"/>
  <c r="K46" i="9"/>
  <c r="K47" i="9"/>
  <c r="K22" i="9"/>
  <c r="K48" i="9"/>
  <c r="K49" i="9"/>
  <c r="K23" i="9"/>
  <c r="K24" i="9"/>
  <c r="K50" i="9"/>
  <c r="K51" i="9"/>
  <c r="K25" i="9"/>
  <c r="K52" i="9"/>
  <c r="K26" i="9"/>
  <c r="K27" i="9"/>
  <c r="K28" i="9"/>
  <c r="K29" i="9"/>
  <c r="K30" i="9"/>
  <c r="K3" i="9"/>
  <c r="L2" i="4"/>
  <c r="O2" i="4" s="1"/>
  <c r="O2" i="5"/>
  <c r="O4" i="4"/>
  <c r="O3" i="4"/>
  <c r="O5" i="4"/>
  <c r="O4" i="5"/>
  <c r="O5" i="5"/>
  <c r="O3" i="5"/>
  <c r="L3" i="8"/>
  <c r="L4" i="8"/>
  <c r="L2" i="8"/>
  <c r="O2" i="8" s="1"/>
  <c r="P2" i="6" s="1"/>
</calcChain>
</file>

<file path=xl/sharedStrings.xml><?xml version="1.0" encoding="utf-8"?>
<sst xmlns="http://schemas.openxmlformats.org/spreadsheetml/2006/main" count="1424" uniqueCount="97">
  <si>
    <t>Semaine</t>
  </si>
  <si>
    <t>Jour</t>
  </si>
  <si>
    <t>Durée (h)</t>
  </si>
  <si>
    <t>Début</t>
  </si>
  <si>
    <t>Fin</t>
  </si>
  <si>
    <t>Activité</t>
  </si>
  <si>
    <t>Groupes d'étudiants imposés (noms)</t>
  </si>
  <si>
    <t>Type</t>
  </si>
  <si>
    <t>Enseignants</t>
  </si>
  <si>
    <t>Salles</t>
  </si>
  <si>
    <t>03h30</t>
  </si>
  <si>
    <t>R3.09 - Programmation évènementielle</t>
  </si>
  <si>
    <t>RT22-Cyber FI-Rom</t>
  </si>
  <si>
    <t>TP</t>
  </si>
  <si>
    <t>ALBERT Arnauld, DROUHIN Frederic</t>
  </si>
  <si>
    <t>S45 - lun. 06 novembre 2023</t>
  </si>
  <si>
    <t>Lundi 06/11/2023</t>
  </si>
  <si>
    <t>01h30</t>
  </si>
  <si>
    <t>10h15</t>
  </si>
  <si>
    <t>11h45</t>
  </si>
  <si>
    <t>SAE3.02 - Développer des applications communicantes</t>
  </si>
  <si>
    <t>RT2</t>
  </si>
  <si>
    <t>CM</t>
  </si>
  <si>
    <t>DROUHIN Frederic</t>
  </si>
  <si>
    <t>GRI_C_106</t>
  </si>
  <si>
    <t>13h30</t>
  </si>
  <si>
    <t>17h00</t>
  </si>
  <si>
    <t>SAE3.02 - Développer des applications communicantes (Autonomie)</t>
  </si>
  <si>
    <t>RT222-Rom-FA, RT232-DevCloud-FA</t>
  </si>
  <si>
    <t>PROJET</t>
  </si>
  <si>
    <t>GRI_F_110</t>
  </si>
  <si>
    <t>RT21-Cyber-FA</t>
  </si>
  <si>
    <t>GRI_F_209</t>
  </si>
  <si>
    <t>Mardi 07/11/2023</t>
  </si>
  <si>
    <t>08h30</t>
  </si>
  <si>
    <t>10h00</t>
  </si>
  <si>
    <t>GRI_F_014 Amphi</t>
  </si>
  <si>
    <t>TD</t>
  </si>
  <si>
    <t>GRI_F_210</t>
  </si>
  <si>
    <t>15h45</t>
  </si>
  <si>
    <t>17h15</t>
  </si>
  <si>
    <t>Mercredi 08/11/2023</t>
  </si>
  <si>
    <t>RT23-DevCloud</t>
  </si>
  <si>
    <t>GRI_F_201</t>
  </si>
  <si>
    <t>Jeudi 09/11/2023</t>
  </si>
  <si>
    <t>Vendredi 10/11/2023</t>
  </si>
  <si>
    <t>12h00</t>
  </si>
  <si>
    <t>15h00</t>
  </si>
  <si>
    <t>S46 - lun. 13 novembre 2023</t>
  </si>
  <si>
    <t>Lundi 13/11/2023</t>
  </si>
  <si>
    <t>13h45</t>
  </si>
  <si>
    <t>15h15</t>
  </si>
  <si>
    <t>15h30</t>
  </si>
  <si>
    <t>Mardi 14/11/2023</t>
  </si>
  <si>
    <t>GRI_F_202</t>
  </si>
  <si>
    <t>Mercredi 15/11/2023</t>
  </si>
  <si>
    <t>ALBERT Arnauld</t>
  </si>
  <si>
    <t>GRI_F_207</t>
  </si>
  <si>
    <t>Vendredi 17/11/2023</t>
  </si>
  <si>
    <t>Samedi 18/11/2023</t>
  </si>
  <si>
    <t>S47 - lun. 20 novembre 2023</t>
  </si>
  <si>
    <t>Lundi 20/11/2023</t>
  </si>
  <si>
    <t>14h00</t>
  </si>
  <si>
    <t>17h30</t>
  </si>
  <si>
    <t>S48 - lun. 27 novembre 2023</t>
  </si>
  <si>
    <t>Mercredi 29/11/2023</t>
  </si>
  <si>
    <t>RT222-Rom-FA</t>
  </si>
  <si>
    <t>Vendredi 01/12/2023</t>
  </si>
  <si>
    <t>SAE3.02 - Développer des applications communicantes(Autonomie)</t>
  </si>
  <si>
    <t>RT221-Cyber-FI</t>
  </si>
  <si>
    <t>Samedi 02/12/2023</t>
  </si>
  <si>
    <t>S49 - lun. 04 décembre 2023</t>
  </si>
  <si>
    <t>Lundi 04/12/2023</t>
  </si>
  <si>
    <t>RT231-DevCloud-FI</t>
  </si>
  <si>
    <t>GRI_F_208</t>
  </si>
  <si>
    <t>Mardi 05/12/2023</t>
  </si>
  <si>
    <t>Mercredi 06/12/2023</t>
  </si>
  <si>
    <t>Jeudi 07/12/2023</t>
  </si>
  <si>
    <t>Vendredi 08/12/2023</t>
  </si>
  <si>
    <t>S50 - lun. 11 décembre 2023</t>
  </si>
  <si>
    <t>Lundi 11/12/2023</t>
  </si>
  <si>
    <t>Mardi 12/12/2023</t>
  </si>
  <si>
    <t>Mercredi 13/12/2023</t>
  </si>
  <si>
    <t>Jeudi 14/12/2023</t>
  </si>
  <si>
    <t>Vendredi 15/12/2023</t>
  </si>
  <si>
    <t>R3.09</t>
  </si>
  <si>
    <t>SAE</t>
  </si>
  <si>
    <t>DevCloud FA</t>
  </si>
  <si>
    <t>Cyber FA</t>
  </si>
  <si>
    <t>ROM FA</t>
  </si>
  <si>
    <t>00h45</t>
  </si>
  <si>
    <t>13h00</t>
  </si>
  <si>
    <t>Date</t>
  </si>
  <si>
    <t>R3.09 - Projet</t>
  </si>
  <si>
    <t>RT221-Cyber-FI, RT231-DevCloud-FI</t>
  </si>
  <si>
    <t>AUTRE</t>
  </si>
  <si>
    <t>RT211-Cyber-FA, RT212-Cyber-FA, RT222-Rom-FA, RT232-DevCloud-FA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</si>
</sst>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\]dddd\ dd/mm/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0" xfId="0" applyFont="1" applyFill="1"/>
    <xf numFmtId="169" fontId="1" fillId="2" borderId="0" xfId="0" applyNumberFormat="1" applyFont="1" applyFill="1"/>
    <xf numFmtId="0" fontId="0" fillId="2" borderId="0" xfId="0" applyFill="1"/>
    <xf numFmtId="169" fontId="0" fillId="2" borderId="0" xfId="0" applyNumberFormat="1" applyFill="1"/>
    <xf numFmtId="0" fontId="2" fillId="2" borderId="0" xfId="0" applyFont="1" applyFill="1"/>
    <xf numFmtId="14" fontId="1" fillId="2" borderId="0" xfId="0" applyNumberFormat="1" applyFont="1" applyFill="1"/>
    <xf numFmtId="14" fontId="0" fillId="2" borderId="0" xfId="0" applyNumberFormat="1" applyFill="1"/>
    <xf numFmtId="14" fontId="0" fillId="0" borderId="0" xfId="0" applyNumberFormat="1"/>
    <xf numFmtId="0" fontId="1" fillId="0" borderId="0" xfId="0" applyFont="1" applyFill="1"/>
    <xf numFmtId="169" fontId="1" fillId="0" borderId="0" xfId="0" applyNumberFormat="1" applyFont="1" applyFill="1"/>
    <xf numFmtId="14" fontId="1" fillId="0" borderId="0" xfId="0" applyNumberFormat="1" applyFont="1" applyFill="1"/>
    <xf numFmtId="0" fontId="0" fillId="0" borderId="0" xfId="0" applyFill="1"/>
    <xf numFmtId="169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9C9-7856-4149-85E3-E301E3988377}">
  <dimension ref="A1:L52"/>
  <sheetViews>
    <sheetView topLeftCell="A23" workbookViewId="0">
      <selection activeCell="A41" sqref="A41:K52"/>
    </sheetView>
  </sheetViews>
  <sheetFormatPr baseColWidth="10" defaultRowHeight="16" x14ac:dyDescent="0.2"/>
  <cols>
    <col min="1" max="1" width="10.83203125" style="13"/>
    <col min="2" max="2" width="10.83203125" style="14"/>
    <col min="3" max="6" width="10.83203125" style="13"/>
    <col min="7" max="7" width="60.6640625" style="13" bestFit="1" customWidth="1"/>
    <col min="8" max="9" width="10.83203125" style="13"/>
    <col min="10" max="10" width="16" style="13" bestFit="1" customWidth="1"/>
    <col min="11" max="11" width="10.83203125" style="16"/>
  </cols>
  <sheetData>
    <row r="1" spans="1:12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92</v>
      </c>
    </row>
    <row r="2" spans="1:12" x14ac:dyDescent="0.2">
      <c r="A2" s="4" t="s">
        <v>15</v>
      </c>
      <c r="B2" s="5" t="s">
        <v>16</v>
      </c>
      <c r="C2" s="6" t="s">
        <v>17</v>
      </c>
      <c r="D2" s="4" t="s">
        <v>18</v>
      </c>
      <c r="E2" s="4" t="s">
        <v>19</v>
      </c>
      <c r="F2" s="6" t="s">
        <v>11</v>
      </c>
      <c r="G2" s="4" t="s">
        <v>21</v>
      </c>
      <c r="H2" s="4" t="s">
        <v>22</v>
      </c>
      <c r="I2" s="4" t="s">
        <v>23</v>
      </c>
      <c r="J2" s="4" t="s">
        <v>24</v>
      </c>
      <c r="K2" s="8" t="str">
        <f>RIGHT(B2,10)</f>
        <v>06/11/2023</v>
      </c>
      <c r="L2" s="9"/>
    </row>
    <row r="3" spans="1:12" x14ac:dyDescent="0.2">
      <c r="A3" s="4" t="s">
        <v>48</v>
      </c>
      <c r="B3" s="5" t="s">
        <v>53</v>
      </c>
      <c r="C3" s="6" t="s">
        <v>90</v>
      </c>
      <c r="D3" s="4" t="s">
        <v>91</v>
      </c>
      <c r="E3" s="4" t="s">
        <v>50</v>
      </c>
      <c r="F3" s="6" t="s">
        <v>20</v>
      </c>
      <c r="G3" s="4" t="s">
        <v>21</v>
      </c>
      <c r="H3" s="4" t="s">
        <v>22</v>
      </c>
      <c r="I3" s="4" t="s">
        <v>23</v>
      </c>
      <c r="J3" s="4" t="s">
        <v>36</v>
      </c>
      <c r="K3" s="8" t="str">
        <f>RIGHT(B3,10)</f>
        <v>14/11/2023</v>
      </c>
    </row>
    <row r="4" spans="1:12" x14ac:dyDescent="0.2">
      <c r="A4" s="4" t="s">
        <v>48</v>
      </c>
      <c r="B4" s="5" t="s">
        <v>58</v>
      </c>
      <c r="C4" s="6" t="s">
        <v>90</v>
      </c>
      <c r="D4" s="4" t="s">
        <v>91</v>
      </c>
      <c r="E4" s="4" t="s">
        <v>50</v>
      </c>
      <c r="F4" s="6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8" t="str">
        <f>RIGHT(B4,10)</f>
        <v>17/11/2023</v>
      </c>
    </row>
    <row r="5" spans="1:12" x14ac:dyDescent="0.2">
      <c r="A5" s="4" t="s">
        <v>64</v>
      </c>
      <c r="B5" s="5" t="s">
        <v>67</v>
      </c>
      <c r="C5" s="6" t="s">
        <v>10</v>
      </c>
      <c r="D5" s="4" t="s">
        <v>34</v>
      </c>
      <c r="E5" s="4" t="s">
        <v>46</v>
      </c>
      <c r="F5" s="6" t="s">
        <v>27</v>
      </c>
      <c r="G5" s="4" t="s">
        <v>31</v>
      </c>
      <c r="H5" s="4" t="s">
        <v>29</v>
      </c>
      <c r="I5" s="4"/>
      <c r="J5" s="4" t="s">
        <v>38</v>
      </c>
      <c r="K5" s="8" t="str">
        <f>RIGHT(B5,10)</f>
        <v>01/12/2023</v>
      </c>
    </row>
    <row r="6" spans="1:12" x14ac:dyDescent="0.2">
      <c r="A6" s="4" t="s">
        <v>15</v>
      </c>
      <c r="B6" s="5" t="s">
        <v>16</v>
      </c>
      <c r="C6" s="6" t="s">
        <v>10</v>
      </c>
      <c r="D6" s="4" t="s">
        <v>25</v>
      </c>
      <c r="E6" s="4" t="s">
        <v>26</v>
      </c>
      <c r="F6" s="6" t="s">
        <v>11</v>
      </c>
      <c r="G6" s="4" t="s">
        <v>31</v>
      </c>
      <c r="H6" s="4" t="s">
        <v>13</v>
      </c>
      <c r="I6" s="4" t="s">
        <v>23</v>
      </c>
      <c r="J6" s="4" t="s">
        <v>32</v>
      </c>
      <c r="K6" s="8" t="str">
        <f>RIGHT(B6,10)</f>
        <v>06/11/2023</v>
      </c>
    </row>
    <row r="7" spans="1:12" x14ac:dyDescent="0.2">
      <c r="A7" s="4" t="s">
        <v>15</v>
      </c>
      <c r="B7" s="5" t="s">
        <v>33</v>
      </c>
      <c r="C7" s="6" t="s">
        <v>17</v>
      </c>
      <c r="D7" s="4" t="s">
        <v>39</v>
      </c>
      <c r="E7" s="4" t="s">
        <v>40</v>
      </c>
      <c r="F7" s="6" t="s">
        <v>11</v>
      </c>
      <c r="G7" s="4" t="s">
        <v>31</v>
      </c>
      <c r="H7" s="4" t="s">
        <v>37</v>
      </c>
      <c r="I7" s="4" t="s">
        <v>23</v>
      </c>
      <c r="J7" s="4" t="s">
        <v>30</v>
      </c>
      <c r="K7" s="8" t="str">
        <f>RIGHT(B7,10)</f>
        <v>07/11/2023</v>
      </c>
    </row>
    <row r="8" spans="1:12" x14ac:dyDescent="0.2">
      <c r="A8" s="4" t="s">
        <v>15</v>
      </c>
      <c r="B8" s="5" t="s">
        <v>45</v>
      </c>
      <c r="C8" s="6" t="s">
        <v>17</v>
      </c>
      <c r="D8" s="4" t="s">
        <v>25</v>
      </c>
      <c r="E8" s="4" t="s">
        <v>47</v>
      </c>
      <c r="F8" s="6" t="s">
        <v>20</v>
      </c>
      <c r="G8" s="4" t="s">
        <v>31</v>
      </c>
      <c r="H8" s="4" t="s">
        <v>37</v>
      </c>
      <c r="I8" s="4" t="s">
        <v>23</v>
      </c>
      <c r="J8" s="4" t="s">
        <v>43</v>
      </c>
      <c r="K8" s="8" t="str">
        <f>RIGHT(B8,10)</f>
        <v>10/11/2023</v>
      </c>
    </row>
    <row r="9" spans="1:12" x14ac:dyDescent="0.2">
      <c r="A9" s="4" t="s">
        <v>48</v>
      </c>
      <c r="B9" s="5" t="s">
        <v>49</v>
      </c>
      <c r="C9" s="6" t="s">
        <v>17</v>
      </c>
      <c r="D9" s="4" t="s">
        <v>52</v>
      </c>
      <c r="E9" s="4" t="s">
        <v>26</v>
      </c>
      <c r="F9" s="6" t="s">
        <v>11</v>
      </c>
      <c r="G9" s="4" t="s">
        <v>31</v>
      </c>
      <c r="H9" s="4" t="s">
        <v>37</v>
      </c>
      <c r="I9" s="4" t="s">
        <v>23</v>
      </c>
      <c r="J9" s="4" t="s">
        <v>43</v>
      </c>
      <c r="K9" s="8" t="str">
        <f>RIGHT(B9,10)</f>
        <v>13/11/2023</v>
      </c>
    </row>
    <row r="10" spans="1:12" x14ac:dyDescent="0.2">
      <c r="A10" s="4" t="s">
        <v>48</v>
      </c>
      <c r="B10" s="5" t="s">
        <v>53</v>
      </c>
      <c r="C10" s="6" t="s">
        <v>10</v>
      </c>
      <c r="D10" s="4" t="s">
        <v>62</v>
      </c>
      <c r="E10" s="4" t="s">
        <v>63</v>
      </c>
      <c r="F10" s="6" t="s">
        <v>11</v>
      </c>
      <c r="G10" s="4" t="s">
        <v>31</v>
      </c>
      <c r="H10" s="4" t="s">
        <v>13</v>
      </c>
      <c r="I10" s="4" t="s">
        <v>23</v>
      </c>
      <c r="J10" s="4" t="s">
        <v>54</v>
      </c>
      <c r="K10" s="8" t="str">
        <f>RIGHT(B10,10)</f>
        <v>14/11/2023</v>
      </c>
    </row>
    <row r="11" spans="1:12" x14ac:dyDescent="0.2">
      <c r="A11" s="4" t="s">
        <v>48</v>
      </c>
      <c r="B11" s="5" t="s">
        <v>59</v>
      </c>
      <c r="C11" s="6" t="s">
        <v>10</v>
      </c>
      <c r="D11" s="4" t="s">
        <v>25</v>
      </c>
      <c r="E11" s="4" t="s">
        <v>26</v>
      </c>
      <c r="F11" s="6" t="s">
        <v>11</v>
      </c>
      <c r="G11" s="4" t="s">
        <v>31</v>
      </c>
      <c r="H11" s="4" t="s">
        <v>13</v>
      </c>
      <c r="I11" s="4" t="s">
        <v>23</v>
      </c>
      <c r="J11" s="4" t="s">
        <v>43</v>
      </c>
      <c r="K11" s="8" t="str">
        <f>RIGHT(B11,10)</f>
        <v>18/11/2023</v>
      </c>
    </row>
    <row r="12" spans="1:12" x14ac:dyDescent="0.2">
      <c r="A12" s="4" t="s">
        <v>48</v>
      </c>
      <c r="B12" s="5" t="s">
        <v>59</v>
      </c>
      <c r="C12" s="6" t="s">
        <v>10</v>
      </c>
      <c r="D12" s="4" t="s">
        <v>34</v>
      </c>
      <c r="E12" s="4" t="s">
        <v>46</v>
      </c>
      <c r="F12" s="6" t="s">
        <v>20</v>
      </c>
      <c r="G12" s="4" t="s">
        <v>31</v>
      </c>
      <c r="H12" s="4" t="s">
        <v>13</v>
      </c>
      <c r="I12" s="4" t="s">
        <v>23</v>
      </c>
      <c r="J12" s="4" t="s">
        <v>38</v>
      </c>
      <c r="K12" s="8" t="str">
        <f>RIGHT(B12,10)</f>
        <v>18/11/2023</v>
      </c>
    </row>
    <row r="13" spans="1:12" x14ac:dyDescent="0.2">
      <c r="A13" s="4" t="s">
        <v>15</v>
      </c>
      <c r="B13" s="4" t="s">
        <v>33</v>
      </c>
      <c r="C13" s="6" t="s">
        <v>17</v>
      </c>
      <c r="D13" s="4" t="s">
        <v>34</v>
      </c>
      <c r="E13" s="4" t="s">
        <v>35</v>
      </c>
      <c r="F13" s="6" t="s">
        <v>93</v>
      </c>
      <c r="G13" s="4" t="s">
        <v>96</v>
      </c>
      <c r="H13" s="4" t="s">
        <v>95</v>
      </c>
      <c r="I13" s="4"/>
      <c r="J13" s="4" t="s">
        <v>43</v>
      </c>
      <c r="K13" s="8" t="str">
        <f>RIGHT(B13,10)</f>
        <v>07/11/2023</v>
      </c>
    </row>
    <row r="14" spans="1:12" x14ac:dyDescent="0.2">
      <c r="A14" s="4" t="s">
        <v>15</v>
      </c>
      <c r="B14" s="5" t="s">
        <v>33</v>
      </c>
      <c r="C14" s="6" t="s">
        <v>17</v>
      </c>
      <c r="D14" s="4" t="s">
        <v>18</v>
      </c>
      <c r="E14" s="4" t="s">
        <v>19</v>
      </c>
      <c r="F14" s="6" t="s">
        <v>11</v>
      </c>
      <c r="G14" s="4" t="s">
        <v>12</v>
      </c>
      <c r="H14" s="4" t="s">
        <v>37</v>
      </c>
      <c r="I14" s="4" t="s">
        <v>23</v>
      </c>
      <c r="J14" s="4" t="s">
        <v>38</v>
      </c>
      <c r="K14" s="8" t="str">
        <f>RIGHT(B14,10)</f>
        <v>07/11/2023</v>
      </c>
    </row>
    <row r="15" spans="1:12" x14ac:dyDescent="0.2">
      <c r="A15" s="4" t="s">
        <v>15</v>
      </c>
      <c r="B15" s="5" t="s">
        <v>44</v>
      </c>
      <c r="C15" s="6" t="s">
        <v>17</v>
      </c>
      <c r="D15" s="4" t="s">
        <v>18</v>
      </c>
      <c r="E15" s="4" t="s">
        <v>19</v>
      </c>
      <c r="F15" s="6" t="s">
        <v>11</v>
      </c>
      <c r="G15" s="4" t="s">
        <v>12</v>
      </c>
      <c r="H15" s="4" t="s">
        <v>37</v>
      </c>
      <c r="I15" s="4" t="s">
        <v>23</v>
      </c>
      <c r="J15" s="4" t="s">
        <v>32</v>
      </c>
      <c r="K15" s="8" t="str">
        <f>RIGHT(B15,10)</f>
        <v>09/11/2023</v>
      </c>
    </row>
    <row r="16" spans="1:12" x14ac:dyDescent="0.2">
      <c r="A16" s="4" t="s">
        <v>15</v>
      </c>
      <c r="B16" s="5" t="s">
        <v>45</v>
      </c>
      <c r="C16" s="6" t="s">
        <v>10</v>
      </c>
      <c r="D16" s="4" t="s">
        <v>34</v>
      </c>
      <c r="E16" s="4" t="s">
        <v>46</v>
      </c>
      <c r="F16" s="6" t="s">
        <v>11</v>
      </c>
      <c r="G16" s="4" t="s">
        <v>12</v>
      </c>
      <c r="H16" s="4" t="s">
        <v>13</v>
      </c>
      <c r="I16" s="4" t="s">
        <v>14</v>
      </c>
      <c r="J16" s="4" t="s">
        <v>43</v>
      </c>
      <c r="K16" s="8" t="str">
        <f>RIGHT(B16,10)</f>
        <v>10/11/2023</v>
      </c>
    </row>
    <row r="17" spans="1:11" x14ac:dyDescent="0.2">
      <c r="A17" s="4" t="s">
        <v>48</v>
      </c>
      <c r="B17" s="5" t="s">
        <v>58</v>
      </c>
      <c r="C17" s="6" t="s">
        <v>10</v>
      </c>
      <c r="D17" s="4" t="s">
        <v>62</v>
      </c>
      <c r="E17" s="4" t="s">
        <v>63</v>
      </c>
      <c r="F17" s="6" t="s">
        <v>11</v>
      </c>
      <c r="G17" s="4" t="s">
        <v>12</v>
      </c>
      <c r="H17" s="4" t="s">
        <v>13</v>
      </c>
      <c r="I17" s="4" t="s">
        <v>14</v>
      </c>
      <c r="J17" s="4" t="s">
        <v>54</v>
      </c>
      <c r="K17" s="8" t="str">
        <f>RIGHT(B17,10)</f>
        <v>17/11/2023</v>
      </c>
    </row>
    <row r="18" spans="1:11" x14ac:dyDescent="0.2">
      <c r="A18" s="4" t="s">
        <v>64</v>
      </c>
      <c r="B18" s="5" t="s">
        <v>67</v>
      </c>
      <c r="C18" s="6" t="s">
        <v>10</v>
      </c>
      <c r="D18" s="4" t="s">
        <v>34</v>
      </c>
      <c r="E18" s="4" t="s">
        <v>46</v>
      </c>
      <c r="F18" s="6" t="s">
        <v>68</v>
      </c>
      <c r="G18" s="4" t="s">
        <v>69</v>
      </c>
      <c r="H18" s="4" t="s">
        <v>29</v>
      </c>
      <c r="I18" s="4"/>
      <c r="J18" s="4" t="s">
        <v>32</v>
      </c>
      <c r="K18" s="8" t="str">
        <f>RIGHT(B18,10)</f>
        <v>01/12/2023</v>
      </c>
    </row>
    <row r="19" spans="1:11" x14ac:dyDescent="0.2">
      <c r="A19" s="4" t="s">
        <v>71</v>
      </c>
      <c r="B19" s="5" t="s">
        <v>72</v>
      </c>
      <c r="C19" s="6" t="s">
        <v>10</v>
      </c>
      <c r="D19" s="4" t="s">
        <v>25</v>
      </c>
      <c r="E19" s="4" t="s">
        <v>26</v>
      </c>
      <c r="F19" s="6" t="s">
        <v>11</v>
      </c>
      <c r="G19" s="4" t="s">
        <v>69</v>
      </c>
      <c r="H19" s="4" t="s">
        <v>13</v>
      </c>
      <c r="I19" s="4" t="s">
        <v>56</v>
      </c>
      <c r="J19" s="4" t="s">
        <v>43</v>
      </c>
      <c r="K19" s="8" t="str">
        <f>RIGHT(B19,10)</f>
        <v>04/12/2023</v>
      </c>
    </row>
    <row r="20" spans="1:11" x14ac:dyDescent="0.2">
      <c r="A20" s="4" t="s">
        <v>71</v>
      </c>
      <c r="B20" s="5" t="s">
        <v>75</v>
      </c>
      <c r="C20" s="6" t="s">
        <v>17</v>
      </c>
      <c r="D20" s="4" t="s">
        <v>34</v>
      </c>
      <c r="E20" s="4" t="s">
        <v>35</v>
      </c>
      <c r="F20" s="6" t="s">
        <v>20</v>
      </c>
      <c r="G20" s="4" t="s">
        <v>69</v>
      </c>
      <c r="H20" s="4" t="s">
        <v>37</v>
      </c>
      <c r="I20" s="4" t="s">
        <v>23</v>
      </c>
      <c r="J20" s="4" t="s">
        <v>43</v>
      </c>
      <c r="K20" s="8" t="str">
        <f>RIGHT(B20,10)</f>
        <v>05/12/2023</v>
      </c>
    </row>
    <row r="21" spans="1:11" x14ac:dyDescent="0.2">
      <c r="A21" s="4" t="s">
        <v>71</v>
      </c>
      <c r="B21" s="5" t="s">
        <v>75</v>
      </c>
      <c r="C21" s="6" t="s">
        <v>17</v>
      </c>
      <c r="D21" s="4" t="s">
        <v>18</v>
      </c>
      <c r="E21" s="4" t="s">
        <v>19</v>
      </c>
      <c r="F21" s="6" t="s">
        <v>20</v>
      </c>
      <c r="G21" s="4" t="s">
        <v>69</v>
      </c>
      <c r="H21" s="4" t="s">
        <v>37</v>
      </c>
      <c r="I21" s="4" t="s">
        <v>23</v>
      </c>
      <c r="J21" s="4" t="s">
        <v>43</v>
      </c>
      <c r="K21" s="8" t="str">
        <f>RIGHT(B21,10)</f>
        <v>05/12/2023</v>
      </c>
    </row>
    <row r="22" spans="1:11" x14ac:dyDescent="0.2">
      <c r="A22" s="4" t="s">
        <v>71</v>
      </c>
      <c r="B22" s="5" t="s">
        <v>77</v>
      </c>
      <c r="C22" s="6" t="s">
        <v>10</v>
      </c>
      <c r="D22" s="4" t="s">
        <v>25</v>
      </c>
      <c r="E22" s="4" t="s">
        <v>26</v>
      </c>
      <c r="F22" s="6" t="s">
        <v>68</v>
      </c>
      <c r="G22" s="4" t="s">
        <v>69</v>
      </c>
      <c r="H22" s="4" t="s">
        <v>29</v>
      </c>
      <c r="I22" s="4"/>
      <c r="J22" s="4" t="s">
        <v>43</v>
      </c>
      <c r="K22" s="8" t="str">
        <f>RIGHT(B22,10)</f>
        <v>07/12/2023</v>
      </c>
    </row>
    <row r="23" spans="1:11" x14ac:dyDescent="0.2">
      <c r="A23" s="4" t="s">
        <v>71</v>
      </c>
      <c r="B23" s="5" t="s">
        <v>78</v>
      </c>
      <c r="C23" s="6" t="s">
        <v>10</v>
      </c>
      <c r="D23" s="4" t="s">
        <v>34</v>
      </c>
      <c r="E23" s="4" t="s">
        <v>46</v>
      </c>
      <c r="F23" s="6" t="s">
        <v>68</v>
      </c>
      <c r="G23" s="4" t="s">
        <v>69</v>
      </c>
      <c r="H23" s="4" t="s">
        <v>29</v>
      </c>
      <c r="I23" s="4"/>
      <c r="J23" s="4" t="s">
        <v>54</v>
      </c>
      <c r="K23" s="8" t="str">
        <f>RIGHT(B23,10)</f>
        <v>08/12/2023</v>
      </c>
    </row>
    <row r="24" spans="1:11" x14ac:dyDescent="0.2">
      <c r="A24" s="4" t="s">
        <v>71</v>
      </c>
      <c r="B24" s="5" t="s">
        <v>78</v>
      </c>
      <c r="C24" s="6" t="s">
        <v>10</v>
      </c>
      <c r="D24" s="4" t="s">
        <v>25</v>
      </c>
      <c r="E24" s="4" t="s">
        <v>26</v>
      </c>
      <c r="F24" s="6" t="s">
        <v>68</v>
      </c>
      <c r="G24" s="4" t="s">
        <v>69</v>
      </c>
      <c r="H24" s="4" t="s">
        <v>29</v>
      </c>
      <c r="I24" s="4"/>
      <c r="J24" s="4" t="s">
        <v>38</v>
      </c>
      <c r="K24" s="8" t="str">
        <f>RIGHT(B24,10)</f>
        <v>08/12/2023</v>
      </c>
    </row>
    <row r="25" spans="1:11" x14ac:dyDescent="0.2">
      <c r="A25" s="4" t="s">
        <v>79</v>
      </c>
      <c r="B25" s="5" t="s">
        <v>81</v>
      </c>
      <c r="C25" s="6" t="s">
        <v>10</v>
      </c>
      <c r="D25" s="4" t="s">
        <v>25</v>
      </c>
      <c r="E25" s="4" t="s">
        <v>26</v>
      </c>
      <c r="F25" s="6" t="s">
        <v>68</v>
      </c>
      <c r="G25" s="4" t="s">
        <v>69</v>
      </c>
      <c r="H25" s="4" t="s">
        <v>29</v>
      </c>
      <c r="I25" s="4"/>
      <c r="J25" s="4" t="s">
        <v>30</v>
      </c>
      <c r="K25" s="8" t="str">
        <f>RIGHT(B25,10)</f>
        <v>12/12/2023</v>
      </c>
    </row>
    <row r="26" spans="1:11" x14ac:dyDescent="0.2">
      <c r="A26" s="4" t="s">
        <v>79</v>
      </c>
      <c r="B26" s="5" t="s">
        <v>82</v>
      </c>
      <c r="C26" s="6" t="s">
        <v>10</v>
      </c>
      <c r="D26" s="4" t="s">
        <v>34</v>
      </c>
      <c r="E26" s="4" t="s">
        <v>46</v>
      </c>
      <c r="F26" s="6" t="s">
        <v>20</v>
      </c>
      <c r="G26" s="4" t="s">
        <v>69</v>
      </c>
      <c r="H26" s="4" t="s">
        <v>13</v>
      </c>
      <c r="I26" s="4" t="s">
        <v>23</v>
      </c>
      <c r="J26" s="4" t="s">
        <v>43</v>
      </c>
      <c r="K26" s="8" t="str">
        <f>RIGHT(B26,10)</f>
        <v>13/12/2023</v>
      </c>
    </row>
    <row r="27" spans="1:11" x14ac:dyDescent="0.2">
      <c r="A27" s="4" t="s">
        <v>79</v>
      </c>
      <c r="B27" s="5" t="s">
        <v>82</v>
      </c>
      <c r="C27" s="6" t="s">
        <v>10</v>
      </c>
      <c r="D27" s="4" t="s">
        <v>25</v>
      </c>
      <c r="E27" s="4" t="s">
        <v>26</v>
      </c>
      <c r="F27" s="6" t="s">
        <v>68</v>
      </c>
      <c r="G27" s="4" t="s">
        <v>69</v>
      </c>
      <c r="H27" s="4" t="s">
        <v>29</v>
      </c>
      <c r="I27" s="4"/>
      <c r="J27" s="4" t="s">
        <v>74</v>
      </c>
      <c r="K27" s="8" t="str">
        <f>RIGHT(B27,10)</f>
        <v>13/12/2023</v>
      </c>
    </row>
    <row r="28" spans="1:11" x14ac:dyDescent="0.2">
      <c r="A28" s="4" t="s">
        <v>79</v>
      </c>
      <c r="B28" s="5" t="s">
        <v>83</v>
      </c>
      <c r="C28" s="6" t="s">
        <v>10</v>
      </c>
      <c r="D28" s="4" t="s">
        <v>25</v>
      </c>
      <c r="E28" s="4" t="s">
        <v>26</v>
      </c>
      <c r="F28" s="6" t="s">
        <v>20</v>
      </c>
      <c r="G28" s="4" t="s">
        <v>69</v>
      </c>
      <c r="H28" s="4" t="s">
        <v>13</v>
      </c>
      <c r="I28" s="4" t="s">
        <v>23</v>
      </c>
      <c r="J28" s="4" t="s">
        <v>38</v>
      </c>
      <c r="K28" s="8" t="str">
        <f>RIGHT(B28,10)</f>
        <v>14/12/2023</v>
      </c>
    </row>
    <row r="29" spans="1:11" x14ac:dyDescent="0.2">
      <c r="A29" s="4" t="s">
        <v>79</v>
      </c>
      <c r="B29" s="5" t="s">
        <v>84</v>
      </c>
      <c r="C29" s="6" t="s">
        <v>10</v>
      </c>
      <c r="D29" s="4" t="s">
        <v>34</v>
      </c>
      <c r="E29" s="4" t="s">
        <v>46</v>
      </c>
      <c r="F29" s="6" t="s">
        <v>68</v>
      </c>
      <c r="G29" s="4" t="s">
        <v>69</v>
      </c>
      <c r="H29" s="4" t="s">
        <v>29</v>
      </c>
      <c r="I29" s="4"/>
      <c r="J29" s="4" t="s">
        <v>38</v>
      </c>
      <c r="K29" s="8" t="str">
        <f>RIGHT(B29,10)</f>
        <v>15/12/2023</v>
      </c>
    </row>
    <row r="30" spans="1:11" x14ac:dyDescent="0.2">
      <c r="A30" s="4" t="s">
        <v>79</v>
      </c>
      <c r="B30" s="5" t="s">
        <v>84</v>
      </c>
      <c r="C30" s="6" t="s">
        <v>10</v>
      </c>
      <c r="D30" s="4" t="s">
        <v>25</v>
      </c>
      <c r="E30" s="4" t="s">
        <v>26</v>
      </c>
      <c r="F30" s="6" t="s">
        <v>68</v>
      </c>
      <c r="G30" s="4" t="s">
        <v>69</v>
      </c>
      <c r="H30" s="4" t="s">
        <v>29</v>
      </c>
      <c r="I30" s="4"/>
      <c r="J30" s="4" t="s">
        <v>54</v>
      </c>
      <c r="K30" s="8" t="str">
        <f>RIGHT(B30,10)</f>
        <v>15/12/2023</v>
      </c>
    </row>
    <row r="31" spans="1:11" x14ac:dyDescent="0.2">
      <c r="A31" s="4" t="s">
        <v>15</v>
      </c>
      <c r="B31" s="4" t="s">
        <v>33</v>
      </c>
      <c r="C31" s="6" t="s">
        <v>17</v>
      </c>
      <c r="D31" s="4" t="s">
        <v>34</v>
      </c>
      <c r="E31" s="4" t="s">
        <v>35</v>
      </c>
      <c r="F31" s="6" t="s">
        <v>93</v>
      </c>
      <c r="G31" s="4" t="s">
        <v>94</v>
      </c>
      <c r="H31" s="4" t="s">
        <v>95</v>
      </c>
      <c r="I31" s="4"/>
      <c r="J31" s="4" t="s">
        <v>30</v>
      </c>
      <c r="K31" s="8" t="str">
        <f>RIGHT(B31,10)</f>
        <v>07/11/2023</v>
      </c>
    </row>
    <row r="32" spans="1:11" x14ac:dyDescent="0.2">
      <c r="A32" s="4" t="s">
        <v>64</v>
      </c>
      <c r="B32" s="5" t="s">
        <v>65</v>
      </c>
      <c r="C32" s="6" t="s">
        <v>10</v>
      </c>
      <c r="D32" s="4" t="s">
        <v>34</v>
      </c>
      <c r="E32" s="4" t="s">
        <v>46</v>
      </c>
      <c r="F32" s="6" t="s">
        <v>11</v>
      </c>
      <c r="G32" s="4" t="s">
        <v>66</v>
      </c>
      <c r="H32" s="4" t="s">
        <v>13</v>
      </c>
      <c r="I32" s="4" t="s">
        <v>56</v>
      </c>
      <c r="J32" s="4" t="s">
        <v>54</v>
      </c>
      <c r="K32" s="8" t="str">
        <f>RIGHT(B32,10)</f>
        <v>29/11/2023</v>
      </c>
    </row>
    <row r="33" spans="1:11" x14ac:dyDescent="0.2">
      <c r="A33" s="4" t="s">
        <v>64</v>
      </c>
      <c r="B33" s="5" t="s">
        <v>70</v>
      </c>
      <c r="C33" s="6" t="s">
        <v>10</v>
      </c>
      <c r="D33" s="4" t="s">
        <v>34</v>
      </c>
      <c r="E33" s="4" t="s">
        <v>46</v>
      </c>
      <c r="F33" s="6" t="s">
        <v>20</v>
      </c>
      <c r="G33" s="4" t="s">
        <v>28</v>
      </c>
      <c r="H33" s="4" t="s">
        <v>13</v>
      </c>
      <c r="I33" s="4" t="s">
        <v>56</v>
      </c>
      <c r="J33" s="4" t="s">
        <v>54</v>
      </c>
      <c r="K33" s="8" t="str">
        <f>RIGHT(B33,10)</f>
        <v>02/12/2023</v>
      </c>
    </row>
    <row r="34" spans="1:11" x14ac:dyDescent="0.2">
      <c r="A34" s="4" t="s">
        <v>15</v>
      </c>
      <c r="B34" s="5" t="s">
        <v>16</v>
      </c>
      <c r="C34" s="6" t="s">
        <v>10</v>
      </c>
      <c r="D34" s="4" t="s">
        <v>25</v>
      </c>
      <c r="E34" s="4" t="s">
        <v>26</v>
      </c>
      <c r="F34" s="6" t="s">
        <v>27</v>
      </c>
      <c r="G34" s="4" t="s">
        <v>28</v>
      </c>
      <c r="H34" s="4" t="s">
        <v>29</v>
      </c>
      <c r="I34" s="4"/>
      <c r="J34" s="4" t="s">
        <v>30</v>
      </c>
      <c r="K34" s="8" t="str">
        <f>RIGHT(B34,10)</f>
        <v>06/11/2023</v>
      </c>
    </row>
    <row r="35" spans="1:11" x14ac:dyDescent="0.2">
      <c r="A35" s="4" t="s">
        <v>48</v>
      </c>
      <c r="B35" s="5" t="s">
        <v>55</v>
      </c>
      <c r="C35" s="6" t="s">
        <v>17</v>
      </c>
      <c r="D35" s="4" t="s">
        <v>18</v>
      </c>
      <c r="E35" s="4" t="s">
        <v>19</v>
      </c>
      <c r="F35" s="6" t="s">
        <v>20</v>
      </c>
      <c r="G35" s="4" t="s">
        <v>28</v>
      </c>
      <c r="H35" s="4" t="s">
        <v>37</v>
      </c>
      <c r="I35" s="4" t="s">
        <v>56</v>
      </c>
      <c r="J35" s="4" t="s">
        <v>57</v>
      </c>
      <c r="K35" s="8" t="str">
        <f>RIGHT(B35,10)</f>
        <v>15/11/2023</v>
      </c>
    </row>
    <row r="36" spans="1:11" x14ac:dyDescent="0.2">
      <c r="A36" s="4" t="s">
        <v>15</v>
      </c>
      <c r="B36" s="5" t="s">
        <v>41</v>
      </c>
      <c r="C36" s="6" t="s">
        <v>10</v>
      </c>
      <c r="D36" s="4" t="s">
        <v>25</v>
      </c>
      <c r="E36" s="4" t="s">
        <v>26</v>
      </c>
      <c r="F36" s="6" t="s">
        <v>11</v>
      </c>
      <c r="G36" s="4" t="s">
        <v>42</v>
      </c>
      <c r="H36" s="4" t="s">
        <v>13</v>
      </c>
      <c r="I36" s="4" t="s">
        <v>23</v>
      </c>
      <c r="J36" s="4" t="s">
        <v>43</v>
      </c>
      <c r="K36" s="8" t="str">
        <f>RIGHT(B36,10)</f>
        <v>08/11/2023</v>
      </c>
    </row>
    <row r="37" spans="1:11" x14ac:dyDescent="0.2">
      <c r="A37" s="4" t="s">
        <v>15</v>
      </c>
      <c r="B37" s="5" t="s">
        <v>44</v>
      </c>
      <c r="C37" s="6" t="s">
        <v>17</v>
      </c>
      <c r="D37" s="4" t="s">
        <v>39</v>
      </c>
      <c r="E37" s="4" t="s">
        <v>40</v>
      </c>
      <c r="F37" s="6" t="s">
        <v>11</v>
      </c>
      <c r="G37" s="4" t="s">
        <v>42</v>
      </c>
      <c r="H37" s="4" t="s">
        <v>37</v>
      </c>
      <c r="I37" s="4" t="s">
        <v>23</v>
      </c>
      <c r="J37" s="4" t="s">
        <v>38</v>
      </c>
      <c r="K37" s="8" t="str">
        <f>RIGHT(B37,10)</f>
        <v>09/11/2023</v>
      </c>
    </row>
    <row r="38" spans="1:11" x14ac:dyDescent="0.2">
      <c r="A38" s="4" t="s">
        <v>48</v>
      </c>
      <c r="B38" s="5" t="s">
        <v>49</v>
      </c>
      <c r="C38" s="6" t="s">
        <v>17</v>
      </c>
      <c r="D38" s="4" t="s">
        <v>50</v>
      </c>
      <c r="E38" s="4" t="s">
        <v>51</v>
      </c>
      <c r="F38" s="6" t="s">
        <v>11</v>
      </c>
      <c r="G38" s="4" t="s">
        <v>42</v>
      </c>
      <c r="H38" s="4" t="s">
        <v>37</v>
      </c>
      <c r="I38" s="4" t="s">
        <v>23</v>
      </c>
      <c r="J38" s="4" t="s">
        <v>30</v>
      </c>
      <c r="K38" s="8" t="str">
        <f>RIGHT(B38,10)</f>
        <v>13/11/2023</v>
      </c>
    </row>
    <row r="39" spans="1:11" x14ac:dyDescent="0.2">
      <c r="A39" s="4" t="s">
        <v>60</v>
      </c>
      <c r="B39" s="5" t="s">
        <v>61</v>
      </c>
      <c r="C39" s="6" t="s">
        <v>10</v>
      </c>
      <c r="D39" s="4" t="s">
        <v>34</v>
      </c>
      <c r="E39" s="4" t="s">
        <v>46</v>
      </c>
      <c r="F39" s="6" t="s">
        <v>11</v>
      </c>
      <c r="G39" s="4" t="s">
        <v>42</v>
      </c>
      <c r="H39" s="4" t="s">
        <v>13</v>
      </c>
      <c r="I39" s="4" t="s">
        <v>23</v>
      </c>
      <c r="J39" s="4" t="s">
        <v>38</v>
      </c>
      <c r="K39" s="8" t="str">
        <f>RIGHT(B39,10)</f>
        <v>20/11/2023</v>
      </c>
    </row>
    <row r="40" spans="1:11" x14ac:dyDescent="0.2">
      <c r="A40" s="4" t="s">
        <v>60</v>
      </c>
      <c r="B40" s="5" t="s">
        <v>61</v>
      </c>
      <c r="C40" s="6" t="s">
        <v>10</v>
      </c>
      <c r="D40" s="4" t="s">
        <v>62</v>
      </c>
      <c r="E40" s="4" t="s">
        <v>63</v>
      </c>
      <c r="F40" s="6" t="s">
        <v>11</v>
      </c>
      <c r="G40" s="4" t="s">
        <v>42</v>
      </c>
      <c r="H40" s="4" t="s">
        <v>13</v>
      </c>
      <c r="I40" s="4" t="s">
        <v>23</v>
      </c>
      <c r="J40" s="4" t="s">
        <v>38</v>
      </c>
      <c r="K40" s="8" t="str">
        <f>RIGHT(B40,10)</f>
        <v>20/11/2023</v>
      </c>
    </row>
    <row r="41" spans="1:11" x14ac:dyDescent="0.2">
      <c r="A41" s="13" t="s">
        <v>71</v>
      </c>
      <c r="B41" s="14" t="s">
        <v>72</v>
      </c>
      <c r="C41" s="15" t="s">
        <v>17</v>
      </c>
      <c r="D41" s="13" t="s">
        <v>34</v>
      </c>
      <c r="E41" s="13" t="s">
        <v>35</v>
      </c>
      <c r="F41" s="15" t="s">
        <v>20</v>
      </c>
      <c r="G41" s="13" t="s">
        <v>73</v>
      </c>
      <c r="H41" s="13" t="s">
        <v>37</v>
      </c>
      <c r="I41" s="13" t="s">
        <v>23</v>
      </c>
      <c r="J41" s="13" t="s">
        <v>43</v>
      </c>
      <c r="K41" s="16" t="str">
        <f>RIGHT(B41,10)</f>
        <v>04/12/2023</v>
      </c>
    </row>
    <row r="42" spans="1:11" x14ac:dyDescent="0.2">
      <c r="A42" s="13" t="s">
        <v>71</v>
      </c>
      <c r="B42" s="14" t="s">
        <v>72</v>
      </c>
      <c r="C42" s="15" t="s">
        <v>17</v>
      </c>
      <c r="D42" s="13" t="s">
        <v>18</v>
      </c>
      <c r="E42" s="13" t="s">
        <v>19</v>
      </c>
      <c r="F42" s="15" t="s">
        <v>20</v>
      </c>
      <c r="G42" s="13" t="s">
        <v>73</v>
      </c>
      <c r="H42" s="13" t="s">
        <v>37</v>
      </c>
      <c r="I42" s="13" t="s">
        <v>23</v>
      </c>
      <c r="J42" s="13" t="s">
        <v>43</v>
      </c>
      <c r="K42" s="16" t="str">
        <f>RIGHT(B42,10)</f>
        <v>04/12/2023</v>
      </c>
    </row>
    <row r="43" spans="1:11" x14ac:dyDescent="0.2">
      <c r="A43" s="13" t="s">
        <v>71</v>
      </c>
      <c r="B43" s="14" t="s">
        <v>72</v>
      </c>
      <c r="C43" s="15" t="s">
        <v>10</v>
      </c>
      <c r="D43" s="13" t="s">
        <v>25</v>
      </c>
      <c r="E43" s="13" t="s">
        <v>26</v>
      </c>
      <c r="F43" s="15" t="s">
        <v>27</v>
      </c>
      <c r="G43" s="13" t="s">
        <v>73</v>
      </c>
      <c r="H43" s="13" t="s">
        <v>29</v>
      </c>
      <c r="J43" s="13" t="s">
        <v>74</v>
      </c>
      <c r="K43" s="16" t="str">
        <f>RIGHT(B43,10)</f>
        <v>04/12/2023</v>
      </c>
    </row>
    <row r="44" spans="1:11" x14ac:dyDescent="0.2">
      <c r="A44" s="13" t="s">
        <v>71</v>
      </c>
      <c r="B44" s="14" t="s">
        <v>75</v>
      </c>
      <c r="C44" s="15" t="s">
        <v>10</v>
      </c>
      <c r="D44" s="13" t="s">
        <v>34</v>
      </c>
      <c r="E44" s="13" t="s">
        <v>46</v>
      </c>
      <c r="F44" s="15" t="s">
        <v>27</v>
      </c>
      <c r="G44" s="13" t="s">
        <v>73</v>
      </c>
      <c r="H44" s="13" t="s">
        <v>29</v>
      </c>
      <c r="J44" s="13" t="s">
        <v>54</v>
      </c>
      <c r="K44" s="16" t="str">
        <f>RIGHT(B44,10)</f>
        <v>05/12/2023</v>
      </c>
    </row>
    <row r="45" spans="1:11" x14ac:dyDescent="0.2">
      <c r="A45" s="13" t="s">
        <v>71</v>
      </c>
      <c r="B45" s="14" t="s">
        <v>76</v>
      </c>
      <c r="C45" s="15" t="s">
        <v>10</v>
      </c>
      <c r="D45" s="13" t="s">
        <v>34</v>
      </c>
      <c r="E45" s="13" t="s">
        <v>46</v>
      </c>
      <c r="F45" s="15" t="s">
        <v>27</v>
      </c>
      <c r="G45" s="13" t="s">
        <v>73</v>
      </c>
      <c r="H45" s="13" t="s">
        <v>29</v>
      </c>
      <c r="J45" s="13" t="s">
        <v>54</v>
      </c>
      <c r="K45" s="16" t="str">
        <f>RIGHT(B45,10)</f>
        <v>06/12/2023</v>
      </c>
    </row>
    <row r="46" spans="1:11" x14ac:dyDescent="0.2">
      <c r="A46" s="13" t="s">
        <v>71</v>
      </c>
      <c r="B46" s="14" t="s">
        <v>76</v>
      </c>
      <c r="C46" s="15" t="s">
        <v>10</v>
      </c>
      <c r="D46" s="13" t="s">
        <v>25</v>
      </c>
      <c r="E46" s="13" t="s">
        <v>26</v>
      </c>
      <c r="F46" s="15" t="s">
        <v>27</v>
      </c>
      <c r="G46" s="13" t="s">
        <v>73</v>
      </c>
      <c r="H46" s="13" t="s">
        <v>29</v>
      </c>
      <c r="J46" s="13" t="s">
        <v>54</v>
      </c>
      <c r="K46" s="16" t="str">
        <f>RIGHT(B46,10)</f>
        <v>06/12/2023</v>
      </c>
    </row>
    <row r="47" spans="1:11" x14ac:dyDescent="0.2">
      <c r="A47" s="13" t="s">
        <v>71</v>
      </c>
      <c r="B47" s="14" t="s">
        <v>77</v>
      </c>
      <c r="C47" s="15" t="s">
        <v>10</v>
      </c>
      <c r="D47" s="13" t="s">
        <v>34</v>
      </c>
      <c r="E47" s="13" t="s">
        <v>46</v>
      </c>
      <c r="F47" s="15" t="s">
        <v>27</v>
      </c>
      <c r="G47" s="13" t="s">
        <v>73</v>
      </c>
      <c r="H47" s="13" t="s">
        <v>29</v>
      </c>
      <c r="J47" s="13" t="s">
        <v>54</v>
      </c>
      <c r="K47" s="16" t="str">
        <f>RIGHT(B47,10)</f>
        <v>07/12/2023</v>
      </c>
    </row>
    <row r="48" spans="1:11" x14ac:dyDescent="0.2">
      <c r="A48" s="13" t="s">
        <v>71</v>
      </c>
      <c r="B48" s="14" t="s">
        <v>77</v>
      </c>
      <c r="C48" s="15" t="s">
        <v>10</v>
      </c>
      <c r="D48" s="13" t="s">
        <v>25</v>
      </c>
      <c r="E48" s="13" t="s">
        <v>26</v>
      </c>
      <c r="F48" s="15" t="s">
        <v>27</v>
      </c>
      <c r="G48" s="13" t="s">
        <v>73</v>
      </c>
      <c r="H48" s="13" t="s">
        <v>29</v>
      </c>
      <c r="J48" s="13" t="s">
        <v>38</v>
      </c>
      <c r="K48" s="16" t="str">
        <f>RIGHT(B48,10)</f>
        <v>07/12/2023</v>
      </c>
    </row>
    <row r="49" spans="1:11" x14ac:dyDescent="0.2">
      <c r="A49" s="13" t="s">
        <v>71</v>
      </c>
      <c r="B49" s="14" t="s">
        <v>78</v>
      </c>
      <c r="C49" s="15" t="s">
        <v>10</v>
      </c>
      <c r="D49" s="13" t="s">
        <v>34</v>
      </c>
      <c r="E49" s="13" t="s">
        <v>46</v>
      </c>
      <c r="F49" s="15" t="s">
        <v>20</v>
      </c>
      <c r="G49" s="13" t="s">
        <v>73</v>
      </c>
      <c r="H49" s="13" t="s">
        <v>13</v>
      </c>
      <c r="I49" s="13" t="s">
        <v>23</v>
      </c>
      <c r="J49" s="13" t="s">
        <v>43</v>
      </c>
      <c r="K49" s="16" t="str">
        <f>RIGHT(B49,10)</f>
        <v>08/12/2023</v>
      </c>
    </row>
    <row r="50" spans="1:11" x14ac:dyDescent="0.2">
      <c r="A50" s="13" t="s">
        <v>79</v>
      </c>
      <c r="B50" s="14" t="s">
        <v>80</v>
      </c>
      <c r="C50" s="15" t="s">
        <v>10</v>
      </c>
      <c r="D50" s="13" t="s">
        <v>25</v>
      </c>
      <c r="E50" s="13" t="s">
        <v>26</v>
      </c>
      <c r="F50" s="15" t="s">
        <v>27</v>
      </c>
      <c r="G50" s="13" t="s">
        <v>73</v>
      </c>
      <c r="H50" s="13" t="s">
        <v>29</v>
      </c>
      <c r="J50" s="13" t="s">
        <v>74</v>
      </c>
      <c r="K50" s="16" t="str">
        <f>RIGHT(B50,10)</f>
        <v>11/12/2023</v>
      </c>
    </row>
    <row r="51" spans="1:11" x14ac:dyDescent="0.2">
      <c r="A51" s="13" t="s">
        <v>79</v>
      </c>
      <c r="B51" s="14" t="s">
        <v>81</v>
      </c>
      <c r="C51" s="15" t="s">
        <v>10</v>
      </c>
      <c r="D51" s="13" t="s">
        <v>34</v>
      </c>
      <c r="E51" s="13" t="s">
        <v>46</v>
      </c>
      <c r="F51" s="15" t="s">
        <v>20</v>
      </c>
      <c r="G51" s="13" t="s">
        <v>73</v>
      </c>
      <c r="H51" s="13" t="s">
        <v>13</v>
      </c>
      <c r="I51" s="13" t="s">
        <v>23</v>
      </c>
      <c r="J51" s="13" t="s">
        <v>30</v>
      </c>
      <c r="K51" s="16" t="str">
        <f>RIGHT(B51,10)</f>
        <v>12/12/2023</v>
      </c>
    </row>
    <row r="52" spans="1:11" x14ac:dyDescent="0.2">
      <c r="A52" s="13" t="s">
        <v>79</v>
      </c>
      <c r="B52" s="14" t="s">
        <v>82</v>
      </c>
      <c r="C52" s="15" t="s">
        <v>10</v>
      </c>
      <c r="D52" s="13" t="s">
        <v>34</v>
      </c>
      <c r="E52" s="13" t="s">
        <v>46</v>
      </c>
      <c r="F52" s="15" t="s">
        <v>27</v>
      </c>
      <c r="G52" s="13" t="s">
        <v>73</v>
      </c>
      <c r="H52" s="13" t="s">
        <v>29</v>
      </c>
      <c r="J52" s="13" t="s">
        <v>54</v>
      </c>
      <c r="K52" s="16" t="str">
        <f>RIGHT(B52,10)</f>
        <v>13/12/2023</v>
      </c>
    </row>
  </sheetData>
  <sortState xmlns:xlrd2="http://schemas.microsoft.com/office/spreadsheetml/2017/richdata2" ref="A2:K63">
    <sortCondition ref="G2:G63"/>
    <sortCondition ref="K2:K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6F93-F17F-B649-B8D3-CEA46017DEFF}">
  <dimension ref="A1:Q13"/>
  <sheetViews>
    <sheetView topLeftCell="D1" workbookViewId="0">
      <selection activeCell="N6" sqref="N6:Q7"/>
    </sheetView>
  </sheetViews>
  <sheetFormatPr baseColWidth="10" defaultRowHeight="16" x14ac:dyDescent="0.2"/>
  <cols>
    <col min="6" max="6" width="57.83203125" bestFit="1" customWidth="1"/>
    <col min="7" max="7" width="32.33203125" bestFit="1" customWidth="1"/>
    <col min="10" max="10" width="16" bestFit="1" customWidth="1"/>
  </cols>
  <sheetData>
    <row r="1" spans="1:17" x14ac:dyDescent="0.2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92</v>
      </c>
      <c r="O1" t="s">
        <v>88</v>
      </c>
      <c r="P1" t="s">
        <v>89</v>
      </c>
      <c r="Q1" t="s">
        <v>87</v>
      </c>
    </row>
    <row r="2" spans="1:17" x14ac:dyDescent="0.2">
      <c r="A2" s="13" t="s">
        <v>15</v>
      </c>
      <c r="B2" s="14" t="s">
        <v>16</v>
      </c>
      <c r="C2" s="15" t="s">
        <v>17</v>
      </c>
      <c r="D2" s="13" t="s">
        <v>18</v>
      </c>
      <c r="E2" s="13" t="s">
        <v>19</v>
      </c>
      <c r="F2" s="15" t="s">
        <v>11</v>
      </c>
      <c r="G2" s="13" t="s">
        <v>21</v>
      </c>
      <c r="H2" s="13" t="s">
        <v>22</v>
      </c>
      <c r="I2" s="13" t="s">
        <v>23</v>
      </c>
      <c r="J2" s="13" t="s">
        <v>24</v>
      </c>
      <c r="K2" s="16" t="str">
        <f>RIGHT(B2,10)</f>
        <v>06/11/2023</v>
      </c>
      <c r="L2">
        <f>LEFT(C2,2)+RIGHT(C2,2)/30*0.5</f>
        <v>1.5</v>
      </c>
      <c r="M2" t="s">
        <v>85</v>
      </c>
      <c r="N2" t="s">
        <v>22</v>
      </c>
      <c r="O2">
        <f>SUMIF(H:H,"CM",L:L)</f>
        <v>3</v>
      </c>
      <c r="P2">
        <f>'ROM FA'!O2</f>
        <v>3</v>
      </c>
      <c r="Q2">
        <f>'DevCloud FA'!O2</f>
        <v>3</v>
      </c>
    </row>
    <row r="3" spans="1:17" x14ac:dyDescent="0.2">
      <c r="A3" s="13" t="s">
        <v>15</v>
      </c>
      <c r="B3" s="14" t="s">
        <v>16</v>
      </c>
      <c r="C3" s="15" t="s">
        <v>10</v>
      </c>
      <c r="D3" s="13" t="s">
        <v>25</v>
      </c>
      <c r="E3" s="13" t="s">
        <v>26</v>
      </c>
      <c r="F3" s="15" t="s">
        <v>11</v>
      </c>
      <c r="G3" s="13" t="s">
        <v>31</v>
      </c>
      <c r="H3" s="13" t="s">
        <v>13</v>
      </c>
      <c r="I3" s="13" t="s">
        <v>23</v>
      </c>
      <c r="J3" s="13" t="s">
        <v>32</v>
      </c>
      <c r="K3" s="16" t="str">
        <f>RIGHT(B3,10)</f>
        <v>06/11/2023</v>
      </c>
      <c r="L3">
        <f t="shared" ref="L3:L13" si="0">LEFT(C3,2)+RIGHT(C3,2)/30*0.5</f>
        <v>3.5</v>
      </c>
      <c r="M3" t="s">
        <v>85</v>
      </c>
      <c r="N3" t="s">
        <v>37</v>
      </c>
      <c r="O3">
        <f>SUMIF(H:H,"TD",L:L)</f>
        <v>4.5</v>
      </c>
      <c r="P3">
        <f>'ROM FA'!O3</f>
        <v>4.5</v>
      </c>
      <c r="Q3">
        <f>'DevCloud FA'!O3</f>
        <v>4.5</v>
      </c>
    </row>
    <row r="4" spans="1:17" x14ac:dyDescent="0.2">
      <c r="A4" s="13" t="s">
        <v>15</v>
      </c>
      <c r="B4" s="14" t="s">
        <v>33</v>
      </c>
      <c r="C4" s="15" t="s">
        <v>17</v>
      </c>
      <c r="D4" s="13" t="s">
        <v>39</v>
      </c>
      <c r="E4" s="13" t="s">
        <v>40</v>
      </c>
      <c r="F4" s="15" t="s">
        <v>11</v>
      </c>
      <c r="G4" s="13" t="s">
        <v>31</v>
      </c>
      <c r="H4" s="13" t="s">
        <v>37</v>
      </c>
      <c r="I4" s="13" t="s">
        <v>23</v>
      </c>
      <c r="J4" s="13" t="s">
        <v>30</v>
      </c>
      <c r="K4" s="16" t="str">
        <f>RIGHT(B4,10)</f>
        <v>07/11/2023</v>
      </c>
      <c r="L4">
        <f t="shared" si="0"/>
        <v>1.5</v>
      </c>
      <c r="M4" t="s">
        <v>85</v>
      </c>
      <c r="N4" t="s">
        <v>13</v>
      </c>
      <c r="O4">
        <f>SUMIF(H:H,"TP",L:L)</f>
        <v>14</v>
      </c>
      <c r="P4">
        <f>'ROM FA'!O4</f>
        <v>14</v>
      </c>
      <c r="Q4">
        <f>'DevCloud FA'!O4</f>
        <v>14</v>
      </c>
    </row>
    <row r="5" spans="1:17" x14ac:dyDescent="0.2">
      <c r="A5" s="13" t="s">
        <v>15</v>
      </c>
      <c r="B5" s="13" t="s">
        <v>33</v>
      </c>
      <c r="C5" s="15" t="s">
        <v>17</v>
      </c>
      <c r="D5" s="13" t="s">
        <v>34</v>
      </c>
      <c r="E5" s="13" t="s">
        <v>35</v>
      </c>
      <c r="F5" s="15" t="s">
        <v>93</v>
      </c>
      <c r="G5" s="13" t="s">
        <v>96</v>
      </c>
      <c r="H5" s="13" t="s">
        <v>95</v>
      </c>
      <c r="I5" s="13"/>
      <c r="J5" s="13" t="s">
        <v>43</v>
      </c>
      <c r="K5" s="16" t="str">
        <f>RIGHT(B5,10)</f>
        <v>07/11/2023</v>
      </c>
      <c r="L5">
        <f t="shared" si="0"/>
        <v>1.5</v>
      </c>
      <c r="M5" t="s">
        <v>85</v>
      </c>
      <c r="N5" t="s">
        <v>29</v>
      </c>
      <c r="O5">
        <f>SUMIF(H:H,"PROJET",L:L)</f>
        <v>3.5</v>
      </c>
      <c r="P5">
        <f>'ROM FA'!O5</f>
        <v>3.5</v>
      </c>
      <c r="Q5">
        <f>'DevCloud FA'!O5</f>
        <v>3.5</v>
      </c>
    </row>
    <row r="6" spans="1:17" x14ac:dyDescent="0.2">
      <c r="A6" s="13" t="s">
        <v>15</v>
      </c>
      <c r="B6" s="14" t="s">
        <v>45</v>
      </c>
      <c r="C6" s="15" t="s">
        <v>17</v>
      </c>
      <c r="D6" s="13" t="s">
        <v>25</v>
      </c>
      <c r="E6" s="13" t="s">
        <v>47</v>
      </c>
      <c r="F6" s="15" t="s">
        <v>20</v>
      </c>
      <c r="G6" s="13" t="s">
        <v>31</v>
      </c>
      <c r="H6" s="13" t="s">
        <v>37</v>
      </c>
      <c r="I6" s="13" t="s">
        <v>23</v>
      </c>
      <c r="J6" s="13" t="s">
        <v>43</v>
      </c>
      <c r="K6" s="16" t="str">
        <f>RIGHT(B6,10)</f>
        <v>10/11/2023</v>
      </c>
      <c r="L6">
        <f t="shared" si="0"/>
        <v>1.5</v>
      </c>
      <c r="M6" t="s">
        <v>85</v>
      </c>
      <c r="N6" t="s">
        <v>85</v>
      </c>
      <c r="O6">
        <f>SUMIF(M:M,"R3.09",L:L)</f>
        <v>11</v>
      </c>
      <c r="P6">
        <f>'ROM FA'!O6</f>
        <v>13</v>
      </c>
      <c r="Q6">
        <f>'DevCloud FA'!O6</f>
        <v>13</v>
      </c>
    </row>
    <row r="7" spans="1:17" x14ac:dyDescent="0.2">
      <c r="A7" s="13" t="s">
        <v>48</v>
      </c>
      <c r="B7" s="14" t="s">
        <v>49</v>
      </c>
      <c r="C7" s="15" t="s">
        <v>17</v>
      </c>
      <c r="D7" s="13" t="s">
        <v>52</v>
      </c>
      <c r="E7" s="13" t="s">
        <v>26</v>
      </c>
      <c r="F7" s="15" t="s">
        <v>11</v>
      </c>
      <c r="G7" s="13" t="s">
        <v>31</v>
      </c>
      <c r="H7" s="13" t="s">
        <v>37</v>
      </c>
      <c r="I7" s="13" t="s">
        <v>23</v>
      </c>
      <c r="J7" s="13" t="s">
        <v>43</v>
      </c>
      <c r="K7" s="16" t="str">
        <f>RIGHT(B7,10)</f>
        <v>13/11/2023</v>
      </c>
      <c r="L7">
        <f t="shared" si="0"/>
        <v>1.5</v>
      </c>
      <c r="M7" t="s">
        <v>85</v>
      </c>
      <c r="N7" t="s">
        <v>86</v>
      </c>
      <c r="O7">
        <f>SUMIF(M:M,"SAE",L:L)</f>
        <v>15.5</v>
      </c>
      <c r="P7">
        <f>'ROM FA'!O7</f>
        <v>13.5</v>
      </c>
      <c r="Q7">
        <f>'DevCloud FA'!O7</f>
        <v>13.5</v>
      </c>
    </row>
    <row r="8" spans="1:17" x14ac:dyDescent="0.2">
      <c r="A8" s="13" t="s">
        <v>48</v>
      </c>
      <c r="B8" s="14" t="s">
        <v>53</v>
      </c>
      <c r="C8" s="15" t="s">
        <v>90</v>
      </c>
      <c r="D8" s="13" t="s">
        <v>91</v>
      </c>
      <c r="E8" s="13" t="s">
        <v>50</v>
      </c>
      <c r="F8" s="15" t="s">
        <v>20</v>
      </c>
      <c r="G8" s="13" t="s">
        <v>21</v>
      </c>
      <c r="H8" s="13" t="s">
        <v>22</v>
      </c>
      <c r="I8" s="13" t="s">
        <v>23</v>
      </c>
      <c r="J8" s="13" t="s">
        <v>36</v>
      </c>
      <c r="K8" s="16" t="str">
        <f>RIGHT(B8,10)</f>
        <v>14/11/2023</v>
      </c>
      <c r="L8">
        <f t="shared" si="0"/>
        <v>0.75</v>
      </c>
      <c r="M8" t="s">
        <v>86</v>
      </c>
    </row>
    <row r="9" spans="1:17" x14ac:dyDescent="0.2">
      <c r="A9" s="13" t="s">
        <v>48</v>
      </c>
      <c r="B9" s="14" t="s">
        <v>53</v>
      </c>
      <c r="C9" s="15" t="s">
        <v>10</v>
      </c>
      <c r="D9" s="13" t="s">
        <v>62</v>
      </c>
      <c r="E9" s="13" t="s">
        <v>63</v>
      </c>
      <c r="F9" s="15" t="s">
        <v>11</v>
      </c>
      <c r="G9" s="13" t="s">
        <v>31</v>
      </c>
      <c r="H9" s="13" t="s">
        <v>13</v>
      </c>
      <c r="I9" s="13" t="s">
        <v>23</v>
      </c>
      <c r="J9" s="13" t="s">
        <v>54</v>
      </c>
      <c r="K9" s="16" t="str">
        <f>RIGHT(B9,10)</f>
        <v>14/11/2023</v>
      </c>
      <c r="L9">
        <f t="shared" si="0"/>
        <v>3.5</v>
      </c>
      <c r="M9" t="s">
        <v>86</v>
      </c>
    </row>
    <row r="10" spans="1:17" x14ac:dyDescent="0.2">
      <c r="A10" s="13" t="s">
        <v>48</v>
      </c>
      <c r="B10" s="14" t="s">
        <v>58</v>
      </c>
      <c r="C10" s="15" t="s">
        <v>90</v>
      </c>
      <c r="D10" s="13" t="s">
        <v>91</v>
      </c>
      <c r="E10" s="13" t="s">
        <v>50</v>
      </c>
      <c r="F10" s="15" t="s">
        <v>20</v>
      </c>
      <c r="G10" s="13" t="s">
        <v>21</v>
      </c>
      <c r="H10" s="13" t="s">
        <v>22</v>
      </c>
      <c r="I10" s="13" t="s">
        <v>23</v>
      </c>
      <c r="J10" s="13" t="s">
        <v>24</v>
      </c>
      <c r="K10" s="16" t="str">
        <f>RIGHT(B10,10)</f>
        <v>17/11/2023</v>
      </c>
      <c r="L10">
        <f t="shared" si="0"/>
        <v>0.75</v>
      </c>
      <c r="M10" t="s">
        <v>86</v>
      </c>
    </row>
    <row r="11" spans="1:17" x14ac:dyDescent="0.2">
      <c r="A11" s="13" t="s">
        <v>48</v>
      </c>
      <c r="B11" s="14" t="s">
        <v>59</v>
      </c>
      <c r="C11" s="15" t="s">
        <v>10</v>
      </c>
      <c r="D11" s="13" t="s">
        <v>25</v>
      </c>
      <c r="E11" s="13" t="s">
        <v>26</v>
      </c>
      <c r="F11" s="15" t="s">
        <v>11</v>
      </c>
      <c r="G11" s="13" t="s">
        <v>31</v>
      </c>
      <c r="H11" s="13" t="s">
        <v>13</v>
      </c>
      <c r="I11" s="13" t="s">
        <v>23</v>
      </c>
      <c r="J11" s="13" t="s">
        <v>43</v>
      </c>
      <c r="K11" s="16" t="str">
        <f>RIGHT(B11,10)</f>
        <v>18/11/2023</v>
      </c>
      <c r="L11">
        <f t="shared" si="0"/>
        <v>3.5</v>
      </c>
      <c r="M11" t="s">
        <v>86</v>
      </c>
    </row>
    <row r="12" spans="1:17" x14ac:dyDescent="0.2">
      <c r="A12" s="13" t="s">
        <v>48</v>
      </c>
      <c r="B12" s="14" t="s">
        <v>59</v>
      </c>
      <c r="C12" s="15" t="s">
        <v>10</v>
      </c>
      <c r="D12" s="13" t="s">
        <v>34</v>
      </c>
      <c r="E12" s="13" t="s">
        <v>46</v>
      </c>
      <c r="F12" s="15" t="s">
        <v>20</v>
      </c>
      <c r="G12" s="13" t="s">
        <v>31</v>
      </c>
      <c r="H12" s="13" t="s">
        <v>13</v>
      </c>
      <c r="I12" s="13" t="s">
        <v>23</v>
      </c>
      <c r="J12" s="13" t="s">
        <v>38</v>
      </c>
      <c r="K12" s="16" t="str">
        <f>RIGHT(B12,10)</f>
        <v>18/11/2023</v>
      </c>
      <c r="L12">
        <f t="shared" si="0"/>
        <v>3.5</v>
      </c>
      <c r="M12" t="s">
        <v>86</v>
      </c>
    </row>
    <row r="13" spans="1:17" x14ac:dyDescent="0.2">
      <c r="A13" s="13" t="s">
        <v>64</v>
      </c>
      <c r="B13" s="14" t="s">
        <v>67</v>
      </c>
      <c r="C13" s="15" t="s">
        <v>10</v>
      </c>
      <c r="D13" s="13" t="s">
        <v>34</v>
      </c>
      <c r="E13" s="13" t="s">
        <v>46</v>
      </c>
      <c r="F13" s="15" t="s">
        <v>27</v>
      </c>
      <c r="G13" s="13" t="s">
        <v>31</v>
      </c>
      <c r="H13" s="13" t="s">
        <v>29</v>
      </c>
      <c r="I13" s="13"/>
      <c r="J13" s="13" t="s">
        <v>38</v>
      </c>
      <c r="K13" s="16" t="str">
        <f>RIGHT(B13,10)</f>
        <v>01/12/2023</v>
      </c>
      <c r="L13">
        <f t="shared" si="0"/>
        <v>3.5</v>
      </c>
      <c r="M13" t="s">
        <v>86</v>
      </c>
    </row>
  </sheetData>
  <sortState xmlns:xlrd2="http://schemas.microsoft.com/office/spreadsheetml/2017/richdata2" ref="A2:K20">
    <sortCondition ref="K2:K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9C07-764C-6E45-B5D0-A9780507BDF6}">
  <dimension ref="A1:O14"/>
  <sheetViews>
    <sheetView workbookViewId="0">
      <selection activeCell="N6" sqref="N6:O7"/>
    </sheetView>
  </sheetViews>
  <sheetFormatPr baseColWidth="10" defaultRowHeight="16" x14ac:dyDescent="0.2"/>
  <cols>
    <col min="7" max="7" width="32.33203125" bestFit="1" customWidth="1"/>
  </cols>
  <sheetData>
    <row r="1" spans="1:15" x14ac:dyDescent="0.2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92</v>
      </c>
    </row>
    <row r="2" spans="1:15" x14ac:dyDescent="0.2">
      <c r="A2" s="13" t="s">
        <v>15</v>
      </c>
      <c r="B2" s="14" t="s">
        <v>16</v>
      </c>
      <c r="C2" s="15" t="s">
        <v>17</v>
      </c>
      <c r="D2" s="13" t="s">
        <v>18</v>
      </c>
      <c r="E2" s="13" t="s">
        <v>19</v>
      </c>
      <c r="F2" s="15" t="s">
        <v>11</v>
      </c>
      <c r="G2" s="13" t="s">
        <v>21</v>
      </c>
      <c r="H2" s="13" t="s">
        <v>22</v>
      </c>
      <c r="I2" s="13" t="s">
        <v>23</v>
      </c>
      <c r="J2" s="13" t="s">
        <v>24</v>
      </c>
      <c r="K2" s="16" t="str">
        <f>RIGHT(B2,10)</f>
        <v>06/11/2023</v>
      </c>
      <c r="L2">
        <f>LEFT(C2,2)+RIGHT(C2,2)/30*0.5</f>
        <v>1.5</v>
      </c>
      <c r="M2" t="s">
        <v>85</v>
      </c>
      <c r="N2" t="s">
        <v>22</v>
      </c>
      <c r="O2">
        <f>SUMIF(H:H,"CM",L:L)</f>
        <v>3</v>
      </c>
    </row>
    <row r="3" spans="1:15" x14ac:dyDescent="0.2">
      <c r="A3" s="13" t="s">
        <v>15</v>
      </c>
      <c r="B3" s="14" t="s">
        <v>16</v>
      </c>
      <c r="C3" s="15" t="s">
        <v>10</v>
      </c>
      <c r="D3" s="13" t="s">
        <v>25</v>
      </c>
      <c r="E3" s="13" t="s">
        <v>26</v>
      </c>
      <c r="F3" s="15" t="s">
        <v>27</v>
      </c>
      <c r="G3" s="13" t="s">
        <v>28</v>
      </c>
      <c r="H3" s="13" t="s">
        <v>29</v>
      </c>
      <c r="I3" s="13"/>
      <c r="J3" s="13" t="s">
        <v>30</v>
      </c>
      <c r="K3" s="16" t="str">
        <f>RIGHT(B3,10)</f>
        <v>06/11/2023</v>
      </c>
      <c r="L3">
        <f t="shared" ref="L3:L22" si="0">LEFT(C3,2)+RIGHT(C3,2)/30*0.5</f>
        <v>3.5</v>
      </c>
      <c r="M3" t="s">
        <v>85</v>
      </c>
      <c r="N3" t="s">
        <v>37</v>
      </c>
      <c r="O3">
        <f>SUMIF(H:H,"TD",L:L)</f>
        <v>4.5</v>
      </c>
    </row>
    <row r="4" spans="1:15" x14ac:dyDescent="0.2">
      <c r="A4" s="13" t="s">
        <v>15</v>
      </c>
      <c r="B4" s="13" t="s">
        <v>33</v>
      </c>
      <c r="C4" s="15" t="s">
        <v>17</v>
      </c>
      <c r="D4" s="13" t="s">
        <v>34</v>
      </c>
      <c r="E4" s="13" t="s">
        <v>35</v>
      </c>
      <c r="F4" s="15" t="s">
        <v>93</v>
      </c>
      <c r="G4" s="13" t="s">
        <v>96</v>
      </c>
      <c r="H4" s="13" t="s">
        <v>95</v>
      </c>
      <c r="I4" s="13"/>
      <c r="J4" s="13" t="s">
        <v>43</v>
      </c>
      <c r="K4" s="16" t="str">
        <f>RIGHT(B4,10)</f>
        <v>07/11/2023</v>
      </c>
      <c r="L4">
        <f t="shared" si="0"/>
        <v>1.5</v>
      </c>
      <c r="M4" t="s">
        <v>85</v>
      </c>
      <c r="N4" t="s">
        <v>13</v>
      </c>
      <c r="O4">
        <f>SUMIF(H:H,"TP",L:L)</f>
        <v>14</v>
      </c>
    </row>
    <row r="5" spans="1:15" x14ac:dyDescent="0.2">
      <c r="A5" s="13" t="s">
        <v>15</v>
      </c>
      <c r="B5" s="14" t="s">
        <v>33</v>
      </c>
      <c r="C5" s="15" t="s">
        <v>17</v>
      </c>
      <c r="D5" s="13" t="s">
        <v>18</v>
      </c>
      <c r="E5" s="13" t="s">
        <v>19</v>
      </c>
      <c r="F5" s="15" t="s">
        <v>11</v>
      </c>
      <c r="G5" s="13" t="s">
        <v>12</v>
      </c>
      <c r="H5" s="13" t="s">
        <v>37</v>
      </c>
      <c r="I5" s="13" t="s">
        <v>23</v>
      </c>
      <c r="J5" s="13" t="s">
        <v>38</v>
      </c>
      <c r="K5" s="16" t="str">
        <f>RIGHT(B5,10)</f>
        <v>07/11/2023</v>
      </c>
      <c r="L5">
        <f t="shared" si="0"/>
        <v>1.5</v>
      </c>
      <c r="M5" t="s">
        <v>85</v>
      </c>
      <c r="N5" t="s">
        <v>29</v>
      </c>
      <c r="O5">
        <f>SUMIF(H:H,"PROJET",L:L)</f>
        <v>3.5</v>
      </c>
    </row>
    <row r="6" spans="1:15" x14ac:dyDescent="0.2">
      <c r="A6" s="13" t="s">
        <v>15</v>
      </c>
      <c r="B6" s="14" t="s">
        <v>44</v>
      </c>
      <c r="C6" s="15" t="s">
        <v>17</v>
      </c>
      <c r="D6" s="13" t="s">
        <v>18</v>
      </c>
      <c r="E6" s="13" t="s">
        <v>19</v>
      </c>
      <c r="F6" s="15" t="s">
        <v>11</v>
      </c>
      <c r="G6" s="13" t="s">
        <v>12</v>
      </c>
      <c r="H6" s="13" t="s">
        <v>37</v>
      </c>
      <c r="I6" s="13" t="s">
        <v>23</v>
      </c>
      <c r="J6" s="13" t="s">
        <v>32</v>
      </c>
      <c r="K6" s="16" t="str">
        <f>RIGHT(B6,10)</f>
        <v>09/11/2023</v>
      </c>
      <c r="L6">
        <f t="shared" si="0"/>
        <v>1.5</v>
      </c>
      <c r="M6" t="s">
        <v>85</v>
      </c>
      <c r="N6" t="s">
        <v>85</v>
      </c>
      <c r="O6">
        <f>SUMIF(M:M,"R3.09",L:L)</f>
        <v>13</v>
      </c>
    </row>
    <row r="7" spans="1:15" x14ac:dyDescent="0.2">
      <c r="A7" s="13" t="s">
        <v>15</v>
      </c>
      <c r="B7" s="14" t="s">
        <v>45</v>
      </c>
      <c r="C7" s="15" t="s">
        <v>10</v>
      </c>
      <c r="D7" s="13" t="s">
        <v>34</v>
      </c>
      <c r="E7" s="13" t="s">
        <v>46</v>
      </c>
      <c r="F7" s="15" t="s">
        <v>11</v>
      </c>
      <c r="G7" s="13" t="s">
        <v>12</v>
      </c>
      <c r="H7" s="13" t="s">
        <v>13</v>
      </c>
      <c r="I7" s="13" t="s">
        <v>14</v>
      </c>
      <c r="J7" s="13" t="s">
        <v>43</v>
      </c>
      <c r="K7" s="16" t="str">
        <f>RIGHT(B7,10)</f>
        <v>10/11/2023</v>
      </c>
      <c r="L7">
        <f t="shared" si="0"/>
        <v>3.5</v>
      </c>
      <c r="M7" t="s">
        <v>85</v>
      </c>
      <c r="N7" t="s">
        <v>86</v>
      </c>
      <c r="O7">
        <f>SUMIF(M:M,"SAE",L:L)</f>
        <v>13.5</v>
      </c>
    </row>
    <row r="8" spans="1:15" x14ac:dyDescent="0.2">
      <c r="A8" s="13" t="s">
        <v>48</v>
      </c>
      <c r="B8" s="14" t="s">
        <v>53</v>
      </c>
      <c r="C8" s="15" t="s">
        <v>90</v>
      </c>
      <c r="D8" s="13" t="s">
        <v>91</v>
      </c>
      <c r="E8" s="13" t="s">
        <v>50</v>
      </c>
      <c r="F8" s="15" t="s">
        <v>20</v>
      </c>
      <c r="G8" s="13" t="s">
        <v>21</v>
      </c>
      <c r="H8" s="13" t="s">
        <v>22</v>
      </c>
      <c r="I8" s="13" t="s">
        <v>23</v>
      </c>
      <c r="J8" s="13" t="s">
        <v>36</v>
      </c>
      <c r="K8" s="16" t="str">
        <f>RIGHT(B8,10)</f>
        <v>14/11/2023</v>
      </c>
      <c r="L8">
        <f t="shared" si="0"/>
        <v>0.75</v>
      </c>
      <c r="M8" t="s">
        <v>86</v>
      </c>
    </row>
    <row r="9" spans="1:15" x14ac:dyDescent="0.2">
      <c r="A9" s="13" t="s">
        <v>48</v>
      </c>
      <c r="B9" s="14" t="s">
        <v>55</v>
      </c>
      <c r="C9" s="15" t="s">
        <v>17</v>
      </c>
      <c r="D9" s="13" t="s">
        <v>18</v>
      </c>
      <c r="E9" s="13" t="s">
        <v>19</v>
      </c>
      <c r="F9" s="15" t="s">
        <v>20</v>
      </c>
      <c r="G9" s="13" t="s">
        <v>28</v>
      </c>
      <c r="H9" s="13" t="s">
        <v>37</v>
      </c>
      <c r="I9" s="13" t="s">
        <v>56</v>
      </c>
      <c r="J9" s="13" t="s">
        <v>57</v>
      </c>
      <c r="K9" s="16" t="str">
        <f>RIGHT(B9,10)</f>
        <v>15/11/2023</v>
      </c>
      <c r="L9">
        <f t="shared" si="0"/>
        <v>1.5</v>
      </c>
      <c r="M9" t="s">
        <v>86</v>
      </c>
    </row>
    <row r="10" spans="1:15" x14ac:dyDescent="0.2">
      <c r="A10" s="13" t="s">
        <v>48</v>
      </c>
      <c r="B10" s="14" t="s">
        <v>58</v>
      </c>
      <c r="C10" s="15" t="s">
        <v>90</v>
      </c>
      <c r="D10" s="13" t="s">
        <v>91</v>
      </c>
      <c r="E10" s="13" t="s">
        <v>50</v>
      </c>
      <c r="F10" s="15" t="s">
        <v>20</v>
      </c>
      <c r="G10" s="13" t="s">
        <v>21</v>
      </c>
      <c r="H10" s="13" t="s">
        <v>22</v>
      </c>
      <c r="I10" s="13" t="s">
        <v>23</v>
      </c>
      <c r="J10" s="13" t="s">
        <v>24</v>
      </c>
      <c r="K10" s="16" t="str">
        <f>RIGHT(B10,10)</f>
        <v>17/11/2023</v>
      </c>
      <c r="L10">
        <f t="shared" si="0"/>
        <v>0.75</v>
      </c>
      <c r="M10" t="s">
        <v>86</v>
      </c>
    </row>
    <row r="11" spans="1:15" x14ac:dyDescent="0.2">
      <c r="A11" s="13" t="s">
        <v>48</v>
      </c>
      <c r="B11" s="14" t="s">
        <v>58</v>
      </c>
      <c r="C11" s="15" t="s">
        <v>10</v>
      </c>
      <c r="D11" s="13" t="s">
        <v>62</v>
      </c>
      <c r="E11" s="13" t="s">
        <v>63</v>
      </c>
      <c r="F11" s="15" t="s">
        <v>11</v>
      </c>
      <c r="G11" s="13" t="s">
        <v>12</v>
      </c>
      <c r="H11" s="13" t="s">
        <v>13</v>
      </c>
      <c r="I11" s="13" t="s">
        <v>14</v>
      </c>
      <c r="J11" s="13" t="s">
        <v>54</v>
      </c>
      <c r="K11" s="16" t="str">
        <f>RIGHT(B11,10)</f>
        <v>17/11/2023</v>
      </c>
      <c r="L11">
        <f t="shared" si="0"/>
        <v>3.5</v>
      </c>
      <c r="M11" t="s">
        <v>86</v>
      </c>
    </row>
    <row r="12" spans="1:15" x14ac:dyDescent="0.2">
      <c r="A12" s="13" t="s">
        <v>64</v>
      </c>
      <c r="B12" s="14" t="s">
        <v>65</v>
      </c>
      <c r="C12" s="15" t="s">
        <v>10</v>
      </c>
      <c r="D12" s="13" t="s">
        <v>34</v>
      </c>
      <c r="E12" s="13" t="s">
        <v>46</v>
      </c>
      <c r="F12" s="15" t="s">
        <v>11</v>
      </c>
      <c r="G12" s="13" t="s">
        <v>66</v>
      </c>
      <c r="H12" s="13" t="s">
        <v>13</v>
      </c>
      <c r="I12" s="13" t="s">
        <v>56</v>
      </c>
      <c r="J12" s="13" t="s">
        <v>54</v>
      </c>
      <c r="K12" s="16" t="str">
        <f>RIGHT(B12,10)</f>
        <v>29/11/2023</v>
      </c>
      <c r="L12">
        <f t="shared" si="0"/>
        <v>3.5</v>
      </c>
      <c r="M12" t="s">
        <v>86</v>
      </c>
    </row>
    <row r="13" spans="1:15" x14ac:dyDescent="0.2">
      <c r="A13" s="13" t="s">
        <v>64</v>
      </c>
      <c r="B13" s="14" t="s">
        <v>70</v>
      </c>
      <c r="C13" s="15" t="s">
        <v>10</v>
      </c>
      <c r="D13" s="13" t="s">
        <v>34</v>
      </c>
      <c r="E13" s="13" t="s">
        <v>46</v>
      </c>
      <c r="F13" s="15" t="s">
        <v>20</v>
      </c>
      <c r="G13" s="13" t="s">
        <v>28</v>
      </c>
      <c r="H13" s="13" t="s">
        <v>13</v>
      </c>
      <c r="I13" s="13" t="s">
        <v>56</v>
      </c>
      <c r="J13" s="13" t="s">
        <v>54</v>
      </c>
      <c r="K13" s="16" t="str">
        <f>RIGHT(B13,10)</f>
        <v>02/12/2023</v>
      </c>
      <c r="L13">
        <f t="shared" si="0"/>
        <v>3.5</v>
      </c>
      <c r="M13" t="s">
        <v>86</v>
      </c>
    </row>
    <row r="14" spans="1:15" x14ac:dyDescent="0.2">
      <c r="C14" s="1"/>
      <c r="F14" s="1"/>
    </row>
  </sheetData>
  <sortState xmlns:xlrd2="http://schemas.microsoft.com/office/spreadsheetml/2017/richdata2" ref="A2:K22">
    <sortCondition ref="K2:K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1A7F-3A78-F349-A244-CFE5BA004E54}">
  <dimension ref="A1:P22"/>
  <sheetViews>
    <sheetView tabSelected="1" workbookViewId="0">
      <selection activeCell="J21" sqref="J21"/>
    </sheetView>
  </sheetViews>
  <sheetFormatPr baseColWidth="10" defaultRowHeight="16" x14ac:dyDescent="0.2"/>
  <cols>
    <col min="7" max="7" width="32.33203125" bestFit="1" customWidth="1"/>
  </cols>
  <sheetData>
    <row r="1" spans="1:16" x14ac:dyDescent="0.2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92</v>
      </c>
    </row>
    <row r="2" spans="1:16" x14ac:dyDescent="0.2">
      <c r="A2" s="13" t="s">
        <v>15</v>
      </c>
      <c r="B2" s="14" t="s">
        <v>16</v>
      </c>
      <c r="C2" s="15" t="s">
        <v>17</v>
      </c>
      <c r="D2" s="13" t="s">
        <v>18</v>
      </c>
      <c r="E2" s="13" t="s">
        <v>19</v>
      </c>
      <c r="F2" s="15" t="s">
        <v>11</v>
      </c>
      <c r="G2" s="13" t="s">
        <v>21</v>
      </c>
      <c r="H2" s="13" t="s">
        <v>22</v>
      </c>
      <c r="I2" s="13" t="s">
        <v>23</v>
      </c>
      <c r="J2" s="13" t="s">
        <v>24</v>
      </c>
      <c r="K2" s="16" t="str">
        <f>RIGHT(B2,10)</f>
        <v>06/11/2023</v>
      </c>
      <c r="L2">
        <f>LEFT(C2,2)+RIGHT(C2,2)/30*0.5</f>
        <v>1.5</v>
      </c>
      <c r="M2" t="s">
        <v>85</v>
      </c>
      <c r="N2" t="s">
        <v>22</v>
      </c>
      <c r="O2">
        <f>SUMIF(H:H,"CM",L:L)</f>
        <v>3</v>
      </c>
      <c r="P2">
        <f>'DevCloud FI'!O2</f>
        <v>3</v>
      </c>
    </row>
    <row r="3" spans="1:16" x14ac:dyDescent="0.2">
      <c r="A3" s="13" t="s">
        <v>15</v>
      </c>
      <c r="B3" s="14" t="s">
        <v>33</v>
      </c>
      <c r="C3" s="15" t="s">
        <v>17</v>
      </c>
      <c r="D3" s="13" t="s">
        <v>18</v>
      </c>
      <c r="E3" s="13" t="s">
        <v>19</v>
      </c>
      <c r="F3" s="15" t="s">
        <v>11</v>
      </c>
      <c r="G3" s="13" t="s">
        <v>12</v>
      </c>
      <c r="H3" s="13" t="s">
        <v>37</v>
      </c>
      <c r="I3" s="13" t="s">
        <v>23</v>
      </c>
      <c r="J3" s="13" t="s">
        <v>38</v>
      </c>
      <c r="K3" s="16" t="str">
        <f>RIGHT(B3,10)</f>
        <v>07/11/2023</v>
      </c>
      <c r="L3">
        <f t="shared" ref="L3:L22" si="0">LEFT(C3,2)+RIGHT(C3,2)/30*0.5</f>
        <v>1.5</v>
      </c>
      <c r="M3" t="s">
        <v>85</v>
      </c>
      <c r="N3" t="s">
        <v>37</v>
      </c>
      <c r="O3">
        <f>SUMIF(H:H,"TD",L:L)</f>
        <v>6</v>
      </c>
      <c r="P3">
        <f>'DevCloud FI'!O3</f>
        <v>6</v>
      </c>
    </row>
    <row r="4" spans="1:16" x14ac:dyDescent="0.2">
      <c r="A4" s="13" t="s">
        <v>15</v>
      </c>
      <c r="B4" s="13" t="s">
        <v>33</v>
      </c>
      <c r="C4" s="15" t="s">
        <v>17</v>
      </c>
      <c r="D4" s="13" t="s">
        <v>34</v>
      </c>
      <c r="E4" s="13" t="s">
        <v>35</v>
      </c>
      <c r="F4" s="15" t="s">
        <v>93</v>
      </c>
      <c r="G4" s="13" t="s">
        <v>94</v>
      </c>
      <c r="H4" s="13" t="s">
        <v>95</v>
      </c>
      <c r="I4" s="13"/>
      <c r="J4" s="13" t="s">
        <v>30</v>
      </c>
      <c r="K4" s="16" t="str">
        <f>RIGHT(B4,10)</f>
        <v>07/11/2023</v>
      </c>
      <c r="L4">
        <f t="shared" si="0"/>
        <v>1.5</v>
      </c>
      <c r="M4" t="s">
        <v>85</v>
      </c>
      <c r="N4" t="s">
        <v>13</v>
      </c>
      <c r="O4">
        <f>SUMIF(H:H,"TP",L:L)</f>
        <v>17.5</v>
      </c>
      <c r="P4">
        <f>'DevCloud FI'!O4</f>
        <v>17.5</v>
      </c>
    </row>
    <row r="5" spans="1:16" x14ac:dyDescent="0.2">
      <c r="A5" s="13" t="s">
        <v>15</v>
      </c>
      <c r="B5" s="14" t="s">
        <v>44</v>
      </c>
      <c r="C5" s="15" t="s">
        <v>17</v>
      </c>
      <c r="D5" s="13" t="s">
        <v>18</v>
      </c>
      <c r="E5" s="13" t="s">
        <v>19</v>
      </c>
      <c r="F5" s="15" t="s">
        <v>11</v>
      </c>
      <c r="G5" s="13" t="s">
        <v>12</v>
      </c>
      <c r="H5" s="13" t="s">
        <v>37</v>
      </c>
      <c r="I5" s="13" t="s">
        <v>23</v>
      </c>
      <c r="J5" s="13" t="s">
        <v>32</v>
      </c>
      <c r="K5" s="16" t="str">
        <f>RIGHT(B5,10)</f>
        <v>09/11/2023</v>
      </c>
      <c r="L5">
        <f t="shared" si="0"/>
        <v>1.5</v>
      </c>
      <c r="M5" t="s">
        <v>85</v>
      </c>
      <c r="N5" t="s">
        <v>29</v>
      </c>
      <c r="O5">
        <f>SUMIF(H:H,"PROJET",L:L)</f>
        <v>28</v>
      </c>
      <c r="P5">
        <f>'DevCloud FI'!O5</f>
        <v>28</v>
      </c>
    </row>
    <row r="6" spans="1:16" x14ac:dyDescent="0.2">
      <c r="A6" s="13" t="s">
        <v>15</v>
      </c>
      <c r="B6" s="14" t="s">
        <v>45</v>
      </c>
      <c r="C6" s="15" t="s">
        <v>10</v>
      </c>
      <c r="D6" s="13" t="s">
        <v>34</v>
      </c>
      <c r="E6" s="13" t="s">
        <v>46</v>
      </c>
      <c r="F6" s="15" t="s">
        <v>11</v>
      </c>
      <c r="G6" s="13" t="s">
        <v>12</v>
      </c>
      <c r="H6" s="13" t="s">
        <v>13</v>
      </c>
      <c r="I6" s="13" t="s">
        <v>14</v>
      </c>
      <c r="J6" s="13" t="s">
        <v>43</v>
      </c>
      <c r="K6" s="16" t="str">
        <f>RIGHT(B6,10)</f>
        <v>10/11/2023</v>
      </c>
      <c r="L6">
        <f t="shared" si="0"/>
        <v>3.5</v>
      </c>
      <c r="M6" t="s">
        <v>85</v>
      </c>
      <c r="N6" t="s">
        <v>85</v>
      </c>
      <c r="O6">
        <f>SUMIF(M:M,"R3.09",L:L)</f>
        <v>13</v>
      </c>
      <c r="P6">
        <f>'DevCloud FI'!O6</f>
        <v>13</v>
      </c>
    </row>
    <row r="7" spans="1:16" x14ac:dyDescent="0.2">
      <c r="A7" s="13" t="s">
        <v>48</v>
      </c>
      <c r="B7" s="14" t="s">
        <v>53</v>
      </c>
      <c r="C7" s="15" t="s">
        <v>90</v>
      </c>
      <c r="D7" s="13" t="s">
        <v>91</v>
      </c>
      <c r="E7" s="13" t="s">
        <v>50</v>
      </c>
      <c r="F7" s="15" t="s">
        <v>20</v>
      </c>
      <c r="G7" s="13" t="s">
        <v>21</v>
      </c>
      <c r="H7" s="13" t="s">
        <v>22</v>
      </c>
      <c r="I7" s="13" t="s">
        <v>23</v>
      </c>
      <c r="J7" s="13" t="s">
        <v>36</v>
      </c>
      <c r="K7" s="16" t="str">
        <f>RIGHT(B7,10)</f>
        <v>14/11/2023</v>
      </c>
      <c r="L7">
        <f t="shared" si="0"/>
        <v>0.75</v>
      </c>
      <c r="M7" t="s">
        <v>86</v>
      </c>
      <c r="N7" t="s">
        <v>86</v>
      </c>
      <c r="O7">
        <f>SUMIF(M:M,"SAE",L:L)</f>
        <v>43</v>
      </c>
      <c r="P7">
        <f>'DevCloud FI'!O7</f>
        <v>43</v>
      </c>
    </row>
    <row r="8" spans="1:16" x14ac:dyDescent="0.2">
      <c r="A8" s="13" t="s">
        <v>48</v>
      </c>
      <c r="B8" s="14" t="s">
        <v>58</v>
      </c>
      <c r="C8" s="15" t="s">
        <v>90</v>
      </c>
      <c r="D8" s="13" t="s">
        <v>91</v>
      </c>
      <c r="E8" s="13" t="s">
        <v>50</v>
      </c>
      <c r="F8" s="15" t="s">
        <v>20</v>
      </c>
      <c r="G8" s="13" t="s">
        <v>21</v>
      </c>
      <c r="H8" s="13" t="s">
        <v>22</v>
      </c>
      <c r="I8" s="13" t="s">
        <v>23</v>
      </c>
      <c r="J8" s="13" t="s">
        <v>24</v>
      </c>
      <c r="K8" s="16" t="str">
        <f>RIGHT(B8,10)</f>
        <v>17/11/2023</v>
      </c>
      <c r="L8">
        <f t="shared" si="0"/>
        <v>0.75</v>
      </c>
      <c r="M8" t="s">
        <v>86</v>
      </c>
    </row>
    <row r="9" spans="1:16" x14ac:dyDescent="0.2">
      <c r="A9" s="13" t="s">
        <v>48</v>
      </c>
      <c r="B9" s="14" t="s">
        <v>58</v>
      </c>
      <c r="C9" s="15" t="s">
        <v>10</v>
      </c>
      <c r="D9" s="13" t="s">
        <v>62</v>
      </c>
      <c r="E9" s="13" t="s">
        <v>63</v>
      </c>
      <c r="F9" s="15" t="s">
        <v>11</v>
      </c>
      <c r="G9" s="13" t="s">
        <v>12</v>
      </c>
      <c r="H9" s="13" t="s">
        <v>13</v>
      </c>
      <c r="I9" s="13" t="s">
        <v>14</v>
      </c>
      <c r="J9" s="13" t="s">
        <v>54</v>
      </c>
      <c r="K9" s="16" t="str">
        <f>RIGHT(B9,10)</f>
        <v>17/11/2023</v>
      </c>
      <c r="L9">
        <f t="shared" si="0"/>
        <v>3.5</v>
      </c>
      <c r="M9" t="s">
        <v>85</v>
      </c>
    </row>
    <row r="10" spans="1:16" x14ac:dyDescent="0.2">
      <c r="A10" s="13" t="s">
        <v>64</v>
      </c>
      <c r="B10" s="14" t="s">
        <v>67</v>
      </c>
      <c r="C10" s="15" t="s">
        <v>10</v>
      </c>
      <c r="D10" s="13" t="s">
        <v>34</v>
      </c>
      <c r="E10" s="13" t="s">
        <v>46</v>
      </c>
      <c r="F10" s="15" t="s">
        <v>68</v>
      </c>
      <c r="G10" s="13" t="s">
        <v>69</v>
      </c>
      <c r="H10" s="13" t="s">
        <v>29</v>
      </c>
      <c r="I10" s="13"/>
      <c r="J10" s="13" t="s">
        <v>32</v>
      </c>
      <c r="K10" s="16" t="str">
        <f>RIGHT(B10,10)</f>
        <v>01/12/2023</v>
      </c>
      <c r="L10">
        <f t="shared" si="0"/>
        <v>3.5</v>
      </c>
      <c r="M10" t="s">
        <v>86</v>
      </c>
    </row>
    <row r="11" spans="1:16" x14ac:dyDescent="0.2">
      <c r="A11" s="13" t="s">
        <v>71</v>
      </c>
      <c r="B11" s="14" t="s">
        <v>72</v>
      </c>
      <c r="C11" s="15" t="s">
        <v>10</v>
      </c>
      <c r="D11" s="13" t="s">
        <v>25</v>
      </c>
      <c r="E11" s="13" t="s">
        <v>26</v>
      </c>
      <c r="F11" s="15" t="s">
        <v>11</v>
      </c>
      <c r="G11" s="13" t="s">
        <v>69</v>
      </c>
      <c r="H11" s="13" t="s">
        <v>13</v>
      </c>
      <c r="I11" s="13" t="s">
        <v>56</v>
      </c>
      <c r="J11" s="13" t="s">
        <v>43</v>
      </c>
      <c r="K11" s="16" t="str">
        <f>RIGHT(B11,10)</f>
        <v>04/12/2023</v>
      </c>
      <c r="L11">
        <f t="shared" si="0"/>
        <v>3.5</v>
      </c>
      <c r="M11" t="s">
        <v>86</v>
      </c>
    </row>
    <row r="12" spans="1:16" x14ac:dyDescent="0.2">
      <c r="A12" s="13" t="s">
        <v>71</v>
      </c>
      <c r="B12" s="14" t="s">
        <v>75</v>
      </c>
      <c r="C12" s="15" t="s">
        <v>17</v>
      </c>
      <c r="D12" s="13" t="s">
        <v>34</v>
      </c>
      <c r="E12" s="13" t="s">
        <v>35</v>
      </c>
      <c r="F12" s="15" t="s">
        <v>20</v>
      </c>
      <c r="G12" s="13" t="s">
        <v>69</v>
      </c>
      <c r="H12" s="13" t="s">
        <v>37</v>
      </c>
      <c r="I12" s="13" t="s">
        <v>23</v>
      </c>
      <c r="J12" s="13" t="s">
        <v>43</v>
      </c>
      <c r="K12" s="16" t="str">
        <f>RIGHT(B12,10)</f>
        <v>05/12/2023</v>
      </c>
      <c r="L12">
        <f t="shared" si="0"/>
        <v>1.5</v>
      </c>
      <c r="M12" t="s">
        <v>86</v>
      </c>
    </row>
    <row r="13" spans="1:16" x14ac:dyDescent="0.2">
      <c r="A13" s="13" t="s">
        <v>71</v>
      </c>
      <c r="B13" s="14" t="s">
        <v>75</v>
      </c>
      <c r="C13" s="15" t="s">
        <v>17</v>
      </c>
      <c r="D13" s="13" t="s">
        <v>18</v>
      </c>
      <c r="E13" s="13" t="s">
        <v>19</v>
      </c>
      <c r="F13" s="15" t="s">
        <v>20</v>
      </c>
      <c r="G13" s="13" t="s">
        <v>69</v>
      </c>
      <c r="H13" s="13" t="s">
        <v>37</v>
      </c>
      <c r="I13" s="13" t="s">
        <v>23</v>
      </c>
      <c r="J13" s="13" t="s">
        <v>43</v>
      </c>
      <c r="K13" s="16" t="str">
        <f>RIGHT(B13,10)</f>
        <v>05/12/2023</v>
      </c>
      <c r="L13">
        <f t="shared" si="0"/>
        <v>1.5</v>
      </c>
      <c r="M13" t="s">
        <v>86</v>
      </c>
    </row>
    <row r="14" spans="1:16" x14ac:dyDescent="0.2">
      <c r="A14" s="13" t="s">
        <v>71</v>
      </c>
      <c r="B14" s="14" t="s">
        <v>77</v>
      </c>
      <c r="C14" s="15" t="s">
        <v>10</v>
      </c>
      <c r="D14" s="13" t="s">
        <v>25</v>
      </c>
      <c r="E14" s="13" t="s">
        <v>26</v>
      </c>
      <c r="F14" s="15" t="s">
        <v>68</v>
      </c>
      <c r="G14" s="13" t="s">
        <v>69</v>
      </c>
      <c r="H14" s="13" t="s">
        <v>29</v>
      </c>
      <c r="I14" s="13"/>
      <c r="J14" s="13" t="s">
        <v>43</v>
      </c>
      <c r="K14" s="16" t="str">
        <f>RIGHT(B14,10)</f>
        <v>07/12/2023</v>
      </c>
      <c r="L14">
        <f t="shared" si="0"/>
        <v>3.5</v>
      </c>
      <c r="M14" t="s">
        <v>86</v>
      </c>
    </row>
    <row r="15" spans="1:16" x14ac:dyDescent="0.2">
      <c r="A15" s="13" t="s">
        <v>71</v>
      </c>
      <c r="B15" s="14" t="s">
        <v>78</v>
      </c>
      <c r="C15" s="15" t="s">
        <v>10</v>
      </c>
      <c r="D15" s="13" t="s">
        <v>34</v>
      </c>
      <c r="E15" s="13" t="s">
        <v>46</v>
      </c>
      <c r="F15" s="15" t="s">
        <v>68</v>
      </c>
      <c r="G15" s="13" t="s">
        <v>69</v>
      </c>
      <c r="H15" s="13" t="s">
        <v>29</v>
      </c>
      <c r="I15" s="13"/>
      <c r="J15" s="13" t="s">
        <v>54</v>
      </c>
      <c r="K15" s="16" t="str">
        <f>RIGHT(B15,10)</f>
        <v>08/12/2023</v>
      </c>
      <c r="L15">
        <f t="shared" si="0"/>
        <v>3.5</v>
      </c>
      <c r="M15" t="s">
        <v>86</v>
      </c>
    </row>
    <row r="16" spans="1:16" x14ac:dyDescent="0.2">
      <c r="A16" s="13" t="s">
        <v>71</v>
      </c>
      <c r="B16" s="14" t="s">
        <v>78</v>
      </c>
      <c r="C16" s="15" t="s">
        <v>10</v>
      </c>
      <c r="D16" s="13" t="s">
        <v>25</v>
      </c>
      <c r="E16" s="13" t="s">
        <v>26</v>
      </c>
      <c r="F16" s="15" t="s">
        <v>68</v>
      </c>
      <c r="G16" s="13" t="s">
        <v>69</v>
      </c>
      <c r="H16" s="13" t="s">
        <v>29</v>
      </c>
      <c r="I16" s="13"/>
      <c r="J16" s="13" t="s">
        <v>38</v>
      </c>
      <c r="K16" s="16" t="str">
        <f>RIGHT(B16,10)</f>
        <v>08/12/2023</v>
      </c>
      <c r="L16">
        <f t="shared" si="0"/>
        <v>3.5</v>
      </c>
      <c r="M16" t="s">
        <v>86</v>
      </c>
    </row>
    <row r="17" spans="1:13" x14ac:dyDescent="0.2">
      <c r="A17" s="13" t="s">
        <v>79</v>
      </c>
      <c r="B17" s="14" t="s">
        <v>81</v>
      </c>
      <c r="C17" s="15" t="s">
        <v>10</v>
      </c>
      <c r="D17" s="13" t="s">
        <v>25</v>
      </c>
      <c r="E17" s="13" t="s">
        <v>26</v>
      </c>
      <c r="F17" s="15" t="s">
        <v>68</v>
      </c>
      <c r="G17" s="13" t="s">
        <v>69</v>
      </c>
      <c r="H17" s="13" t="s">
        <v>29</v>
      </c>
      <c r="I17" s="13"/>
      <c r="J17" s="13" t="s">
        <v>30</v>
      </c>
      <c r="K17" s="16" t="str">
        <f>RIGHT(B17,10)</f>
        <v>12/12/2023</v>
      </c>
      <c r="L17">
        <f t="shared" si="0"/>
        <v>3.5</v>
      </c>
      <c r="M17" t="s">
        <v>86</v>
      </c>
    </row>
    <row r="18" spans="1:13" x14ac:dyDescent="0.2">
      <c r="A18" s="13" t="s">
        <v>79</v>
      </c>
      <c r="B18" s="14" t="s">
        <v>82</v>
      </c>
      <c r="C18" s="15" t="s">
        <v>10</v>
      </c>
      <c r="D18" s="13" t="s">
        <v>34</v>
      </c>
      <c r="E18" s="13" t="s">
        <v>46</v>
      </c>
      <c r="F18" s="15" t="s">
        <v>20</v>
      </c>
      <c r="G18" s="13" t="s">
        <v>69</v>
      </c>
      <c r="H18" s="13" t="s">
        <v>13</v>
      </c>
      <c r="I18" s="13" t="s">
        <v>23</v>
      </c>
      <c r="J18" s="13" t="s">
        <v>43</v>
      </c>
      <c r="K18" s="16" t="str">
        <f>RIGHT(B18,10)</f>
        <v>13/12/2023</v>
      </c>
      <c r="L18">
        <f t="shared" si="0"/>
        <v>3.5</v>
      </c>
      <c r="M18" t="s">
        <v>86</v>
      </c>
    </row>
    <row r="19" spans="1:13" x14ac:dyDescent="0.2">
      <c r="A19" s="13" t="s">
        <v>79</v>
      </c>
      <c r="B19" s="14" t="s">
        <v>82</v>
      </c>
      <c r="C19" s="15" t="s">
        <v>10</v>
      </c>
      <c r="D19" s="13" t="s">
        <v>25</v>
      </c>
      <c r="E19" s="13" t="s">
        <v>26</v>
      </c>
      <c r="F19" s="15" t="s">
        <v>68</v>
      </c>
      <c r="G19" s="13" t="s">
        <v>69</v>
      </c>
      <c r="H19" s="13" t="s">
        <v>29</v>
      </c>
      <c r="I19" s="13"/>
      <c r="J19" s="13" t="s">
        <v>74</v>
      </c>
      <c r="K19" s="16" t="str">
        <f>RIGHT(B19,10)</f>
        <v>13/12/2023</v>
      </c>
      <c r="L19">
        <f t="shared" si="0"/>
        <v>3.5</v>
      </c>
      <c r="M19" t="s">
        <v>86</v>
      </c>
    </row>
    <row r="20" spans="1:13" x14ac:dyDescent="0.2">
      <c r="A20" s="13" t="s">
        <v>79</v>
      </c>
      <c r="B20" s="14" t="s">
        <v>83</v>
      </c>
      <c r="C20" s="15" t="s">
        <v>10</v>
      </c>
      <c r="D20" s="13" t="s">
        <v>25</v>
      </c>
      <c r="E20" s="13" t="s">
        <v>26</v>
      </c>
      <c r="F20" s="15" t="s">
        <v>20</v>
      </c>
      <c r="G20" s="13" t="s">
        <v>69</v>
      </c>
      <c r="H20" s="13" t="s">
        <v>13</v>
      </c>
      <c r="I20" s="13" t="s">
        <v>23</v>
      </c>
      <c r="J20" s="13" t="s">
        <v>38</v>
      </c>
      <c r="K20" s="16" t="str">
        <f>RIGHT(B20,10)</f>
        <v>14/12/2023</v>
      </c>
      <c r="L20">
        <f t="shared" si="0"/>
        <v>3.5</v>
      </c>
      <c r="M20" t="s">
        <v>86</v>
      </c>
    </row>
    <row r="21" spans="1:13" x14ac:dyDescent="0.2">
      <c r="A21" s="13" t="s">
        <v>79</v>
      </c>
      <c r="B21" s="14" t="s">
        <v>84</v>
      </c>
      <c r="C21" s="15" t="s">
        <v>10</v>
      </c>
      <c r="D21" s="13" t="s">
        <v>34</v>
      </c>
      <c r="E21" s="13" t="s">
        <v>46</v>
      </c>
      <c r="F21" s="15" t="s">
        <v>68</v>
      </c>
      <c r="G21" s="13" t="s">
        <v>69</v>
      </c>
      <c r="H21" s="13" t="s">
        <v>29</v>
      </c>
      <c r="I21" s="13"/>
      <c r="J21" s="13" t="s">
        <v>38</v>
      </c>
      <c r="K21" s="16" t="str">
        <f>RIGHT(B21,10)</f>
        <v>15/12/2023</v>
      </c>
      <c r="L21">
        <f t="shared" si="0"/>
        <v>3.5</v>
      </c>
      <c r="M21" t="s">
        <v>86</v>
      </c>
    </row>
    <row r="22" spans="1:13" x14ac:dyDescent="0.2">
      <c r="A22" s="13" t="s">
        <v>79</v>
      </c>
      <c r="B22" s="14" t="s">
        <v>84</v>
      </c>
      <c r="C22" s="15" t="s">
        <v>10</v>
      </c>
      <c r="D22" s="13" t="s">
        <v>25</v>
      </c>
      <c r="E22" s="13" t="s">
        <v>26</v>
      </c>
      <c r="F22" s="15" t="s">
        <v>68</v>
      </c>
      <c r="G22" s="13" t="s">
        <v>69</v>
      </c>
      <c r="H22" s="13" t="s">
        <v>29</v>
      </c>
      <c r="I22" s="13"/>
      <c r="J22" s="13" t="s">
        <v>54</v>
      </c>
      <c r="K22" s="16" t="str">
        <f>RIGHT(B22,10)</f>
        <v>15/12/2023</v>
      </c>
      <c r="L22">
        <f t="shared" si="0"/>
        <v>3.5</v>
      </c>
      <c r="M22" t="s">
        <v>86</v>
      </c>
    </row>
  </sheetData>
  <sortState xmlns:xlrd2="http://schemas.microsoft.com/office/spreadsheetml/2017/richdata2" ref="A2:K22">
    <sortCondition ref="K2:K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DB53-5851-A242-968D-8D9EE85F40B1}">
  <dimension ref="A1:O13"/>
  <sheetViews>
    <sheetView workbookViewId="0">
      <selection activeCell="P1" sqref="P1:Q7"/>
    </sheetView>
  </sheetViews>
  <sheetFormatPr baseColWidth="10" defaultRowHeight="16" x14ac:dyDescent="0.2"/>
  <cols>
    <col min="7" max="7" width="32.33203125" bestFit="1" customWidth="1"/>
  </cols>
  <sheetData>
    <row r="1" spans="1:15" x14ac:dyDescent="0.2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92</v>
      </c>
      <c r="O1" t="s">
        <v>87</v>
      </c>
    </row>
    <row r="2" spans="1:15" x14ac:dyDescent="0.2">
      <c r="A2" s="13" t="s">
        <v>15</v>
      </c>
      <c r="B2" s="14" t="s">
        <v>16</v>
      </c>
      <c r="C2" s="15" t="s">
        <v>17</v>
      </c>
      <c r="D2" s="13" t="s">
        <v>18</v>
      </c>
      <c r="E2" s="13" t="s">
        <v>19</v>
      </c>
      <c r="F2" s="15" t="s">
        <v>11</v>
      </c>
      <c r="G2" s="13" t="s">
        <v>21</v>
      </c>
      <c r="H2" s="13" t="s">
        <v>22</v>
      </c>
      <c r="I2" s="13" t="s">
        <v>23</v>
      </c>
      <c r="J2" s="13" t="s">
        <v>24</v>
      </c>
      <c r="K2" s="16" t="str">
        <f>RIGHT(B2,10)</f>
        <v>06/11/2023</v>
      </c>
      <c r="L2">
        <f>LEFT(C2,2)+RIGHT(C2,2)/30*0.5</f>
        <v>1.5</v>
      </c>
      <c r="M2" t="s">
        <v>85</v>
      </c>
      <c r="N2" t="s">
        <v>22</v>
      </c>
      <c r="O2">
        <f>SUMIF(H:H,"CM",L:L)</f>
        <v>3</v>
      </c>
    </row>
    <row r="3" spans="1:15" x14ac:dyDescent="0.2">
      <c r="A3" s="13" t="s">
        <v>15</v>
      </c>
      <c r="B3" s="14" t="s">
        <v>16</v>
      </c>
      <c r="C3" s="15" t="s">
        <v>10</v>
      </c>
      <c r="D3" s="13" t="s">
        <v>25</v>
      </c>
      <c r="E3" s="13" t="s">
        <v>26</v>
      </c>
      <c r="F3" s="15" t="s">
        <v>27</v>
      </c>
      <c r="G3" s="13" t="s">
        <v>28</v>
      </c>
      <c r="H3" s="13" t="s">
        <v>29</v>
      </c>
      <c r="I3" s="13"/>
      <c r="J3" s="13" t="s">
        <v>30</v>
      </c>
      <c r="K3" s="16" t="str">
        <f>RIGHT(B3,10)</f>
        <v>06/11/2023</v>
      </c>
      <c r="L3">
        <f t="shared" ref="L3:L21" si="0">LEFT(C3,2)+RIGHT(C3,2)/30*0.5</f>
        <v>3.5</v>
      </c>
      <c r="M3" t="s">
        <v>85</v>
      </c>
      <c r="N3" t="s">
        <v>37</v>
      </c>
      <c r="O3">
        <f>SUMIF(H:H,"TD",L:L)</f>
        <v>4.5</v>
      </c>
    </row>
    <row r="4" spans="1:15" x14ac:dyDescent="0.2">
      <c r="A4" s="13" t="s">
        <v>15</v>
      </c>
      <c r="B4" s="13" t="s">
        <v>33</v>
      </c>
      <c r="C4" s="15" t="s">
        <v>17</v>
      </c>
      <c r="D4" s="13" t="s">
        <v>34</v>
      </c>
      <c r="E4" s="13" t="s">
        <v>35</v>
      </c>
      <c r="F4" s="15" t="s">
        <v>93</v>
      </c>
      <c r="G4" s="13" t="s">
        <v>96</v>
      </c>
      <c r="H4" s="13" t="s">
        <v>95</v>
      </c>
      <c r="I4" s="13"/>
      <c r="J4" s="13" t="s">
        <v>43</v>
      </c>
      <c r="K4" s="16" t="str">
        <f>RIGHT(B4,10)</f>
        <v>07/11/2023</v>
      </c>
      <c r="L4">
        <f t="shared" si="0"/>
        <v>1.5</v>
      </c>
      <c r="M4" t="s">
        <v>85</v>
      </c>
      <c r="N4" t="s">
        <v>13</v>
      </c>
      <c r="O4">
        <f>SUMIF(H:H,"TP",L:L)</f>
        <v>14</v>
      </c>
    </row>
    <row r="5" spans="1:15" x14ac:dyDescent="0.2">
      <c r="A5" s="13" t="s">
        <v>15</v>
      </c>
      <c r="B5" s="14" t="s">
        <v>41</v>
      </c>
      <c r="C5" s="15" t="s">
        <v>10</v>
      </c>
      <c r="D5" s="13" t="s">
        <v>25</v>
      </c>
      <c r="E5" s="13" t="s">
        <v>26</v>
      </c>
      <c r="F5" s="15" t="s">
        <v>11</v>
      </c>
      <c r="G5" s="13" t="s">
        <v>42</v>
      </c>
      <c r="H5" s="13" t="s">
        <v>13</v>
      </c>
      <c r="I5" s="13" t="s">
        <v>23</v>
      </c>
      <c r="J5" s="13" t="s">
        <v>43</v>
      </c>
      <c r="K5" s="16" t="str">
        <f>RIGHT(B5,10)</f>
        <v>08/11/2023</v>
      </c>
      <c r="L5">
        <f t="shared" si="0"/>
        <v>3.5</v>
      </c>
      <c r="M5" t="s">
        <v>85</v>
      </c>
      <c r="N5" t="s">
        <v>29</v>
      </c>
      <c r="O5">
        <f>SUMIF(H:H,"PROJET",L:L)</f>
        <v>3.5</v>
      </c>
    </row>
    <row r="6" spans="1:15" x14ac:dyDescent="0.2">
      <c r="A6" s="13" t="s">
        <v>15</v>
      </c>
      <c r="B6" s="14" t="s">
        <v>44</v>
      </c>
      <c r="C6" s="15" t="s">
        <v>17</v>
      </c>
      <c r="D6" s="13" t="s">
        <v>39</v>
      </c>
      <c r="E6" s="13" t="s">
        <v>40</v>
      </c>
      <c r="F6" s="15" t="s">
        <v>11</v>
      </c>
      <c r="G6" s="13" t="s">
        <v>42</v>
      </c>
      <c r="H6" s="13" t="s">
        <v>37</v>
      </c>
      <c r="I6" s="13" t="s">
        <v>23</v>
      </c>
      <c r="J6" s="13" t="s">
        <v>38</v>
      </c>
      <c r="K6" s="16" t="str">
        <f>RIGHT(B6,10)</f>
        <v>09/11/2023</v>
      </c>
      <c r="L6">
        <f t="shared" si="0"/>
        <v>1.5</v>
      </c>
      <c r="M6" t="s">
        <v>85</v>
      </c>
      <c r="N6" t="s">
        <v>85</v>
      </c>
      <c r="O6">
        <f>SUMIF(M:M,"R3.09",L:L)</f>
        <v>13</v>
      </c>
    </row>
    <row r="7" spans="1:15" x14ac:dyDescent="0.2">
      <c r="A7" s="13" t="s">
        <v>48</v>
      </c>
      <c r="B7" s="14" t="s">
        <v>49</v>
      </c>
      <c r="C7" s="15" t="s">
        <v>17</v>
      </c>
      <c r="D7" s="13" t="s">
        <v>50</v>
      </c>
      <c r="E7" s="13" t="s">
        <v>51</v>
      </c>
      <c r="F7" s="15" t="s">
        <v>11</v>
      </c>
      <c r="G7" s="13" t="s">
        <v>42</v>
      </c>
      <c r="H7" s="13" t="s">
        <v>37</v>
      </c>
      <c r="I7" s="13" t="s">
        <v>23</v>
      </c>
      <c r="J7" s="13" t="s">
        <v>30</v>
      </c>
      <c r="K7" s="16" t="str">
        <f>RIGHT(B7,10)</f>
        <v>13/11/2023</v>
      </c>
      <c r="L7">
        <f t="shared" si="0"/>
        <v>1.5</v>
      </c>
      <c r="M7" t="s">
        <v>85</v>
      </c>
      <c r="N7" t="s">
        <v>86</v>
      </c>
      <c r="O7">
        <f>SUMIF(M:M,"SAE",L:L)</f>
        <v>13.5</v>
      </c>
    </row>
    <row r="8" spans="1:15" x14ac:dyDescent="0.2">
      <c r="A8" s="13" t="s">
        <v>48</v>
      </c>
      <c r="B8" s="14" t="s">
        <v>53</v>
      </c>
      <c r="C8" s="15" t="s">
        <v>90</v>
      </c>
      <c r="D8" s="13" t="s">
        <v>91</v>
      </c>
      <c r="E8" s="13" t="s">
        <v>50</v>
      </c>
      <c r="F8" s="15" t="s">
        <v>20</v>
      </c>
      <c r="G8" s="13" t="s">
        <v>21</v>
      </c>
      <c r="H8" s="13" t="s">
        <v>22</v>
      </c>
      <c r="I8" s="13" t="s">
        <v>23</v>
      </c>
      <c r="J8" s="13" t="s">
        <v>36</v>
      </c>
      <c r="K8" s="16" t="str">
        <f>RIGHT(B8,10)</f>
        <v>14/11/2023</v>
      </c>
      <c r="L8">
        <f t="shared" si="0"/>
        <v>0.75</v>
      </c>
      <c r="M8" t="s">
        <v>86</v>
      </c>
    </row>
    <row r="9" spans="1:15" x14ac:dyDescent="0.2">
      <c r="A9" s="13" t="s">
        <v>48</v>
      </c>
      <c r="B9" s="14" t="s">
        <v>55</v>
      </c>
      <c r="C9" s="15" t="s">
        <v>17</v>
      </c>
      <c r="D9" s="13" t="s">
        <v>18</v>
      </c>
      <c r="E9" s="13" t="s">
        <v>19</v>
      </c>
      <c r="F9" s="15" t="s">
        <v>20</v>
      </c>
      <c r="G9" s="13" t="s">
        <v>28</v>
      </c>
      <c r="H9" s="13" t="s">
        <v>37</v>
      </c>
      <c r="I9" s="13" t="s">
        <v>56</v>
      </c>
      <c r="J9" s="13" t="s">
        <v>57</v>
      </c>
      <c r="K9" s="16" t="str">
        <f>RIGHT(B9,10)</f>
        <v>15/11/2023</v>
      </c>
      <c r="L9">
        <f t="shared" si="0"/>
        <v>1.5</v>
      </c>
      <c r="M9" t="s">
        <v>86</v>
      </c>
    </row>
    <row r="10" spans="1:15" x14ac:dyDescent="0.2">
      <c r="A10" s="13" t="s">
        <v>48</v>
      </c>
      <c r="B10" s="14" t="s">
        <v>58</v>
      </c>
      <c r="C10" s="15" t="s">
        <v>90</v>
      </c>
      <c r="D10" s="13" t="s">
        <v>91</v>
      </c>
      <c r="E10" s="13" t="s">
        <v>50</v>
      </c>
      <c r="F10" s="15" t="s">
        <v>20</v>
      </c>
      <c r="G10" s="13" t="s">
        <v>21</v>
      </c>
      <c r="H10" s="13" t="s">
        <v>22</v>
      </c>
      <c r="I10" s="13" t="s">
        <v>23</v>
      </c>
      <c r="J10" s="13" t="s">
        <v>24</v>
      </c>
      <c r="K10" s="16" t="str">
        <f>RIGHT(B10,10)</f>
        <v>17/11/2023</v>
      </c>
      <c r="L10">
        <f t="shared" si="0"/>
        <v>0.75</v>
      </c>
      <c r="M10" t="s">
        <v>86</v>
      </c>
    </row>
    <row r="11" spans="1:15" x14ac:dyDescent="0.2">
      <c r="A11" s="13" t="s">
        <v>60</v>
      </c>
      <c r="B11" s="14" t="s">
        <v>61</v>
      </c>
      <c r="C11" s="15" t="s">
        <v>10</v>
      </c>
      <c r="D11" s="13" t="s">
        <v>34</v>
      </c>
      <c r="E11" s="13" t="s">
        <v>46</v>
      </c>
      <c r="F11" s="15" t="s">
        <v>11</v>
      </c>
      <c r="G11" s="13" t="s">
        <v>42</v>
      </c>
      <c r="H11" s="13" t="s">
        <v>13</v>
      </c>
      <c r="I11" s="13" t="s">
        <v>23</v>
      </c>
      <c r="J11" s="13" t="s">
        <v>38</v>
      </c>
      <c r="K11" s="16" t="str">
        <f>RIGHT(B11,10)</f>
        <v>20/11/2023</v>
      </c>
      <c r="L11">
        <f t="shared" si="0"/>
        <v>3.5</v>
      </c>
      <c r="M11" t="s">
        <v>86</v>
      </c>
    </row>
    <row r="12" spans="1:15" x14ac:dyDescent="0.2">
      <c r="A12" s="13" t="s">
        <v>60</v>
      </c>
      <c r="B12" s="14" t="s">
        <v>61</v>
      </c>
      <c r="C12" s="15" t="s">
        <v>10</v>
      </c>
      <c r="D12" s="13" t="s">
        <v>62</v>
      </c>
      <c r="E12" s="13" t="s">
        <v>63</v>
      </c>
      <c r="F12" s="15" t="s">
        <v>11</v>
      </c>
      <c r="G12" s="13" t="s">
        <v>42</v>
      </c>
      <c r="H12" s="13" t="s">
        <v>13</v>
      </c>
      <c r="I12" s="13" t="s">
        <v>23</v>
      </c>
      <c r="J12" s="13" t="s">
        <v>38</v>
      </c>
      <c r="K12" s="16" t="str">
        <f>RIGHT(B12,10)</f>
        <v>20/11/2023</v>
      </c>
      <c r="L12">
        <f t="shared" si="0"/>
        <v>3.5</v>
      </c>
      <c r="M12" t="s">
        <v>86</v>
      </c>
    </row>
    <row r="13" spans="1:15" x14ac:dyDescent="0.2">
      <c r="A13" s="13" t="s">
        <v>64</v>
      </c>
      <c r="B13" s="14" t="s">
        <v>70</v>
      </c>
      <c r="C13" s="15" t="s">
        <v>10</v>
      </c>
      <c r="D13" s="13" t="s">
        <v>34</v>
      </c>
      <c r="E13" s="13" t="s">
        <v>46</v>
      </c>
      <c r="F13" s="15" t="s">
        <v>20</v>
      </c>
      <c r="G13" s="13" t="s">
        <v>28</v>
      </c>
      <c r="H13" s="13" t="s">
        <v>13</v>
      </c>
      <c r="I13" s="13" t="s">
        <v>56</v>
      </c>
      <c r="J13" s="13" t="s">
        <v>54</v>
      </c>
      <c r="K13" s="16" t="str">
        <f>RIGHT(B13,10)</f>
        <v>02/12/2023</v>
      </c>
      <c r="L13">
        <f t="shared" si="0"/>
        <v>3.5</v>
      </c>
      <c r="M13" t="s">
        <v>86</v>
      </c>
    </row>
  </sheetData>
  <sortState xmlns:xlrd2="http://schemas.microsoft.com/office/spreadsheetml/2017/richdata2" ref="A2:K22">
    <sortCondition ref="K2:K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F8FA-B743-D84C-B96C-5F7B62BBF1DA}">
  <dimension ref="A1:O22"/>
  <sheetViews>
    <sheetView workbookViewId="0">
      <selection activeCell="M2" sqref="M2:M22"/>
    </sheetView>
  </sheetViews>
  <sheetFormatPr baseColWidth="10" defaultRowHeight="16" x14ac:dyDescent="0.2"/>
  <cols>
    <col min="7" max="7" width="32.33203125" bestFit="1" customWidth="1"/>
  </cols>
  <sheetData>
    <row r="1" spans="1:15" x14ac:dyDescent="0.2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2" t="s">
        <v>92</v>
      </c>
    </row>
    <row r="2" spans="1:15" x14ac:dyDescent="0.2">
      <c r="A2" s="13" t="s">
        <v>15</v>
      </c>
      <c r="B2" s="14" t="s">
        <v>16</v>
      </c>
      <c r="C2" s="15" t="s">
        <v>17</v>
      </c>
      <c r="D2" s="13" t="s">
        <v>18</v>
      </c>
      <c r="E2" s="13" t="s">
        <v>19</v>
      </c>
      <c r="F2" s="15" t="s">
        <v>11</v>
      </c>
      <c r="G2" s="13" t="s">
        <v>21</v>
      </c>
      <c r="H2" s="13" t="s">
        <v>22</v>
      </c>
      <c r="I2" s="13" t="s">
        <v>23</v>
      </c>
      <c r="J2" s="13" t="s">
        <v>24</v>
      </c>
      <c r="K2" s="16" t="str">
        <f>RIGHT(B2,10)</f>
        <v>06/11/2023</v>
      </c>
      <c r="L2">
        <f>LEFT(C2,2)+RIGHT(C2,2)/30*0.5</f>
        <v>1.5</v>
      </c>
      <c r="M2" t="s">
        <v>85</v>
      </c>
      <c r="N2" t="s">
        <v>22</v>
      </c>
      <c r="O2">
        <f>SUMIF(H:H,"CM",L:L)</f>
        <v>3</v>
      </c>
    </row>
    <row r="3" spans="1:15" x14ac:dyDescent="0.2">
      <c r="A3" s="13" t="s">
        <v>15</v>
      </c>
      <c r="B3" s="13" t="s">
        <v>33</v>
      </c>
      <c r="C3" s="15" t="s">
        <v>17</v>
      </c>
      <c r="D3" s="13" t="s">
        <v>34</v>
      </c>
      <c r="E3" s="13" t="s">
        <v>35</v>
      </c>
      <c r="F3" s="15" t="s">
        <v>93</v>
      </c>
      <c r="G3" s="13" t="s">
        <v>94</v>
      </c>
      <c r="H3" s="13" t="s">
        <v>95</v>
      </c>
      <c r="I3" s="13"/>
      <c r="J3" s="13" t="s">
        <v>30</v>
      </c>
      <c r="K3" s="16" t="str">
        <f>RIGHT(B3,10)</f>
        <v>07/11/2023</v>
      </c>
      <c r="L3">
        <f t="shared" ref="L3:L19" si="0">LEFT(C3,2)+RIGHT(C3,2)/30*0.5</f>
        <v>1.5</v>
      </c>
      <c r="M3" t="s">
        <v>85</v>
      </c>
      <c r="N3" t="s">
        <v>37</v>
      </c>
      <c r="O3">
        <f>SUMIF(H:H,"TD",L:L)</f>
        <v>6</v>
      </c>
    </row>
    <row r="4" spans="1:15" x14ac:dyDescent="0.2">
      <c r="A4" t="s">
        <v>15</v>
      </c>
      <c r="B4" t="s">
        <v>41</v>
      </c>
      <c r="C4" s="1" t="s">
        <v>10</v>
      </c>
      <c r="D4" t="s">
        <v>25</v>
      </c>
      <c r="E4" t="s">
        <v>26</v>
      </c>
      <c r="F4" s="1" t="s">
        <v>11</v>
      </c>
      <c r="G4" t="s">
        <v>42</v>
      </c>
      <c r="H4" t="s">
        <v>13</v>
      </c>
      <c r="I4" t="s">
        <v>23</v>
      </c>
      <c r="J4" t="s">
        <v>43</v>
      </c>
      <c r="K4" s="16" t="str">
        <f>RIGHT(B4,10)</f>
        <v>08/11/2023</v>
      </c>
      <c r="L4">
        <f t="shared" si="0"/>
        <v>3.5</v>
      </c>
      <c r="M4" t="s">
        <v>85</v>
      </c>
      <c r="N4" t="s">
        <v>13</v>
      </c>
      <c r="O4">
        <f>SUMIF(H:H,"TP",L:L)</f>
        <v>17.5</v>
      </c>
    </row>
    <row r="5" spans="1:15" x14ac:dyDescent="0.2">
      <c r="A5" t="s">
        <v>15</v>
      </c>
      <c r="B5" t="s">
        <v>44</v>
      </c>
      <c r="C5" s="1" t="s">
        <v>17</v>
      </c>
      <c r="D5" t="s">
        <v>39</v>
      </c>
      <c r="E5" t="s">
        <v>40</v>
      </c>
      <c r="F5" s="1" t="s">
        <v>11</v>
      </c>
      <c r="G5" t="s">
        <v>42</v>
      </c>
      <c r="H5" t="s">
        <v>37</v>
      </c>
      <c r="I5" t="s">
        <v>23</v>
      </c>
      <c r="J5" t="s">
        <v>38</v>
      </c>
      <c r="K5" s="16" t="str">
        <f>RIGHT(B5,10)</f>
        <v>09/11/2023</v>
      </c>
      <c r="L5">
        <f t="shared" si="0"/>
        <v>1.5</v>
      </c>
      <c r="M5" t="s">
        <v>85</v>
      </c>
      <c r="N5" t="s">
        <v>29</v>
      </c>
      <c r="O5">
        <f>SUMIF(H:H,"PROJET",L:L)</f>
        <v>28</v>
      </c>
    </row>
    <row r="6" spans="1:15" x14ac:dyDescent="0.2">
      <c r="A6" t="s">
        <v>48</v>
      </c>
      <c r="B6" t="s">
        <v>49</v>
      </c>
      <c r="C6" s="1" t="s">
        <v>17</v>
      </c>
      <c r="D6" t="s">
        <v>50</v>
      </c>
      <c r="E6" t="s">
        <v>51</v>
      </c>
      <c r="F6" s="1" t="s">
        <v>11</v>
      </c>
      <c r="G6" t="s">
        <v>42</v>
      </c>
      <c r="H6" t="s">
        <v>37</v>
      </c>
      <c r="I6" t="s">
        <v>23</v>
      </c>
      <c r="J6" t="s">
        <v>30</v>
      </c>
      <c r="K6" s="16" t="str">
        <f>RIGHT(B6,10)</f>
        <v>13/11/2023</v>
      </c>
      <c r="L6">
        <f t="shared" si="0"/>
        <v>1.5</v>
      </c>
      <c r="M6" t="s">
        <v>85</v>
      </c>
      <c r="N6" t="s">
        <v>85</v>
      </c>
      <c r="O6">
        <f>SUMIF(M:M,"R3.09",L:L)</f>
        <v>13</v>
      </c>
    </row>
    <row r="7" spans="1:15" x14ac:dyDescent="0.2">
      <c r="A7" s="13" t="s">
        <v>48</v>
      </c>
      <c r="B7" s="14" t="s">
        <v>53</v>
      </c>
      <c r="C7" s="15" t="s">
        <v>90</v>
      </c>
      <c r="D7" s="13" t="s">
        <v>91</v>
      </c>
      <c r="E7" s="13" t="s">
        <v>50</v>
      </c>
      <c r="F7" s="15" t="s">
        <v>20</v>
      </c>
      <c r="G7" s="13" t="s">
        <v>21</v>
      </c>
      <c r="H7" s="13" t="s">
        <v>22</v>
      </c>
      <c r="I7" s="13" t="s">
        <v>23</v>
      </c>
      <c r="J7" s="13" t="s">
        <v>36</v>
      </c>
      <c r="K7" s="16" t="str">
        <f>RIGHT(B7,10)</f>
        <v>14/11/2023</v>
      </c>
      <c r="L7">
        <f t="shared" si="0"/>
        <v>0.75</v>
      </c>
      <c r="M7" t="s">
        <v>86</v>
      </c>
      <c r="N7" t="s">
        <v>86</v>
      </c>
      <c r="O7">
        <f>SUMIF(M:M,"SAE",L:L)</f>
        <v>43</v>
      </c>
    </row>
    <row r="8" spans="1:15" x14ac:dyDescent="0.2">
      <c r="A8" s="13" t="s">
        <v>48</v>
      </c>
      <c r="B8" s="14" t="s">
        <v>58</v>
      </c>
      <c r="C8" s="15" t="s">
        <v>90</v>
      </c>
      <c r="D8" s="13" t="s">
        <v>91</v>
      </c>
      <c r="E8" s="13" t="s">
        <v>50</v>
      </c>
      <c r="F8" s="15" t="s">
        <v>20</v>
      </c>
      <c r="G8" s="13" t="s">
        <v>21</v>
      </c>
      <c r="H8" s="13" t="s">
        <v>22</v>
      </c>
      <c r="I8" s="13" t="s">
        <v>23</v>
      </c>
      <c r="J8" s="13" t="s">
        <v>24</v>
      </c>
      <c r="K8" s="16" t="str">
        <f>RIGHT(B8,10)</f>
        <v>17/11/2023</v>
      </c>
      <c r="L8">
        <f t="shared" si="0"/>
        <v>0.75</v>
      </c>
      <c r="M8" t="s">
        <v>86</v>
      </c>
    </row>
    <row r="9" spans="1:15" x14ac:dyDescent="0.2">
      <c r="A9" t="s">
        <v>60</v>
      </c>
      <c r="B9" t="s">
        <v>61</v>
      </c>
      <c r="C9" s="1" t="s">
        <v>10</v>
      </c>
      <c r="D9" t="s">
        <v>34</v>
      </c>
      <c r="E9" t="s">
        <v>46</v>
      </c>
      <c r="F9" s="1" t="s">
        <v>11</v>
      </c>
      <c r="G9" t="s">
        <v>42</v>
      </c>
      <c r="H9" t="s">
        <v>13</v>
      </c>
      <c r="I9" t="s">
        <v>23</v>
      </c>
      <c r="J9" t="s">
        <v>38</v>
      </c>
      <c r="K9" s="16" t="str">
        <f>RIGHT(B9,10)</f>
        <v>20/11/2023</v>
      </c>
      <c r="L9">
        <f t="shared" si="0"/>
        <v>3.5</v>
      </c>
      <c r="M9" t="s">
        <v>85</v>
      </c>
    </row>
    <row r="10" spans="1:15" x14ac:dyDescent="0.2">
      <c r="A10" t="s">
        <v>60</v>
      </c>
      <c r="B10" t="s">
        <v>61</v>
      </c>
      <c r="C10" s="1" t="s">
        <v>10</v>
      </c>
      <c r="D10" t="s">
        <v>62</v>
      </c>
      <c r="E10" t="s">
        <v>63</v>
      </c>
      <c r="F10" s="1" t="s">
        <v>11</v>
      </c>
      <c r="G10" t="s">
        <v>42</v>
      </c>
      <c r="H10" t="s">
        <v>13</v>
      </c>
      <c r="I10" t="s">
        <v>23</v>
      </c>
      <c r="J10" t="s">
        <v>38</v>
      </c>
      <c r="K10" s="16" t="str">
        <f>RIGHT(B10,10)</f>
        <v>20/11/2023</v>
      </c>
      <c r="L10">
        <f t="shared" si="0"/>
        <v>3.5</v>
      </c>
      <c r="M10" t="s">
        <v>86</v>
      </c>
    </row>
    <row r="11" spans="1:15" x14ac:dyDescent="0.2">
      <c r="A11" s="13" t="s">
        <v>71</v>
      </c>
      <c r="B11" s="14" t="s">
        <v>72</v>
      </c>
      <c r="C11" s="15" t="s">
        <v>17</v>
      </c>
      <c r="D11" s="13" t="s">
        <v>34</v>
      </c>
      <c r="E11" s="13" t="s">
        <v>35</v>
      </c>
      <c r="F11" s="15" t="s">
        <v>20</v>
      </c>
      <c r="G11" s="13" t="s">
        <v>73</v>
      </c>
      <c r="H11" s="13" t="s">
        <v>37</v>
      </c>
      <c r="I11" s="13" t="s">
        <v>23</v>
      </c>
      <c r="J11" s="13" t="s">
        <v>43</v>
      </c>
      <c r="K11" s="16" t="str">
        <f>RIGHT(B11,10)</f>
        <v>04/12/2023</v>
      </c>
      <c r="L11">
        <f t="shared" si="0"/>
        <v>1.5</v>
      </c>
      <c r="M11" t="s">
        <v>86</v>
      </c>
    </row>
    <row r="12" spans="1:15" x14ac:dyDescent="0.2">
      <c r="A12" s="13" t="s">
        <v>71</v>
      </c>
      <c r="B12" s="14" t="s">
        <v>72</v>
      </c>
      <c r="C12" s="15" t="s">
        <v>17</v>
      </c>
      <c r="D12" s="13" t="s">
        <v>18</v>
      </c>
      <c r="E12" s="13" t="s">
        <v>19</v>
      </c>
      <c r="F12" s="15" t="s">
        <v>20</v>
      </c>
      <c r="G12" s="13" t="s">
        <v>73</v>
      </c>
      <c r="H12" s="13" t="s">
        <v>37</v>
      </c>
      <c r="I12" s="13" t="s">
        <v>23</v>
      </c>
      <c r="J12" s="13" t="s">
        <v>43</v>
      </c>
      <c r="K12" s="16" t="str">
        <f>RIGHT(B12,10)</f>
        <v>04/12/2023</v>
      </c>
      <c r="L12">
        <f t="shared" si="0"/>
        <v>1.5</v>
      </c>
      <c r="M12" t="s">
        <v>86</v>
      </c>
    </row>
    <row r="13" spans="1:15" x14ac:dyDescent="0.2">
      <c r="A13" s="13" t="s">
        <v>71</v>
      </c>
      <c r="B13" s="14" t="s">
        <v>72</v>
      </c>
      <c r="C13" s="15" t="s">
        <v>10</v>
      </c>
      <c r="D13" s="13" t="s">
        <v>25</v>
      </c>
      <c r="E13" s="13" t="s">
        <v>26</v>
      </c>
      <c r="F13" s="15" t="s">
        <v>27</v>
      </c>
      <c r="G13" s="13" t="s">
        <v>73</v>
      </c>
      <c r="H13" s="13" t="s">
        <v>29</v>
      </c>
      <c r="I13" s="13"/>
      <c r="J13" s="13" t="s">
        <v>74</v>
      </c>
      <c r="K13" s="16" t="str">
        <f>RIGHT(B13,10)</f>
        <v>04/12/2023</v>
      </c>
      <c r="L13">
        <f t="shared" si="0"/>
        <v>3.5</v>
      </c>
      <c r="M13" t="s">
        <v>86</v>
      </c>
    </row>
    <row r="14" spans="1:15" x14ac:dyDescent="0.2">
      <c r="A14" s="13" t="s">
        <v>71</v>
      </c>
      <c r="B14" s="14" t="s">
        <v>75</v>
      </c>
      <c r="C14" s="15" t="s">
        <v>10</v>
      </c>
      <c r="D14" s="13" t="s">
        <v>34</v>
      </c>
      <c r="E14" s="13" t="s">
        <v>46</v>
      </c>
      <c r="F14" s="15" t="s">
        <v>27</v>
      </c>
      <c r="G14" s="13" t="s">
        <v>73</v>
      </c>
      <c r="H14" s="13" t="s">
        <v>29</v>
      </c>
      <c r="I14" s="13"/>
      <c r="J14" s="13" t="s">
        <v>54</v>
      </c>
      <c r="K14" s="16" t="str">
        <f>RIGHT(B14,10)</f>
        <v>05/12/2023</v>
      </c>
      <c r="L14">
        <f t="shared" si="0"/>
        <v>3.5</v>
      </c>
      <c r="M14" t="s">
        <v>86</v>
      </c>
    </row>
    <row r="15" spans="1:15" x14ac:dyDescent="0.2">
      <c r="A15" s="13" t="s">
        <v>71</v>
      </c>
      <c r="B15" s="14" t="s">
        <v>76</v>
      </c>
      <c r="C15" s="15" t="s">
        <v>10</v>
      </c>
      <c r="D15" s="13" t="s">
        <v>34</v>
      </c>
      <c r="E15" s="13" t="s">
        <v>46</v>
      </c>
      <c r="F15" s="15" t="s">
        <v>27</v>
      </c>
      <c r="G15" s="13" t="s">
        <v>73</v>
      </c>
      <c r="H15" s="13" t="s">
        <v>29</v>
      </c>
      <c r="I15" s="13"/>
      <c r="J15" s="13" t="s">
        <v>54</v>
      </c>
      <c r="K15" s="16" t="str">
        <f>RIGHT(B15,10)</f>
        <v>06/12/2023</v>
      </c>
      <c r="L15">
        <f t="shared" si="0"/>
        <v>3.5</v>
      </c>
      <c r="M15" t="s">
        <v>86</v>
      </c>
    </row>
    <row r="16" spans="1:15" x14ac:dyDescent="0.2">
      <c r="A16" s="13" t="s">
        <v>71</v>
      </c>
      <c r="B16" s="14" t="s">
        <v>76</v>
      </c>
      <c r="C16" s="15" t="s">
        <v>10</v>
      </c>
      <c r="D16" s="13" t="s">
        <v>25</v>
      </c>
      <c r="E16" s="13" t="s">
        <v>26</v>
      </c>
      <c r="F16" s="15" t="s">
        <v>27</v>
      </c>
      <c r="G16" s="13" t="s">
        <v>73</v>
      </c>
      <c r="H16" s="13" t="s">
        <v>29</v>
      </c>
      <c r="I16" s="13"/>
      <c r="J16" s="13" t="s">
        <v>54</v>
      </c>
      <c r="K16" s="16" t="str">
        <f>RIGHT(B16,10)</f>
        <v>06/12/2023</v>
      </c>
      <c r="L16">
        <f t="shared" si="0"/>
        <v>3.5</v>
      </c>
      <c r="M16" t="s">
        <v>86</v>
      </c>
    </row>
    <row r="17" spans="1:13" x14ac:dyDescent="0.2">
      <c r="A17" s="13" t="s">
        <v>71</v>
      </c>
      <c r="B17" s="14" t="s">
        <v>77</v>
      </c>
      <c r="C17" s="15" t="s">
        <v>10</v>
      </c>
      <c r="D17" s="13" t="s">
        <v>34</v>
      </c>
      <c r="E17" s="13" t="s">
        <v>46</v>
      </c>
      <c r="F17" s="15" t="s">
        <v>27</v>
      </c>
      <c r="G17" s="13" t="s">
        <v>73</v>
      </c>
      <c r="H17" s="13" t="s">
        <v>29</v>
      </c>
      <c r="I17" s="13"/>
      <c r="J17" s="13" t="s">
        <v>54</v>
      </c>
      <c r="K17" s="16" t="str">
        <f>RIGHT(B17,10)</f>
        <v>07/12/2023</v>
      </c>
      <c r="L17">
        <f t="shared" si="0"/>
        <v>3.5</v>
      </c>
      <c r="M17" t="s">
        <v>86</v>
      </c>
    </row>
    <row r="18" spans="1:13" x14ac:dyDescent="0.2">
      <c r="A18" s="13" t="s">
        <v>71</v>
      </c>
      <c r="B18" s="14" t="s">
        <v>77</v>
      </c>
      <c r="C18" s="15" t="s">
        <v>10</v>
      </c>
      <c r="D18" s="13" t="s">
        <v>25</v>
      </c>
      <c r="E18" s="13" t="s">
        <v>26</v>
      </c>
      <c r="F18" s="15" t="s">
        <v>27</v>
      </c>
      <c r="G18" s="13" t="s">
        <v>73</v>
      </c>
      <c r="H18" s="13" t="s">
        <v>29</v>
      </c>
      <c r="I18" s="13"/>
      <c r="J18" s="13" t="s">
        <v>38</v>
      </c>
      <c r="K18" s="16" t="str">
        <f>RIGHT(B18,10)</f>
        <v>07/12/2023</v>
      </c>
      <c r="L18">
        <f t="shared" ref="L18:L19" si="1">LEFT(C18,2)+RIGHT(C18,2)/30*0.5</f>
        <v>3.5</v>
      </c>
      <c r="M18" t="s">
        <v>86</v>
      </c>
    </row>
    <row r="19" spans="1:13" x14ac:dyDescent="0.2">
      <c r="A19" s="13" t="s">
        <v>71</v>
      </c>
      <c r="B19" s="14" t="s">
        <v>78</v>
      </c>
      <c r="C19" s="15" t="s">
        <v>10</v>
      </c>
      <c r="D19" s="13" t="s">
        <v>34</v>
      </c>
      <c r="E19" s="13" t="s">
        <v>46</v>
      </c>
      <c r="F19" s="15" t="s">
        <v>20</v>
      </c>
      <c r="G19" s="13" t="s">
        <v>73</v>
      </c>
      <c r="H19" s="13" t="s">
        <v>13</v>
      </c>
      <c r="I19" s="13" t="s">
        <v>23</v>
      </c>
      <c r="J19" s="13" t="s">
        <v>43</v>
      </c>
      <c r="K19" s="16" t="str">
        <f>RIGHT(B19,10)</f>
        <v>08/12/2023</v>
      </c>
      <c r="L19">
        <f t="shared" si="1"/>
        <v>3.5</v>
      </c>
      <c r="M19" t="s">
        <v>86</v>
      </c>
    </row>
    <row r="20" spans="1:13" x14ac:dyDescent="0.2">
      <c r="A20" s="13" t="s">
        <v>79</v>
      </c>
      <c r="B20" s="14" t="s">
        <v>80</v>
      </c>
      <c r="C20" s="15" t="s">
        <v>10</v>
      </c>
      <c r="D20" s="13" t="s">
        <v>25</v>
      </c>
      <c r="E20" s="13" t="s">
        <v>26</v>
      </c>
      <c r="F20" s="15" t="s">
        <v>27</v>
      </c>
      <c r="G20" s="13" t="s">
        <v>73</v>
      </c>
      <c r="H20" s="13" t="s">
        <v>29</v>
      </c>
      <c r="I20" s="13"/>
      <c r="J20" s="13" t="s">
        <v>74</v>
      </c>
      <c r="K20" s="16" t="str">
        <f>RIGHT(B20,10)</f>
        <v>11/12/2023</v>
      </c>
      <c r="L20">
        <f t="shared" ref="L20:L22" si="2">LEFT(C20,2)+RIGHT(C20,2)/30*0.5</f>
        <v>3.5</v>
      </c>
      <c r="M20" t="s">
        <v>86</v>
      </c>
    </row>
    <row r="21" spans="1:13" x14ac:dyDescent="0.2">
      <c r="A21" s="13" t="s">
        <v>79</v>
      </c>
      <c r="B21" s="14" t="s">
        <v>81</v>
      </c>
      <c r="C21" s="15" t="s">
        <v>10</v>
      </c>
      <c r="D21" s="13" t="s">
        <v>34</v>
      </c>
      <c r="E21" s="13" t="s">
        <v>46</v>
      </c>
      <c r="F21" s="15" t="s">
        <v>20</v>
      </c>
      <c r="G21" s="13" t="s">
        <v>73</v>
      </c>
      <c r="H21" s="13" t="s">
        <v>13</v>
      </c>
      <c r="I21" s="13" t="s">
        <v>23</v>
      </c>
      <c r="J21" s="13" t="s">
        <v>30</v>
      </c>
      <c r="K21" s="16" t="str">
        <f>RIGHT(B21,10)</f>
        <v>12/12/2023</v>
      </c>
      <c r="L21">
        <f t="shared" si="2"/>
        <v>3.5</v>
      </c>
      <c r="M21" t="s">
        <v>86</v>
      </c>
    </row>
    <row r="22" spans="1:13" x14ac:dyDescent="0.2">
      <c r="A22" s="13" t="s">
        <v>79</v>
      </c>
      <c r="B22" s="14" t="s">
        <v>82</v>
      </c>
      <c r="C22" s="15" t="s">
        <v>10</v>
      </c>
      <c r="D22" s="13" t="s">
        <v>34</v>
      </c>
      <c r="E22" s="13" t="s">
        <v>46</v>
      </c>
      <c r="F22" s="15" t="s">
        <v>27</v>
      </c>
      <c r="G22" s="13" t="s">
        <v>73</v>
      </c>
      <c r="H22" s="13" t="s">
        <v>29</v>
      </c>
      <c r="I22" s="13"/>
      <c r="J22" s="13" t="s">
        <v>54</v>
      </c>
      <c r="K22" s="16" t="str">
        <f>RIGHT(B22,10)</f>
        <v>13/12/2023</v>
      </c>
      <c r="L22">
        <f t="shared" si="2"/>
        <v>3.5</v>
      </c>
      <c r="M22" t="s">
        <v>86</v>
      </c>
    </row>
  </sheetData>
  <sortState xmlns:xlrd2="http://schemas.microsoft.com/office/spreadsheetml/2017/richdata2" ref="A2:K28">
    <sortCondition ref="K2:K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Feuil9</vt:lpstr>
      <vt:lpstr>Cyber FA</vt:lpstr>
      <vt:lpstr>ROM FA</vt:lpstr>
      <vt:lpstr>Cyber FI</vt:lpstr>
      <vt:lpstr>DevCloud FA</vt:lpstr>
      <vt:lpstr>DevCloud 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DROUHIN</dc:creator>
  <cp:lastModifiedBy>Frédéric DROUHIN</cp:lastModifiedBy>
  <dcterms:created xsi:type="dcterms:W3CDTF">2023-10-31T17:27:14Z</dcterms:created>
  <dcterms:modified xsi:type="dcterms:W3CDTF">2023-11-06T15:16:24Z</dcterms:modified>
</cp:coreProperties>
</file>