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LIA\KULIAH\[ SEMESTER 5 ]\UAS\DATA MINING\FP\"/>
    </mc:Choice>
  </mc:AlternateContent>
  <xr:revisionPtr revIDLastSave="0" documentId="13_ncr:1_{044F5F6B-BB40-4B47-AFF6-163791F8B3DE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Data Mentah" sheetId="1" r:id="rId1"/>
    <sheet name="Normalisasi" sheetId="10" r:id="rId2"/>
    <sheet name="Dataset" sheetId="2" r:id="rId3"/>
    <sheet name="Uji Data" sheetId="9" r:id="rId4"/>
    <sheet name="Hasil + Evaluasi" sheetId="11" r:id="rId5"/>
  </sheets>
  <definedNames>
    <definedName name="_xlnm._FilterDatabase" localSheetId="0" hidden="1">'Data Mentah'!$B$1:$D$174</definedName>
    <definedName name="_xlnm._FilterDatabase" localSheetId="1" hidden="1">Normalisasi!#REF!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0" l="1"/>
  <c r="H7" i="10"/>
  <c r="G7" i="10"/>
  <c r="G8" i="10"/>
  <c r="B80" i="11" l="1"/>
  <c r="B66" i="11"/>
  <c r="B64" i="11"/>
  <c r="C58" i="11"/>
  <c r="B58" i="11"/>
  <c r="C56" i="11"/>
  <c r="B56" i="11"/>
  <c r="C55" i="11"/>
  <c r="B55" i="11"/>
  <c r="C40" i="11"/>
  <c r="B40" i="11"/>
  <c r="C38" i="11"/>
  <c r="B38" i="11"/>
  <c r="C37" i="11"/>
  <c r="B37" i="11"/>
  <c r="C74" i="11" l="1"/>
  <c r="B74" i="11"/>
  <c r="B28" i="11"/>
  <c r="B29" i="11"/>
  <c r="C73" i="11"/>
  <c r="B73" i="11"/>
  <c r="B76" i="11" s="1"/>
  <c r="BF5" i="9"/>
  <c r="BF6" i="9"/>
  <c r="BF7" i="9"/>
  <c r="BF8" i="9"/>
  <c r="BF9" i="9"/>
  <c r="BF10" i="9"/>
  <c r="BF11" i="9"/>
  <c r="BF12" i="9"/>
  <c r="BG12" i="9" s="1"/>
  <c r="BF13" i="9"/>
  <c r="BF14" i="9"/>
  <c r="BF15" i="9"/>
  <c r="BF16" i="9"/>
  <c r="BF17" i="9"/>
  <c r="BF18" i="9"/>
  <c r="BF19" i="9"/>
  <c r="BF20" i="9"/>
  <c r="BG20" i="9" s="1"/>
  <c r="BF21" i="9"/>
  <c r="BF22" i="9"/>
  <c r="BF23" i="9"/>
  <c r="BF24" i="9"/>
  <c r="BF25" i="9"/>
  <c r="BF26" i="9"/>
  <c r="BF27" i="9"/>
  <c r="BF28" i="9"/>
  <c r="BG28" i="9" s="1"/>
  <c r="BF29" i="9"/>
  <c r="BF30" i="9"/>
  <c r="BF31" i="9"/>
  <c r="BF32" i="9"/>
  <c r="BF33" i="9"/>
  <c r="BF34" i="9"/>
  <c r="BF35" i="9"/>
  <c r="BF36" i="9"/>
  <c r="BG36" i="9" s="1"/>
  <c r="BF37" i="9"/>
  <c r="BF38" i="9"/>
  <c r="BF39" i="9"/>
  <c r="BF40" i="9"/>
  <c r="BF41" i="9"/>
  <c r="BF42" i="9"/>
  <c r="BF43" i="9"/>
  <c r="BF44" i="9"/>
  <c r="BG44" i="9" s="1"/>
  <c r="BF45" i="9"/>
  <c r="BF46" i="9"/>
  <c r="BF47" i="9"/>
  <c r="BF48" i="9"/>
  <c r="BF49" i="9"/>
  <c r="BF50" i="9"/>
  <c r="BF51" i="9"/>
  <c r="BF52" i="9"/>
  <c r="BG52" i="9" s="1"/>
  <c r="BF53" i="9"/>
  <c r="BF54" i="9"/>
  <c r="BF55" i="9"/>
  <c r="BF4" i="9"/>
  <c r="BC42" i="9"/>
  <c r="BB5" i="9"/>
  <c r="BB6" i="9"/>
  <c r="BC19" i="9" s="1"/>
  <c r="BB7" i="9"/>
  <c r="BD35" i="9" s="1"/>
  <c r="BB8" i="9"/>
  <c r="BB9" i="9"/>
  <c r="BB10" i="9"/>
  <c r="BB11" i="9"/>
  <c r="BB12" i="9"/>
  <c r="BB13" i="9"/>
  <c r="BB14" i="9"/>
  <c r="BD14" i="9" s="1"/>
  <c r="BB15" i="9"/>
  <c r="BD27" i="9" s="1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D30" i="9" s="1"/>
  <c r="BB31" i="9"/>
  <c r="BB32" i="9"/>
  <c r="BB33" i="9"/>
  <c r="BB34" i="9"/>
  <c r="BB35" i="9"/>
  <c r="BB36" i="9"/>
  <c r="BB37" i="9"/>
  <c r="BB38" i="9"/>
  <c r="BB39" i="9"/>
  <c r="BB40" i="9"/>
  <c r="BB41" i="9"/>
  <c r="BC41" i="9" s="1"/>
  <c r="BB42" i="9"/>
  <c r="BB43" i="9"/>
  <c r="BD43" i="9" s="1"/>
  <c r="BB44" i="9"/>
  <c r="BB45" i="9"/>
  <c r="BB46" i="9"/>
  <c r="BB47" i="9"/>
  <c r="BB48" i="9"/>
  <c r="BB49" i="9"/>
  <c r="BC49" i="9" s="1"/>
  <c r="BB50" i="9"/>
  <c r="BB51" i="9"/>
  <c r="BC51" i="9" s="1"/>
  <c r="BB52" i="9"/>
  <c r="BB53" i="9"/>
  <c r="BB54" i="9"/>
  <c r="BB55" i="9"/>
  <c r="BB4" i="9"/>
  <c r="AY39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4" i="9"/>
  <c r="AV23" i="9"/>
  <c r="AU10" i="9"/>
  <c r="AU35" i="9"/>
  <c r="AT5" i="9"/>
  <c r="AT6" i="9"/>
  <c r="AT7" i="9"/>
  <c r="AV14" i="9" s="1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V22" i="9" s="1"/>
  <c r="AT23" i="9"/>
  <c r="AU23" i="9" s="1"/>
  <c r="AT24" i="9"/>
  <c r="AT25" i="9"/>
  <c r="AU25" i="9" s="1"/>
  <c r="AT26" i="9"/>
  <c r="AT27" i="9"/>
  <c r="AT28" i="9"/>
  <c r="AT29" i="9"/>
  <c r="AT30" i="9"/>
  <c r="AV30" i="9" s="1"/>
  <c r="AT31" i="9"/>
  <c r="AT32" i="9"/>
  <c r="AT33" i="9"/>
  <c r="AU33" i="9" s="1"/>
  <c r="AT34" i="9"/>
  <c r="AT35" i="9"/>
  <c r="AT36" i="9"/>
  <c r="AT37" i="9"/>
  <c r="AT38" i="9"/>
  <c r="AU38" i="9" s="1"/>
  <c r="AT39" i="9"/>
  <c r="AU39" i="9" s="1"/>
  <c r="AT40" i="9"/>
  <c r="AT41" i="9"/>
  <c r="AU41" i="9" s="1"/>
  <c r="AT42" i="9"/>
  <c r="AT43" i="9"/>
  <c r="AT44" i="9"/>
  <c r="AT45" i="9"/>
  <c r="AT46" i="9"/>
  <c r="AT47" i="9"/>
  <c r="AT48" i="9"/>
  <c r="AT49" i="9"/>
  <c r="AU49" i="9" s="1"/>
  <c r="AT50" i="9"/>
  <c r="AU50" i="9" s="1"/>
  <c r="AT51" i="9"/>
  <c r="AT52" i="9"/>
  <c r="AT53" i="9"/>
  <c r="AT54" i="9"/>
  <c r="AU54" i="9" s="1"/>
  <c r="AT55" i="9"/>
  <c r="AU55" i="9" s="1"/>
  <c r="AT4" i="9"/>
  <c r="J4" i="9"/>
  <c r="AP55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4" i="9"/>
  <c r="AQ6" i="9" s="1"/>
  <c r="AL5" i="9"/>
  <c r="AL6" i="9"/>
  <c r="AL7" i="9"/>
  <c r="AL8" i="9"/>
  <c r="AL9" i="9"/>
  <c r="AL10" i="9"/>
  <c r="AN22" i="9" s="1"/>
  <c r="AL11" i="9"/>
  <c r="AL12" i="9"/>
  <c r="AN42" i="9" s="1"/>
  <c r="AL13" i="9"/>
  <c r="AM13" i="9" s="1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N26" i="9" s="1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4" i="9"/>
  <c r="AM23" i="9" s="1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I25" i="9" s="1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I48" i="9" s="1"/>
  <c r="AH49" i="9"/>
  <c r="AH50" i="9"/>
  <c r="AH51" i="9"/>
  <c r="AH52" i="9"/>
  <c r="AH53" i="9"/>
  <c r="AH54" i="9"/>
  <c r="AI54" i="9" s="1"/>
  <c r="AH55" i="9"/>
  <c r="AH4" i="9"/>
  <c r="AD5" i="9"/>
  <c r="AD6" i="9"/>
  <c r="AD7" i="9"/>
  <c r="AD8" i="9"/>
  <c r="AD9" i="9"/>
  <c r="AD10" i="9"/>
  <c r="AD11" i="9"/>
  <c r="AD12" i="9"/>
  <c r="AF31" i="9" s="1"/>
  <c r="AD13" i="9"/>
  <c r="AD14" i="9"/>
  <c r="AD15" i="9"/>
  <c r="AD16" i="9"/>
  <c r="AF16" i="9" s="1"/>
  <c r="AD17" i="9"/>
  <c r="AE17" i="9" s="1"/>
  <c r="AD18" i="9"/>
  <c r="AD19" i="9"/>
  <c r="AD20" i="9"/>
  <c r="AF20" i="9" s="1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F45" i="9" s="1"/>
  <c r="AD46" i="9"/>
  <c r="AD47" i="9"/>
  <c r="AD48" i="9"/>
  <c r="AD49" i="9"/>
  <c r="AD50" i="9"/>
  <c r="AD51" i="9"/>
  <c r="AD52" i="9"/>
  <c r="AD53" i="9"/>
  <c r="AE53" i="9" s="1"/>
  <c r="AD54" i="9"/>
  <c r="AD55" i="9"/>
  <c r="AD4" i="9"/>
  <c r="AE5" i="9" s="1"/>
  <c r="V4" i="9"/>
  <c r="W29" i="9" s="1"/>
  <c r="Z5" i="9"/>
  <c r="Z6" i="9"/>
  <c r="Z7" i="9"/>
  <c r="AB9" i="9" s="1"/>
  <c r="Z8" i="9"/>
  <c r="AA8" i="9" s="1"/>
  <c r="Z9" i="9"/>
  <c r="Z10" i="9"/>
  <c r="Z11" i="9"/>
  <c r="Z12" i="9"/>
  <c r="Z13" i="9"/>
  <c r="AA13" i="9" s="1"/>
  <c r="Z14" i="9"/>
  <c r="Z15" i="9"/>
  <c r="Z16" i="9"/>
  <c r="Z17" i="9"/>
  <c r="Z18" i="9"/>
  <c r="Z19" i="9"/>
  <c r="Z20" i="9"/>
  <c r="AA20" i="9" s="1"/>
  <c r="Z21" i="9"/>
  <c r="Z22" i="9"/>
  <c r="Z23" i="9"/>
  <c r="Z24" i="9"/>
  <c r="AB24" i="9" s="1"/>
  <c r="Z25" i="9"/>
  <c r="Z26" i="9"/>
  <c r="Z27" i="9"/>
  <c r="AB27" i="9" s="1"/>
  <c r="Z28" i="9"/>
  <c r="Z29" i="9"/>
  <c r="Z30" i="9"/>
  <c r="Z31" i="9"/>
  <c r="Z32" i="9"/>
  <c r="AA32" i="9" s="1"/>
  <c r="Z33" i="9"/>
  <c r="Z34" i="9"/>
  <c r="AA34" i="9" s="1"/>
  <c r="Z35" i="9"/>
  <c r="Z36" i="9"/>
  <c r="AB36" i="9" s="1"/>
  <c r="Z37" i="9"/>
  <c r="Z38" i="9"/>
  <c r="Z39" i="9"/>
  <c r="Z40" i="9"/>
  <c r="Z41" i="9"/>
  <c r="Z42" i="9"/>
  <c r="Z43" i="9"/>
  <c r="Z44" i="9"/>
  <c r="Z45" i="9"/>
  <c r="AA45" i="9" s="1"/>
  <c r="Z46" i="9"/>
  <c r="Z47" i="9"/>
  <c r="AA47" i="9" s="1"/>
  <c r="Z48" i="9"/>
  <c r="AA48" i="9" s="1"/>
  <c r="Z49" i="9"/>
  <c r="Z50" i="9"/>
  <c r="Z51" i="9"/>
  <c r="Z52" i="9"/>
  <c r="Z53" i="9"/>
  <c r="Z54" i="9"/>
  <c r="Z55" i="9"/>
  <c r="Z4" i="9"/>
  <c r="AA9" i="9" s="1"/>
  <c r="V5" i="9"/>
  <c r="V6" i="9"/>
  <c r="V7" i="9"/>
  <c r="V8" i="9"/>
  <c r="V9" i="9"/>
  <c r="X23" i="9" s="1"/>
  <c r="V10" i="9"/>
  <c r="V11" i="9"/>
  <c r="V12" i="9"/>
  <c r="X12" i="9" s="1"/>
  <c r="V13" i="9"/>
  <c r="V14" i="9"/>
  <c r="W14" i="9" s="1"/>
  <c r="V15" i="9"/>
  <c r="V16" i="9"/>
  <c r="W16" i="9" s="1"/>
  <c r="V17" i="9"/>
  <c r="V18" i="9"/>
  <c r="V19" i="9"/>
  <c r="V20" i="9"/>
  <c r="V21" i="9"/>
  <c r="V22" i="9"/>
  <c r="V23" i="9"/>
  <c r="V24" i="9"/>
  <c r="X24" i="9" s="1"/>
  <c r="V25" i="9"/>
  <c r="X25" i="9" s="1"/>
  <c r="V26" i="9"/>
  <c r="V27" i="9"/>
  <c r="W27" i="9" s="1"/>
  <c r="V28" i="9"/>
  <c r="V29" i="9"/>
  <c r="V30" i="9"/>
  <c r="V31" i="9"/>
  <c r="V32" i="9"/>
  <c r="V33" i="9"/>
  <c r="V34" i="9"/>
  <c r="V35" i="9"/>
  <c r="W35" i="9" s="1"/>
  <c r="V36" i="9"/>
  <c r="V37" i="9"/>
  <c r="V38" i="9"/>
  <c r="V39" i="9"/>
  <c r="V40" i="9"/>
  <c r="V41" i="9"/>
  <c r="V42" i="9"/>
  <c r="V43" i="9"/>
  <c r="V44" i="9"/>
  <c r="X44" i="9" s="1"/>
  <c r="V45" i="9"/>
  <c r="V46" i="9"/>
  <c r="W46" i="9" s="1"/>
  <c r="V47" i="9"/>
  <c r="V48" i="9"/>
  <c r="W48" i="9" s="1"/>
  <c r="V49" i="9"/>
  <c r="V50" i="9"/>
  <c r="V51" i="9"/>
  <c r="X51" i="9" s="1"/>
  <c r="V52" i="9"/>
  <c r="V53" i="9"/>
  <c r="V54" i="9"/>
  <c r="V55" i="9"/>
  <c r="X55" i="9" s="1"/>
  <c r="R5" i="9"/>
  <c r="S5" i="9" s="1"/>
  <c r="R6" i="9"/>
  <c r="T6" i="9" s="1"/>
  <c r="R7" i="9"/>
  <c r="R8" i="9"/>
  <c r="T8" i="9" s="1"/>
  <c r="R9" i="9"/>
  <c r="R10" i="9"/>
  <c r="S10" i="9" s="1"/>
  <c r="R11" i="9"/>
  <c r="R12" i="9"/>
  <c r="R13" i="9"/>
  <c r="R14" i="9"/>
  <c r="R15" i="9"/>
  <c r="T15" i="9" s="1"/>
  <c r="R16" i="9"/>
  <c r="S16" i="9" s="1"/>
  <c r="R17" i="9"/>
  <c r="R18" i="9"/>
  <c r="R19" i="9"/>
  <c r="R20" i="9"/>
  <c r="R21" i="9"/>
  <c r="R22" i="9"/>
  <c r="R23" i="9"/>
  <c r="R24" i="9"/>
  <c r="R25" i="9"/>
  <c r="T25" i="9" s="1"/>
  <c r="R26" i="9"/>
  <c r="S26" i="9" s="1"/>
  <c r="R27" i="9"/>
  <c r="R28" i="9"/>
  <c r="R29" i="9"/>
  <c r="R30" i="9"/>
  <c r="R31" i="9"/>
  <c r="R32" i="9"/>
  <c r="R33" i="9"/>
  <c r="R34" i="9"/>
  <c r="R35" i="9"/>
  <c r="R36" i="9"/>
  <c r="T36" i="9" s="1"/>
  <c r="R37" i="9"/>
  <c r="R38" i="9"/>
  <c r="R39" i="9"/>
  <c r="R40" i="9"/>
  <c r="R41" i="9"/>
  <c r="R42" i="9"/>
  <c r="S42" i="9" s="1"/>
  <c r="R43" i="9"/>
  <c r="R44" i="9"/>
  <c r="R45" i="9"/>
  <c r="R46" i="9"/>
  <c r="R47" i="9"/>
  <c r="T47" i="9" s="1"/>
  <c r="R48" i="9"/>
  <c r="T48" i="9" s="1"/>
  <c r="R49" i="9"/>
  <c r="R50" i="9"/>
  <c r="R51" i="9"/>
  <c r="R52" i="9"/>
  <c r="S52" i="9" s="1"/>
  <c r="R53" i="9"/>
  <c r="R54" i="9"/>
  <c r="R55" i="9"/>
  <c r="R4" i="9"/>
  <c r="T27" i="9" s="1"/>
  <c r="N5" i="9"/>
  <c r="O5" i="9" s="1"/>
  <c r="N6" i="9"/>
  <c r="N7" i="9"/>
  <c r="N8" i="9"/>
  <c r="N9" i="9"/>
  <c r="P9" i="9" s="1"/>
  <c r="N10" i="9"/>
  <c r="P31" i="9" s="1"/>
  <c r="N11" i="9"/>
  <c r="N12" i="9"/>
  <c r="O17" i="9" s="1"/>
  <c r="N13" i="9"/>
  <c r="P13" i="9" s="1"/>
  <c r="N14" i="9"/>
  <c r="N15" i="9"/>
  <c r="N16" i="9"/>
  <c r="N17" i="9"/>
  <c r="P17" i="9" s="1"/>
  <c r="N18" i="9"/>
  <c r="N19" i="9"/>
  <c r="N20" i="9"/>
  <c r="N21" i="9"/>
  <c r="O21" i="9" s="1"/>
  <c r="N22" i="9"/>
  <c r="N23" i="9"/>
  <c r="N24" i="9"/>
  <c r="N25" i="9"/>
  <c r="P25" i="9" s="1"/>
  <c r="N26" i="9"/>
  <c r="O26" i="9" s="1"/>
  <c r="N27" i="9"/>
  <c r="N28" i="9"/>
  <c r="N29" i="9"/>
  <c r="P29" i="9" s="1"/>
  <c r="N30" i="9"/>
  <c r="N31" i="9"/>
  <c r="N32" i="9"/>
  <c r="N33" i="9"/>
  <c r="P33" i="9" s="1"/>
  <c r="N34" i="9"/>
  <c r="N35" i="9"/>
  <c r="N36" i="9"/>
  <c r="N37" i="9"/>
  <c r="O37" i="9" s="1"/>
  <c r="N38" i="9"/>
  <c r="N39" i="9"/>
  <c r="N40" i="9"/>
  <c r="N41" i="9"/>
  <c r="P41" i="9" s="1"/>
  <c r="N42" i="9"/>
  <c r="N43" i="9"/>
  <c r="N44" i="9"/>
  <c r="N45" i="9"/>
  <c r="P45" i="9" s="1"/>
  <c r="N46" i="9"/>
  <c r="N47" i="9"/>
  <c r="N48" i="9"/>
  <c r="N49" i="9"/>
  <c r="P49" i="9" s="1"/>
  <c r="N50" i="9"/>
  <c r="N51" i="9"/>
  <c r="N52" i="9"/>
  <c r="N53" i="9"/>
  <c r="O53" i="9" s="1"/>
  <c r="N54" i="9"/>
  <c r="N55" i="9"/>
  <c r="N4" i="9"/>
  <c r="P14" i="9" s="1"/>
  <c r="J5" i="9"/>
  <c r="L5" i="9" s="1"/>
  <c r="J6" i="9"/>
  <c r="L47" i="9" s="1"/>
  <c r="J7" i="9"/>
  <c r="J8" i="9"/>
  <c r="K8" i="9" s="1"/>
  <c r="J9" i="9"/>
  <c r="L9" i="9" s="1"/>
  <c r="J10" i="9"/>
  <c r="K10" i="9" s="1"/>
  <c r="J11" i="9"/>
  <c r="J12" i="9"/>
  <c r="J13" i="9"/>
  <c r="K13" i="9" s="1"/>
  <c r="J14" i="9"/>
  <c r="J15" i="9"/>
  <c r="J16" i="9"/>
  <c r="J17" i="9"/>
  <c r="L17" i="9" s="1"/>
  <c r="J18" i="9"/>
  <c r="K18" i="9" s="1"/>
  <c r="J19" i="9"/>
  <c r="K19" i="9" s="1"/>
  <c r="J20" i="9"/>
  <c r="L20" i="9" s="1"/>
  <c r="J21" i="9"/>
  <c r="L21" i="9" s="1"/>
  <c r="J22" i="9"/>
  <c r="J23" i="9"/>
  <c r="J24" i="9"/>
  <c r="J25" i="9"/>
  <c r="J26" i="9"/>
  <c r="J27" i="9"/>
  <c r="J28" i="9"/>
  <c r="J29" i="9"/>
  <c r="L29" i="9" s="1"/>
  <c r="J30" i="9"/>
  <c r="J31" i="9"/>
  <c r="J32" i="9"/>
  <c r="K32" i="9" s="1"/>
  <c r="J33" i="9"/>
  <c r="L33" i="9" s="1"/>
  <c r="J34" i="9"/>
  <c r="J35" i="9"/>
  <c r="K35" i="9" s="1"/>
  <c r="J36" i="9"/>
  <c r="J37" i="9"/>
  <c r="L37" i="9" s="1"/>
  <c r="J38" i="9"/>
  <c r="K38" i="9" s="1"/>
  <c r="J39" i="9"/>
  <c r="J40" i="9"/>
  <c r="J41" i="9"/>
  <c r="L41" i="9" s="1"/>
  <c r="J42" i="9"/>
  <c r="K42" i="9" s="1"/>
  <c r="J43" i="9"/>
  <c r="K43" i="9" s="1"/>
  <c r="J44" i="9"/>
  <c r="L44" i="9" s="1"/>
  <c r="J45" i="9"/>
  <c r="L45" i="9" s="1"/>
  <c r="J46" i="9"/>
  <c r="L46" i="9" s="1"/>
  <c r="J47" i="9"/>
  <c r="J48" i="9"/>
  <c r="K48" i="9" s="1"/>
  <c r="J49" i="9"/>
  <c r="L49" i="9" s="1"/>
  <c r="J50" i="9"/>
  <c r="J51" i="9"/>
  <c r="J52" i="9"/>
  <c r="J53" i="9"/>
  <c r="L53" i="9" s="1"/>
  <c r="J54" i="9"/>
  <c r="J55" i="9"/>
  <c r="H4" i="10"/>
  <c r="H5" i="10"/>
  <c r="G5" i="10"/>
  <c r="G4" i="10"/>
  <c r="J33" i="10" s="1"/>
  <c r="K11" i="10" l="1"/>
  <c r="J11" i="10"/>
  <c r="K26" i="10"/>
  <c r="L24" i="9"/>
  <c r="W43" i="9"/>
  <c r="X43" i="9"/>
  <c r="X19" i="9"/>
  <c r="W11" i="9"/>
  <c r="X11" i="9"/>
  <c r="AA55" i="9"/>
  <c r="AB55" i="9"/>
  <c r="AA39" i="9"/>
  <c r="AB39" i="9"/>
  <c r="AA15" i="9"/>
  <c r="AE52" i="9"/>
  <c r="AF52" i="9"/>
  <c r="AF44" i="9"/>
  <c r="AE44" i="9"/>
  <c r="AF36" i="9"/>
  <c r="AE36" i="9"/>
  <c r="AE28" i="9"/>
  <c r="AF28" i="9"/>
  <c r="AJ4" i="9"/>
  <c r="AI4" i="9"/>
  <c r="AI40" i="9"/>
  <c r="AN52" i="9"/>
  <c r="AM52" i="9"/>
  <c r="AN20" i="9"/>
  <c r="AM20" i="9"/>
  <c r="AR39" i="9"/>
  <c r="AQ39" i="9"/>
  <c r="AQ15" i="9"/>
  <c r="AR15" i="9"/>
  <c r="K25" i="9"/>
  <c r="K11" i="9"/>
  <c r="L25" i="9"/>
  <c r="O49" i="9"/>
  <c r="O33" i="9"/>
  <c r="P53" i="9"/>
  <c r="P21" i="9"/>
  <c r="P5" i="9"/>
  <c r="S36" i="9"/>
  <c r="S15" i="9"/>
  <c r="T38" i="9"/>
  <c r="W36" i="9"/>
  <c r="W5" i="9"/>
  <c r="X27" i="9"/>
  <c r="AA54" i="9"/>
  <c r="AA22" i="9"/>
  <c r="AB40" i="9"/>
  <c r="AE20" i="9"/>
  <c r="AI5" i="9"/>
  <c r="AM45" i="9"/>
  <c r="AQ10" i="9"/>
  <c r="K55" i="9"/>
  <c r="K47" i="9"/>
  <c r="K39" i="9"/>
  <c r="K31" i="9"/>
  <c r="K23" i="9"/>
  <c r="K15" i="9"/>
  <c r="K7" i="9"/>
  <c r="P51" i="9"/>
  <c r="P43" i="9"/>
  <c r="P35" i="9"/>
  <c r="P27" i="9"/>
  <c r="P19" i="9"/>
  <c r="P11" i="9"/>
  <c r="S55" i="9"/>
  <c r="T55" i="9"/>
  <c r="T39" i="9"/>
  <c r="T31" i="9"/>
  <c r="S23" i="9"/>
  <c r="T23" i="9"/>
  <c r="T7" i="9"/>
  <c r="X50" i="9"/>
  <c r="W50" i="9"/>
  <c r="X42" i="9"/>
  <c r="W42" i="9"/>
  <c r="X34" i="9"/>
  <c r="W34" i="9"/>
  <c r="X26" i="9"/>
  <c r="W26" i="9"/>
  <c r="X18" i="9"/>
  <c r="W18" i="9"/>
  <c r="X10" i="9"/>
  <c r="W10" i="9"/>
  <c r="AB54" i="9"/>
  <c r="AB46" i="9"/>
  <c r="AA46" i="9"/>
  <c r="AB38" i="9"/>
  <c r="AA38" i="9"/>
  <c r="AB30" i="9"/>
  <c r="AA30" i="9"/>
  <c r="AB22" i="9"/>
  <c r="AB14" i="9"/>
  <c r="AA14" i="9"/>
  <c r="AB6" i="9"/>
  <c r="AA6" i="9"/>
  <c r="AE51" i="9"/>
  <c r="AF51" i="9"/>
  <c r="AE43" i="9"/>
  <c r="AF43" i="9"/>
  <c r="AE35" i="9"/>
  <c r="AF35" i="9"/>
  <c r="AE27" i="9"/>
  <c r="AE19" i="9"/>
  <c r="AF19" i="9"/>
  <c r="AE11" i="9"/>
  <c r="AF11" i="9"/>
  <c r="AI55" i="9"/>
  <c r="AJ55" i="9"/>
  <c r="AJ47" i="9"/>
  <c r="AI47" i="9"/>
  <c r="AJ39" i="9"/>
  <c r="AI7" i="9"/>
  <c r="AN35" i="9"/>
  <c r="K49" i="9"/>
  <c r="K24" i="9"/>
  <c r="L23" i="9"/>
  <c r="O45" i="9"/>
  <c r="O29" i="9"/>
  <c r="O13" i="9"/>
  <c r="S31" i="9"/>
  <c r="AF27" i="9"/>
  <c r="AI39" i="9"/>
  <c r="AJ54" i="9"/>
  <c r="AM39" i="9"/>
  <c r="AY51" i="9"/>
  <c r="AZ51" i="9"/>
  <c r="AY43" i="9"/>
  <c r="AZ43" i="9"/>
  <c r="AZ35" i="9"/>
  <c r="AY35" i="9"/>
  <c r="AY27" i="9"/>
  <c r="AZ27" i="9"/>
  <c r="AZ19" i="9"/>
  <c r="AY19" i="9"/>
  <c r="AZ15" i="9"/>
  <c r="AY6" i="9"/>
  <c r="AY47" i="9"/>
  <c r="AZ11" i="9"/>
  <c r="AZ34" i="9"/>
  <c r="AY23" i="9"/>
  <c r="AZ42" i="9"/>
  <c r="AY31" i="9"/>
  <c r="AZ55" i="9"/>
  <c r="AY46" i="9"/>
  <c r="AY14" i="9"/>
  <c r="AY55" i="9"/>
  <c r="AY54" i="9"/>
  <c r="AZ7" i="9"/>
  <c r="AZ23" i="9"/>
  <c r="AZ50" i="9"/>
  <c r="AY11" i="9"/>
  <c r="AJ32" i="9"/>
  <c r="AI32" i="9"/>
  <c r="AI8" i="9"/>
  <c r="AJ8" i="9"/>
  <c r="AN28" i="9"/>
  <c r="AM28" i="9"/>
  <c r="AQ4" i="9"/>
  <c r="AR4" i="9"/>
  <c r="AR23" i="9"/>
  <c r="AQ23" i="9"/>
  <c r="K50" i="9"/>
  <c r="K54" i="9"/>
  <c r="K22" i="9"/>
  <c r="P42" i="9"/>
  <c r="P18" i="9"/>
  <c r="S38" i="9"/>
  <c r="S22" i="9"/>
  <c r="T22" i="9"/>
  <c r="X49" i="9"/>
  <c r="W49" i="9"/>
  <c r="W33" i="9"/>
  <c r="X17" i="9"/>
  <c r="W17" i="9"/>
  <c r="AB37" i="9"/>
  <c r="AB5" i="9"/>
  <c r="AA5" i="9"/>
  <c r="AF50" i="9"/>
  <c r="AE50" i="9"/>
  <c r="AE42" i="9"/>
  <c r="AF42" i="9"/>
  <c r="AE10" i="9"/>
  <c r="AI30" i="9"/>
  <c r="AJ30" i="9"/>
  <c r="AJ14" i="9"/>
  <c r="AI14" i="9"/>
  <c r="AM50" i="9"/>
  <c r="AM18" i="9"/>
  <c r="AQ53" i="9"/>
  <c r="AR53" i="9"/>
  <c r="AQ13" i="9"/>
  <c r="AR13" i="9"/>
  <c r="L7" i="9"/>
  <c r="O11" i="9"/>
  <c r="P15" i="9"/>
  <c r="S7" i="9"/>
  <c r="X48" i="9"/>
  <c r="AJ40" i="9"/>
  <c r="T45" i="9"/>
  <c r="S45" i="9"/>
  <c r="T21" i="9"/>
  <c r="S21" i="9"/>
  <c r="X40" i="9"/>
  <c r="AB44" i="9"/>
  <c r="AB28" i="9"/>
  <c r="AA28" i="9"/>
  <c r="AA12" i="9"/>
  <c r="AB12" i="9"/>
  <c r="X4" i="9"/>
  <c r="AF49" i="9"/>
  <c r="AE41" i="9"/>
  <c r="AE33" i="9"/>
  <c r="AF33" i="9"/>
  <c r="AE25" i="9"/>
  <c r="AF17" i="9"/>
  <c r="AE9" i="9"/>
  <c r="AF9" i="9"/>
  <c r="AJ53" i="9"/>
  <c r="AI53" i="9"/>
  <c r="AJ45" i="9"/>
  <c r="AI45" i="9"/>
  <c r="AJ37" i="9"/>
  <c r="AI37" i="9"/>
  <c r="AJ29" i="9"/>
  <c r="AI29" i="9"/>
  <c r="AJ21" i="9"/>
  <c r="AJ13" i="9"/>
  <c r="AI13" i="9"/>
  <c r="AJ5" i="9"/>
  <c r="AN49" i="9"/>
  <c r="AM49" i="9"/>
  <c r="AN41" i="9"/>
  <c r="AM41" i="9"/>
  <c r="AN33" i="9"/>
  <c r="AM33" i="9"/>
  <c r="AN25" i="9"/>
  <c r="AM25" i="9"/>
  <c r="AN17" i="9"/>
  <c r="AM17" i="9"/>
  <c r="AN9" i="9"/>
  <c r="AM9" i="9"/>
  <c r="AR52" i="9"/>
  <c r="AQ52" i="9"/>
  <c r="AR44" i="9"/>
  <c r="AQ44" i="9"/>
  <c r="AR36" i="9"/>
  <c r="AR28" i="9"/>
  <c r="AQ28" i="9"/>
  <c r="AR20" i="9"/>
  <c r="AQ20" i="9"/>
  <c r="AR12" i="9"/>
  <c r="AQ12" i="9"/>
  <c r="AR55" i="9"/>
  <c r="AQ55" i="9"/>
  <c r="K45" i="9"/>
  <c r="K33" i="9"/>
  <c r="L6" i="9"/>
  <c r="O42" i="9"/>
  <c r="O10" i="9"/>
  <c r="P46" i="9"/>
  <c r="P30" i="9"/>
  <c r="S48" i="9"/>
  <c r="S27" i="9"/>
  <c r="W51" i="9"/>
  <c r="W25" i="9"/>
  <c r="X46" i="9"/>
  <c r="X16" i="9"/>
  <c r="AA44" i="9"/>
  <c r="AE47" i="9"/>
  <c r="AI34" i="9"/>
  <c r="AJ34" i="9"/>
  <c r="AN18" i="9"/>
  <c r="AR24" i="9"/>
  <c r="P36" i="9"/>
  <c r="O36" i="9"/>
  <c r="P20" i="9"/>
  <c r="O20" i="9"/>
  <c r="S4" i="9"/>
  <c r="T4" i="9"/>
  <c r="S40" i="9"/>
  <c r="S32" i="9"/>
  <c r="T32" i="9"/>
  <c r="S24" i="9"/>
  <c r="T24" i="9"/>
  <c r="AB31" i="9"/>
  <c r="AA31" i="9"/>
  <c r="AA23" i="9"/>
  <c r="AB7" i="9"/>
  <c r="AA7" i="9"/>
  <c r="AE12" i="9"/>
  <c r="AI24" i="9"/>
  <c r="AJ24" i="9"/>
  <c r="AF34" i="9"/>
  <c r="AI46" i="9"/>
  <c r="AJ46" i="9"/>
  <c r="AI6" i="9"/>
  <c r="AJ6" i="9"/>
  <c r="AM26" i="9"/>
  <c r="AQ45" i="9"/>
  <c r="AR45" i="9"/>
  <c r="AQ5" i="9"/>
  <c r="AR5" i="9"/>
  <c r="K21" i="9"/>
  <c r="L22" i="9"/>
  <c r="W4" i="9"/>
  <c r="AE49" i="9"/>
  <c r="AF25" i="9"/>
  <c r="AI36" i="9"/>
  <c r="AM37" i="9"/>
  <c r="AR38" i="9"/>
  <c r="T37" i="9"/>
  <c r="AA36" i="9"/>
  <c r="K36" i="9"/>
  <c r="O4" i="9"/>
  <c r="P4" i="9"/>
  <c r="O24" i="9"/>
  <c r="P24" i="9"/>
  <c r="O8" i="9"/>
  <c r="P8" i="9"/>
  <c r="S44" i="9"/>
  <c r="T44" i="9"/>
  <c r="T20" i="9"/>
  <c r="S12" i="9"/>
  <c r="T12" i="9"/>
  <c r="W55" i="9"/>
  <c r="W47" i="9"/>
  <c r="X47" i="9"/>
  <c r="W39" i="9"/>
  <c r="X39" i="9"/>
  <c r="W31" i="9"/>
  <c r="X31" i="9"/>
  <c r="W23" i="9"/>
  <c r="W15" i="9"/>
  <c r="X15" i="9"/>
  <c r="W7" i="9"/>
  <c r="X7" i="9"/>
  <c r="AA51" i="9"/>
  <c r="AB43" i="9"/>
  <c r="AA43" i="9"/>
  <c r="AA35" i="9"/>
  <c r="AB35" i="9"/>
  <c r="AA27" i="9"/>
  <c r="AA19" i="9"/>
  <c r="AB19" i="9"/>
  <c r="AA11" i="9"/>
  <c r="AB11" i="9"/>
  <c r="AE4" i="9"/>
  <c r="AF4" i="9"/>
  <c r="AF48" i="9"/>
  <c r="AE48" i="9"/>
  <c r="AE40" i="9"/>
  <c r="AF32" i="9"/>
  <c r="AE24" i="9"/>
  <c r="AF24" i="9"/>
  <c r="AE16" i="9"/>
  <c r="AF8" i="9"/>
  <c r="AJ52" i="9"/>
  <c r="AI52" i="9"/>
  <c r="AJ44" i="9"/>
  <c r="AI44" i="9"/>
  <c r="AJ36" i="9"/>
  <c r="AJ28" i="9"/>
  <c r="AI28" i="9"/>
  <c r="AJ20" i="9"/>
  <c r="AJ12" i="9"/>
  <c r="AI12" i="9"/>
  <c r="AM4" i="9"/>
  <c r="AN4" i="9"/>
  <c r="AN48" i="9"/>
  <c r="AM48" i="9"/>
  <c r="AN40" i="9"/>
  <c r="AM40" i="9"/>
  <c r="AM32" i="9"/>
  <c r="AN32" i="9"/>
  <c r="AN24" i="9"/>
  <c r="AM24" i="9"/>
  <c r="AN16" i="9"/>
  <c r="AN8" i="9"/>
  <c r="AM8" i="9"/>
  <c r="AR51" i="9"/>
  <c r="AQ51" i="9"/>
  <c r="AR43" i="9"/>
  <c r="AR35" i="9"/>
  <c r="AQ35" i="9"/>
  <c r="AQ27" i="9"/>
  <c r="AR27" i="9"/>
  <c r="AQ19" i="9"/>
  <c r="AR19" i="9"/>
  <c r="AQ11" i="9"/>
  <c r="AR11" i="9"/>
  <c r="L4" i="9"/>
  <c r="K5" i="9"/>
  <c r="L31" i="9"/>
  <c r="O41" i="9"/>
  <c r="O25" i="9"/>
  <c r="O9" i="9"/>
  <c r="S47" i="9"/>
  <c r="T51" i="9"/>
  <c r="W19" i="9"/>
  <c r="X14" i="9"/>
  <c r="AA37" i="9"/>
  <c r="AE38" i="9"/>
  <c r="AF55" i="9"/>
  <c r="AF12" i="9"/>
  <c r="AJ31" i="9"/>
  <c r="AM16" i="9"/>
  <c r="AQ50" i="9"/>
  <c r="AR6" i="9"/>
  <c r="L40" i="9"/>
  <c r="L32" i="9"/>
  <c r="L16" i="9"/>
  <c r="L8" i="9"/>
  <c r="P52" i="9"/>
  <c r="O52" i="9"/>
  <c r="P44" i="9"/>
  <c r="O44" i="9"/>
  <c r="P28" i="9"/>
  <c r="O28" i="9"/>
  <c r="P12" i="9"/>
  <c r="O12" i="9"/>
  <c r="S8" i="9"/>
  <c r="AJ48" i="9"/>
  <c r="AI16" i="9"/>
  <c r="AN44" i="9"/>
  <c r="AM44" i="9"/>
  <c r="AN36" i="9"/>
  <c r="AM36" i="9"/>
  <c r="AN12" i="9"/>
  <c r="AM12" i="9"/>
  <c r="AR47" i="9"/>
  <c r="AQ47" i="9"/>
  <c r="AQ31" i="9"/>
  <c r="AR31" i="9"/>
  <c r="AQ7" i="9"/>
  <c r="AR7" i="9"/>
  <c r="K37" i="9"/>
  <c r="L52" i="9"/>
  <c r="L38" i="9"/>
  <c r="L13" i="9"/>
  <c r="P37" i="9"/>
  <c r="K46" i="9"/>
  <c r="K30" i="9"/>
  <c r="K14" i="9"/>
  <c r="P50" i="9"/>
  <c r="P34" i="9"/>
  <c r="P10" i="9"/>
  <c r="S54" i="9"/>
  <c r="T54" i="9"/>
  <c r="S30" i="9"/>
  <c r="S14" i="9"/>
  <c r="T14" i="9"/>
  <c r="W41" i="9"/>
  <c r="X41" i="9"/>
  <c r="AA21" i="9"/>
  <c r="AB21" i="9"/>
  <c r="AM42" i="9"/>
  <c r="AQ37" i="9"/>
  <c r="AR37" i="9"/>
  <c r="S50" i="9"/>
  <c r="AB34" i="9"/>
  <c r="X8" i="9"/>
  <c r="L11" i="9"/>
  <c r="O55" i="9"/>
  <c r="O47" i="9"/>
  <c r="O39" i="9"/>
  <c r="O31" i="9"/>
  <c r="O23" i="9"/>
  <c r="O15" i="9"/>
  <c r="O7" i="9"/>
  <c r="S51" i="9"/>
  <c r="S43" i="9"/>
  <c r="T43" i="9"/>
  <c r="S35" i="9"/>
  <c r="T35" i="9"/>
  <c r="S19" i="9"/>
  <c r="S11" i="9"/>
  <c r="T11" i="9"/>
  <c r="W54" i="9"/>
  <c r="X54" i="9"/>
  <c r="W38" i="9"/>
  <c r="W30" i="9"/>
  <c r="X30" i="9"/>
  <c r="W22" i="9"/>
  <c r="X22" i="9"/>
  <c r="W6" i="9"/>
  <c r="AA50" i="9"/>
  <c r="AB50" i="9"/>
  <c r="AA42" i="9"/>
  <c r="AB42" i="9"/>
  <c r="AB26" i="9"/>
  <c r="AA26" i="9"/>
  <c r="AB18" i="9"/>
  <c r="AA18" i="9"/>
  <c r="AA10" i="9"/>
  <c r="AE55" i="9"/>
  <c r="AF47" i="9"/>
  <c r="AF39" i="9"/>
  <c r="AE39" i="9"/>
  <c r="AE31" i="9"/>
  <c r="AF23" i="9"/>
  <c r="AE15" i="9"/>
  <c r="AF15" i="9"/>
  <c r="AF7" i="9"/>
  <c r="AE7" i="9"/>
  <c r="AJ51" i="9"/>
  <c r="AI51" i="9"/>
  <c r="AI43" i="9"/>
  <c r="AJ43" i="9"/>
  <c r="AI35" i="9"/>
  <c r="AJ35" i="9"/>
  <c r="AI27" i="9"/>
  <c r="AJ27" i="9"/>
  <c r="AI19" i="9"/>
  <c r="AJ19" i="9"/>
  <c r="AI11" i="9"/>
  <c r="AJ11" i="9"/>
  <c r="AN55" i="9"/>
  <c r="AM55" i="9"/>
  <c r="AM47" i="9"/>
  <c r="AN47" i="9"/>
  <c r="AN39" i="9"/>
  <c r="AN31" i="9"/>
  <c r="AM31" i="9"/>
  <c r="AN23" i="9"/>
  <c r="AN15" i="9"/>
  <c r="AM15" i="9"/>
  <c r="AN7" i="9"/>
  <c r="AM7" i="9"/>
  <c r="AR50" i="9"/>
  <c r="AR42" i="9"/>
  <c r="AQ42" i="9"/>
  <c r="AR34" i="9"/>
  <c r="AQ34" i="9"/>
  <c r="AR26" i="9"/>
  <c r="AQ26" i="9"/>
  <c r="AR18" i="9"/>
  <c r="AR10" i="9"/>
  <c r="K4" i="9"/>
  <c r="K29" i="9"/>
  <c r="K17" i="9"/>
  <c r="L55" i="9"/>
  <c r="L30" i="9"/>
  <c r="S20" i="9"/>
  <c r="T19" i="9"/>
  <c r="X38" i="9"/>
  <c r="AB51" i="9"/>
  <c r="AB23" i="9"/>
  <c r="AE34" i="9"/>
  <c r="AF10" i="9"/>
  <c r="AI21" i="9"/>
  <c r="AJ16" i="9"/>
  <c r="AQ43" i="9"/>
  <c r="K6" i="9"/>
  <c r="P26" i="9"/>
  <c r="S46" i="9"/>
  <c r="T46" i="9"/>
  <c r="S6" i="9"/>
  <c r="AB45" i="9"/>
  <c r="AJ38" i="9"/>
  <c r="AI38" i="9"/>
  <c r="AQ21" i="9"/>
  <c r="AR21" i="9"/>
  <c r="O43" i="9"/>
  <c r="T30" i="9"/>
  <c r="T5" i="9"/>
  <c r="W32" i="9"/>
  <c r="X32" i="9"/>
  <c r="AB52" i="9"/>
  <c r="AA52" i="9"/>
  <c r="K52" i="9"/>
  <c r="K20" i="9"/>
  <c r="O40" i="9"/>
  <c r="P40" i="9"/>
  <c r="T52" i="9"/>
  <c r="T28" i="9"/>
  <c r="L51" i="9"/>
  <c r="L43" i="9"/>
  <c r="L35" i="9"/>
  <c r="L27" i="9"/>
  <c r="L19" i="9"/>
  <c r="L50" i="9"/>
  <c r="L42" i="9"/>
  <c r="L34" i="9"/>
  <c r="L26" i="9"/>
  <c r="L18" i="9"/>
  <c r="L10" i="9"/>
  <c r="O54" i="9"/>
  <c r="O46" i="9"/>
  <c r="O38" i="9"/>
  <c r="O30" i="9"/>
  <c r="O22" i="9"/>
  <c r="O14" i="9"/>
  <c r="O6" i="9"/>
  <c r="T50" i="9"/>
  <c r="T42" i="9"/>
  <c r="T34" i="9"/>
  <c r="S34" i="9"/>
  <c r="T26" i="9"/>
  <c r="T18" i="9"/>
  <c r="T10" i="9"/>
  <c r="X53" i="9"/>
  <c r="W53" i="9"/>
  <c r="X45" i="9"/>
  <c r="W45" i="9"/>
  <c r="X37" i="9"/>
  <c r="X29" i="9"/>
  <c r="X21" i="9"/>
  <c r="W21" i="9"/>
  <c r="X13" i="9"/>
  <c r="W13" i="9"/>
  <c r="X5" i="9"/>
  <c r="AA49" i="9"/>
  <c r="AB41" i="9"/>
  <c r="AA41" i="9"/>
  <c r="AA33" i="9"/>
  <c r="AB33" i="9"/>
  <c r="AB25" i="9"/>
  <c r="AB17" i="9"/>
  <c r="AA17" i="9"/>
  <c r="AF54" i="9"/>
  <c r="AE54" i="9"/>
  <c r="AF46" i="9"/>
  <c r="AE46" i="9"/>
  <c r="AF38" i="9"/>
  <c r="AF30" i="9"/>
  <c r="AE30" i="9"/>
  <c r="AF22" i="9"/>
  <c r="AE22" i="9"/>
  <c r="AF14" i="9"/>
  <c r="AE14" i="9"/>
  <c r="AF6" i="9"/>
  <c r="AE6" i="9"/>
  <c r="AJ50" i="9"/>
  <c r="AJ42" i="9"/>
  <c r="AI42" i="9"/>
  <c r="AN38" i="9"/>
  <c r="K53" i="9"/>
  <c r="K41" i="9"/>
  <c r="K27" i="9"/>
  <c r="K16" i="9"/>
  <c r="L54" i="9"/>
  <c r="L15" i="9"/>
  <c r="O51" i="9"/>
  <c r="O35" i="9"/>
  <c r="O19" i="9"/>
  <c r="P55" i="9"/>
  <c r="P39" i="9"/>
  <c r="P23" i="9"/>
  <c r="P7" i="9"/>
  <c r="S39" i="9"/>
  <c r="S18" i="9"/>
  <c r="T16" i="9"/>
  <c r="W40" i="9"/>
  <c r="X35" i="9"/>
  <c r="X6" i="9"/>
  <c r="AB49" i="9"/>
  <c r="AB15" i="9"/>
  <c r="AE32" i="9"/>
  <c r="AF41" i="9"/>
  <c r="AI20" i="9"/>
  <c r="AJ10" i="9"/>
  <c r="AN50" i="9"/>
  <c r="AQ36" i="9"/>
  <c r="L48" i="9"/>
  <c r="W9" i="9"/>
  <c r="X9" i="9"/>
  <c r="AB53" i="9"/>
  <c r="AA53" i="9"/>
  <c r="AB29" i="9"/>
  <c r="AA29" i="9"/>
  <c r="AB13" i="9"/>
  <c r="AF26" i="9"/>
  <c r="AE26" i="9"/>
  <c r="AE18" i="9"/>
  <c r="AF18" i="9"/>
  <c r="AI22" i="9"/>
  <c r="AJ22" i="9"/>
  <c r="AM34" i="9"/>
  <c r="AN34" i="9"/>
  <c r="AM10" i="9"/>
  <c r="AN10" i="9"/>
  <c r="AQ29" i="9"/>
  <c r="AR29" i="9"/>
  <c r="K34" i="9"/>
  <c r="K9" i="9"/>
  <c r="L36" i="9"/>
  <c r="O27" i="9"/>
  <c r="P47" i="9"/>
  <c r="S28" i="9"/>
  <c r="AE8" i="9"/>
  <c r="T53" i="9"/>
  <c r="S53" i="9"/>
  <c r="T29" i="9"/>
  <c r="S29" i="9"/>
  <c r="T13" i="9"/>
  <c r="S13" i="9"/>
  <c r="W24" i="9"/>
  <c r="AB20" i="9"/>
  <c r="K44" i="9"/>
  <c r="K28" i="9"/>
  <c r="L12" i="9"/>
  <c r="K12" i="9"/>
  <c r="O48" i="9"/>
  <c r="P48" i="9"/>
  <c r="O32" i="9"/>
  <c r="P32" i="9"/>
  <c r="O16" i="9"/>
  <c r="P16" i="9"/>
  <c r="S49" i="9"/>
  <c r="T49" i="9"/>
  <c r="S41" i="9"/>
  <c r="T41" i="9"/>
  <c r="S33" i="9"/>
  <c r="T33" i="9"/>
  <c r="S25" i="9"/>
  <c r="S17" i="9"/>
  <c r="T17" i="9"/>
  <c r="S9" i="9"/>
  <c r="T9" i="9"/>
  <c r="W52" i="9"/>
  <c r="X52" i="9"/>
  <c r="W44" i="9"/>
  <c r="X36" i="9"/>
  <c r="X28" i="9"/>
  <c r="W28" i="9"/>
  <c r="W20" i="9"/>
  <c r="X20" i="9"/>
  <c r="W12" i="9"/>
  <c r="AA4" i="9"/>
  <c r="AB48" i="9"/>
  <c r="AA40" i="9"/>
  <c r="AB32" i="9"/>
  <c r="AA24" i="9"/>
  <c r="AB16" i="9"/>
  <c r="AA16" i="9"/>
  <c r="AB8" i="9"/>
  <c r="AF53" i="9"/>
  <c r="AE45" i="9"/>
  <c r="AE37" i="9"/>
  <c r="AF37" i="9"/>
  <c r="AF29" i="9"/>
  <c r="AE29" i="9"/>
  <c r="AE21" i="9"/>
  <c r="AF21" i="9"/>
  <c r="AE13" i="9"/>
  <c r="AF13" i="9"/>
  <c r="AF5" i="9"/>
  <c r="AJ49" i="9"/>
  <c r="AI49" i="9"/>
  <c r="AJ41" i="9"/>
  <c r="AI41" i="9"/>
  <c r="AJ33" i="9"/>
  <c r="AI33" i="9"/>
  <c r="AJ25" i="9"/>
  <c r="AJ17" i="9"/>
  <c r="AI17" i="9"/>
  <c r="AJ9" i="9"/>
  <c r="AI9" i="9"/>
  <c r="AN53" i="9"/>
  <c r="AM53" i="9"/>
  <c r="AN45" i="9"/>
  <c r="AN37" i="9"/>
  <c r="AN29" i="9"/>
  <c r="AM29" i="9"/>
  <c r="AN21" i="9"/>
  <c r="AM21" i="9"/>
  <c r="AN13" i="9"/>
  <c r="AN5" i="9"/>
  <c r="AM5" i="9"/>
  <c r="AQ48" i="9"/>
  <c r="AR48" i="9"/>
  <c r="AQ40" i="9"/>
  <c r="AR40" i="9"/>
  <c r="AQ32" i="9"/>
  <c r="AR32" i="9"/>
  <c r="AQ24" i="9"/>
  <c r="K51" i="9"/>
  <c r="K40" i="9"/>
  <c r="K26" i="9"/>
  <c r="L39" i="9"/>
  <c r="L28" i="9"/>
  <c r="L14" i="9"/>
  <c r="O50" i="9"/>
  <c r="O34" i="9"/>
  <c r="O18" i="9"/>
  <c r="P54" i="9"/>
  <c r="P38" i="9"/>
  <c r="P22" i="9"/>
  <c r="P6" i="9"/>
  <c r="S37" i="9"/>
  <c r="T40" i="9"/>
  <c r="W37" i="9"/>
  <c r="W8" i="9"/>
  <c r="X33" i="9"/>
  <c r="AB4" i="9"/>
  <c r="AA25" i="9"/>
  <c r="AB47" i="9"/>
  <c r="AB10" i="9"/>
  <c r="AE23" i="9"/>
  <c r="AF40" i="9"/>
  <c r="AI50" i="9"/>
  <c r="AI10" i="9"/>
  <c r="AJ7" i="9"/>
  <c r="AN46" i="9"/>
  <c r="AQ18" i="9"/>
  <c r="AI31" i="9"/>
  <c r="AJ23" i="9"/>
  <c r="AI15" i="9"/>
  <c r="AM51" i="9"/>
  <c r="AM43" i="9"/>
  <c r="AN43" i="9"/>
  <c r="AN27" i="9"/>
  <c r="AM27" i="9"/>
  <c r="AN19" i="9"/>
  <c r="AM19" i="9"/>
  <c r="AN11" i="9"/>
  <c r="AQ54" i="9"/>
  <c r="AQ46" i="9"/>
  <c r="AQ38" i="9"/>
  <c r="AR30" i="9"/>
  <c r="AR22" i="9"/>
  <c r="AR14" i="9"/>
  <c r="AI23" i="9"/>
  <c r="AJ15" i="9"/>
  <c r="AQ14" i="9"/>
  <c r="AU30" i="9"/>
  <c r="AU47" i="9"/>
  <c r="AU31" i="9"/>
  <c r="AV31" i="9"/>
  <c r="AV15" i="9"/>
  <c r="AU15" i="9"/>
  <c r="AV7" i="9"/>
  <c r="AU7" i="9"/>
  <c r="AV35" i="9"/>
  <c r="AU46" i="9"/>
  <c r="AV11" i="9"/>
  <c r="AV46" i="9"/>
  <c r="AU51" i="9"/>
  <c r="AV19" i="9"/>
  <c r="AV54" i="9"/>
  <c r="AV6" i="9"/>
  <c r="AZ49" i="9"/>
  <c r="AZ41" i="9"/>
  <c r="AZ33" i="9"/>
  <c r="AZ25" i="9"/>
  <c r="BC35" i="9"/>
  <c r="BC27" i="9"/>
  <c r="BD19" i="9"/>
  <c r="BC11" i="9"/>
  <c r="BC26" i="9"/>
  <c r="AM35" i="9"/>
  <c r="AM11" i="9"/>
  <c r="AR54" i="9"/>
  <c r="AV55" i="9"/>
  <c r="AQ30" i="9"/>
  <c r="AV52" i="9"/>
  <c r="AU52" i="9"/>
  <c r="AV44" i="9"/>
  <c r="AU44" i="9"/>
  <c r="AV36" i="9"/>
  <c r="AU36" i="9"/>
  <c r="AV28" i="9"/>
  <c r="AV20" i="9"/>
  <c r="AV12" i="9"/>
  <c r="AV47" i="9"/>
  <c r="AZ54" i="9"/>
  <c r="AZ46" i="9"/>
  <c r="AZ38" i="9"/>
  <c r="AZ30" i="9"/>
  <c r="AZ22" i="9"/>
  <c r="BC33" i="9"/>
  <c r="BC25" i="9"/>
  <c r="BC17" i="9"/>
  <c r="BC9" i="9"/>
  <c r="AJ26" i="9"/>
  <c r="AJ18" i="9"/>
  <c r="AI18" i="9"/>
  <c r="AM54" i="9"/>
  <c r="AN54" i="9"/>
  <c r="AM46" i="9"/>
  <c r="AM38" i="9"/>
  <c r="AM30" i="9"/>
  <c r="AN30" i="9"/>
  <c r="AM22" i="9"/>
  <c r="AM14" i="9"/>
  <c r="AN14" i="9"/>
  <c r="AM6" i="9"/>
  <c r="AR49" i="9"/>
  <c r="AQ49" i="9"/>
  <c r="AR41" i="9"/>
  <c r="AQ41" i="9"/>
  <c r="AR33" i="9"/>
  <c r="AQ33" i="9"/>
  <c r="AR25" i="9"/>
  <c r="AQ25" i="9"/>
  <c r="AR17" i="9"/>
  <c r="AQ17" i="9"/>
  <c r="AR9" i="9"/>
  <c r="AQ9" i="9"/>
  <c r="AN6" i="9"/>
  <c r="AR46" i="9"/>
  <c r="AV39" i="9"/>
  <c r="AQ16" i="9"/>
  <c r="AR16" i="9"/>
  <c r="AQ8" i="9"/>
  <c r="AR8" i="9"/>
  <c r="AI26" i="9"/>
  <c r="AN51" i="9"/>
  <c r="AQ22" i="9"/>
  <c r="AV50" i="9"/>
  <c r="AV42" i="9"/>
  <c r="AU42" i="9"/>
  <c r="AV34" i="9"/>
  <c r="AU34" i="9"/>
  <c r="AV26" i="9"/>
  <c r="AU26" i="9"/>
  <c r="AV18" i="9"/>
  <c r="AU18" i="9"/>
  <c r="AV10" i="9"/>
  <c r="AV27" i="9"/>
  <c r="BC55" i="9"/>
  <c r="BD55" i="9"/>
  <c r="BD47" i="9"/>
  <c r="BC47" i="9"/>
  <c r="BD39" i="9"/>
  <c r="BC39" i="9"/>
  <c r="BD31" i="9"/>
  <c r="BC31" i="9"/>
  <c r="BD23" i="9"/>
  <c r="BC23" i="9"/>
  <c r="BC15" i="9"/>
  <c r="BD15" i="9"/>
  <c r="BC7" i="9"/>
  <c r="BD7" i="9"/>
  <c r="BC18" i="9"/>
  <c r="AV53" i="9"/>
  <c r="AV45" i="9"/>
  <c r="AV37" i="9"/>
  <c r="AV29" i="9"/>
  <c r="AV21" i="9"/>
  <c r="AV13" i="9"/>
  <c r="AV5" i="9"/>
  <c r="AZ52" i="9"/>
  <c r="AZ44" i="9"/>
  <c r="AZ36" i="9"/>
  <c r="AZ28" i="9"/>
  <c r="AZ20" i="9"/>
  <c r="AZ12" i="9"/>
  <c r="AV51" i="9"/>
  <c r="AU43" i="9"/>
  <c r="AU27" i="9"/>
  <c r="AU19" i="9"/>
  <c r="AU11" i="9"/>
  <c r="AZ26" i="9"/>
  <c r="AZ47" i="9"/>
  <c r="BH50" i="9"/>
  <c r="BG50" i="9"/>
  <c r="BH42" i="9"/>
  <c r="BG42" i="9"/>
  <c r="BH34" i="9"/>
  <c r="BG34" i="9"/>
  <c r="BH26" i="9"/>
  <c r="BG26" i="9"/>
  <c r="AU17" i="9"/>
  <c r="AU9" i="9"/>
  <c r="AZ4" i="9"/>
  <c r="AZ48" i="9"/>
  <c r="AZ40" i="9"/>
  <c r="AZ32" i="9"/>
  <c r="AZ24" i="9"/>
  <c r="AZ16" i="9"/>
  <c r="AZ8" i="9"/>
  <c r="BC54" i="9"/>
  <c r="BD54" i="9"/>
  <c r="BC46" i="9"/>
  <c r="BD46" i="9"/>
  <c r="BC38" i="9"/>
  <c r="BD38" i="9"/>
  <c r="BC30" i="9"/>
  <c r="BC22" i="9"/>
  <c r="BD22" i="9"/>
  <c r="BC14" i="9"/>
  <c r="BC8" i="9"/>
  <c r="BC16" i="9"/>
  <c r="BC24" i="9"/>
  <c r="BC32" i="9"/>
  <c r="BC40" i="9"/>
  <c r="BC48" i="9"/>
  <c r="BC4" i="9"/>
  <c r="BC6" i="9"/>
  <c r="BC34" i="9"/>
  <c r="BC50" i="9"/>
  <c r="BC10" i="9"/>
  <c r="BD6" i="9"/>
  <c r="BH49" i="9"/>
  <c r="BH41" i="9"/>
  <c r="BH33" i="9"/>
  <c r="AZ31" i="9"/>
  <c r="AY22" i="9"/>
  <c r="BD51" i="9"/>
  <c r="AZ14" i="9"/>
  <c r="AZ6" i="9"/>
  <c r="BG54" i="9"/>
  <c r="BG46" i="9"/>
  <c r="BG38" i="9"/>
  <c r="BG30" i="9"/>
  <c r="BG22" i="9"/>
  <c r="BG14" i="9"/>
  <c r="BG6" i="9"/>
  <c r="AV4" i="9"/>
  <c r="AV48" i="9"/>
  <c r="AV40" i="9"/>
  <c r="AV32" i="9"/>
  <c r="AV24" i="9"/>
  <c r="AV16" i="9"/>
  <c r="AV8" i="9"/>
  <c r="AV43" i="9"/>
  <c r="AZ10" i="9"/>
  <c r="BD50" i="9"/>
  <c r="BD42" i="9"/>
  <c r="BD34" i="9"/>
  <c r="BD26" i="9"/>
  <c r="BD18" i="9"/>
  <c r="BD10" i="9"/>
  <c r="BG53" i="9"/>
  <c r="BG45" i="9"/>
  <c r="BG37" i="9"/>
  <c r="BG29" i="9"/>
  <c r="BG21" i="9"/>
  <c r="BG13" i="9"/>
  <c r="BG5" i="9"/>
  <c r="AU22" i="9"/>
  <c r="AU14" i="9"/>
  <c r="AU8" i="9"/>
  <c r="AU16" i="9"/>
  <c r="AU24" i="9"/>
  <c r="AU32" i="9"/>
  <c r="AU40" i="9"/>
  <c r="AU48" i="9"/>
  <c r="AU4" i="9"/>
  <c r="AU6" i="9"/>
  <c r="AV38" i="9"/>
  <c r="AY53" i="9"/>
  <c r="AY45" i="9"/>
  <c r="AY37" i="9"/>
  <c r="AY29" i="9"/>
  <c r="AY21" i="9"/>
  <c r="AY13" i="9"/>
  <c r="AY5" i="9"/>
  <c r="AY38" i="9"/>
  <c r="AY15" i="9"/>
  <c r="BD4" i="9"/>
  <c r="BD48" i="9"/>
  <c r="BD40" i="9"/>
  <c r="BD32" i="9"/>
  <c r="BD24" i="9"/>
  <c r="BD16" i="9"/>
  <c r="BD8" i="9"/>
  <c r="BC43" i="9"/>
  <c r="BD11" i="9"/>
  <c r="BG51" i="9"/>
  <c r="BH51" i="9"/>
  <c r="BG43" i="9"/>
  <c r="BH43" i="9"/>
  <c r="BG35" i="9"/>
  <c r="BH35" i="9"/>
  <c r="BG27" i="9"/>
  <c r="BH27" i="9"/>
  <c r="BG19" i="9"/>
  <c r="BH19" i="9"/>
  <c r="BG11" i="9"/>
  <c r="BH18" i="9"/>
  <c r="BG18" i="9"/>
  <c r="BH10" i="9"/>
  <c r="BH25" i="9"/>
  <c r="BH17" i="9"/>
  <c r="BH9" i="9"/>
  <c r="AY50" i="9"/>
  <c r="AY42" i="9"/>
  <c r="AY34" i="9"/>
  <c r="AY26" i="9"/>
  <c r="AY18" i="9"/>
  <c r="AY10" i="9"/>
  <c r="AY30" i="9"/>
  <c r="AY7" i="9"/>
  <c r="AZ39" i="9"/>
  <c r="AZ18" i="9"/>
  <c r="BD53" i="9"/>
  <c r="BD45" i="9"/>
  <c r="BD37" i="9"/>
  <c r="BD29" i="9"/>
  <c r="BD21" i="9"/>
  <c r="BD13" i="9"/>
  <c r="BD5" i="9"/>
  <c r="BH4" i="9"/>
  <c r="BH48" i="9"/>
  <c r="BH40" i="9"/>
  <c r="BH32" i="9"/>
  <c r="BH24" i="9"/>
  <c r="BH16" i="9"/>
  <c r="BH8" i="9"/>
  <c r="AZ17" i="9"/>
  <c r="AZ9" i="9"/>
  <c r="BD52" i="9"/>
  <c r="BD44" i="9"/>
  <c r="BD36" i="9"/>
  <c r="BD28" i="9"/>
  <c r="BD20" i="9"/>
  <c r="BD12" i="9"/>
  <c r="BH55" i="9"/>
  <c r="BG55" i="9"/>
  <c r="BH47" i="9"/>
  <c r="BG47" i="9"/>
  <c r="BH39" i="9"/>
  <c r="BG39" i="9"/>
  <c r="BH31" i="9"/>
  <c r="BG31" i="9"/>
  <c r="BH23" i="9"/>
  <c r="BG23" i="9"/>
  <c r="BH15" i="9"/>
  <c r="BG15" i="9"/>
  <c r="BH7" i="9"/>
  <c r="BG10" i="9"/>
  <c r="BH54" i="9"/>
  <c r="BH46" i="9"/>
  <c r="BH38" i="9"/>
  <c r="BH30" i="9"/>
  <c r="BH22" i="9"/>
  <c r="BH14" i="9"/>
  <c r="BH6" i="9"/>
  <c r="AU53" i="9"/>
  <c r="AU45" i="9"/>
  <c r="AU37" i="9"/>
  <c r="AU29" i="9"/>
  <c r="AU21" i="9"/>
  <c r="AU13" i="9"/>
  <c r="AU5" i="9"/>
  <c r="AV49" i="9"/>
  <c r="AV41" i="9"/>
  <c r="AV33" i="9"/>
  <c r="AV25" i="9"/>
  <c r="AV17" i="9"/>
  <c r="AV9" i="9"/>
  <c r="AY49" i="9"/>
  <c r="AY41" i="9"/>
  <c r="AY33" i="9"/>
  <c r="AY25" i="9"/>
  <c r="AY17" i="9"/>
  <c r="AY9" i="9"/>
  <c r="AZ53" i="9"/>
  <c r="AZ45" i="9"/>
  <c r="AZ37" i="9"/>
  <c r="AZ29" i="9"/>
  <c r="AZ21" i="9"/>
  <c r="AZ13" i="9"/>
  <c r="AZ5" i="9"/>
  <c r="BC53" i="9"/>
  <c r="BC45" i="9"/>
  <c r="BC37" i="9"/>
  <c r="BC29" i="9"/>
  <c r="BC21" i="9"/>
  <c r="BC13" i="9"/>
  <c r="BC5" i="9"/>
  <c r="BD49" i="9"/>
  <c r="BD41" i="9"/>
  <c r="BD33" i="9"/>
  <c r="BD25" i="9"/>
  <c r="BD17" i="9"/>
  <c r="BD9" i="9"/>
  <c r="BG49" i="9"/>
  <c r="BG41" i="9"/>
  <c r="BG33" i="9"/>
  <c r="BG25" i="9"/>
  <c r="BG17" i="9"/>
  <c r="BG9" i="9"/>
  <c r="BH53" i="9"/>
  <c r="BH45" i="9"/>
  <c r="BH37" i="9"/>
  <c r="BH29" i="9"/>
  <c r="BH21" i="9"/>
  <c r="BH13" i="9"/>
  <c r="BH5" i="9"/>
  <c r="AU28" i="9"/>
  <c r="AU20" i="9"/>
  <c r="AU12" i="9"/>
  <c r="AY4" i="9"/>
  <c r="AY48" i="9"/>
  <c r="AY40" i="9"/>
  <c r="AY32" i="9"/>
  <c r="AY24" i="9"/>
  <c r="AY16" i="9"/>
  <c r="AY8" i="9"/>
  <c r="BC52" i="9"/>
  <c r="BC44" i="9"/>
  <c r="BC36" i="9"/>
  <c r="BC28" i="9"/>
  <c r="BC20" i="9"/>
  <c r="BC12" i="9"/>
  <c r="BG4" i="9"/>
  <c r="BG48" i="9"/>
  <c r="BG40" i="9"/>
  <c r="BG32" i="9"/>
  <c r="BG24" i="9"/>
  <c r="BG16" i="9"/>
  <c r="BG8" i="9"/>
  <c r="BH52" i="9"/>
  <c r="BH44" i="9"/>
  <c r="BH36" i="9"/>
  <c r="BH28" i="9"/>
  <c r="BH20" i="9"/>
  <c r="BH12" i="9"/>
  <c r="BG7" i="9"/>
  <c r="BH11" i="9"/>
  <c r="AY52" i="9"/>
  <c r="AY44" i="9"/>
  <c r="AY36" i="9"/>
  <c r="AY28" i="9"/>
  <c r="AY20" i="9"/>
  <c r="AY12" i="9"/>
  <c r="K10" i="10"/>
  <c r="J8" i="10"/>
  <c r="K18" i="10"/>
  <c r="K57" i="10"/>
  <c r="K41" i="10"/>
  <c r="K25" i="10"/>
  <c r="K9" i="10"/>
  <c r="J65" i="10"/>
  <c r="J49" i="10"/>
  <c r="J41" i="10"/>
  <c r="J25" i="10"/>
  <c r="J9" i="10"/>
  <c r="J6" i="10"/>
  <c r="K66" i="10"/>
  <c r="K50" i="10"/>
  <c r="K34" i="10"/>
  <c r="J58" i="10"/>
  <c r="J10" i="10"/>
  <c r="K65" i="10"/>
  <c r="K49" i="10"/>
  <c r="K33" i="10"/>
  <c r="K17" i="10"/>
  <c r="J17" i="10"/>
  <c r="K55" i="10"/>
  <c r="K39" i="10"/>
  <c r="K23" i="10"/>
  <c r="K7" i="10"/>
  <c r="J55" i="10"/>
  <c r="J47" i="10"/>
  <c r="J31" i="10"/>
  <c r="J23" i="10"/>
  <c r="J7" i="10"/>
  <c r="J4" i="10"/>
  <c r="K62" i="10"/>
  <c r="K54" i="10"/>
  <c r="K46" i="10"/>
  <c r="K38" i="10"/>
  <c r="K30" i="10"/>
  <c r="K22" i="10"/>
  <c r="K14" i="10"/>
  <c r="K6" i="10"/>
  <c r="J62" i="10"/>
  <c r="J54" i="10"/>
  <c r="J46" i="10"/>
  <c r="J38" i="10"/>
  <c r="J30" i="10"/>
  <c r="J22" i="10"/>
  <c r="J14" i="10"/>
  <c r="K4" i="10"/>
  <c r="K61" i="10"/>
  <c r="K53" i="10"/>
  <c r="K45" i="10"/>
  <c r="K37" i="10"/>
  <c r="K29" i="10"/>
  <c r="K21" i="10"/>
  <c r="K13" i="10"/>
  <c r="K5" i="10"/>
  <c r="J61" i="10"/>
  <c r="J53" i="10"/>
  <c r="J45" i="10"/>
  <c r="J37" i="10"/>
  <c r="J29" i="10"/>
  <c r="J21" i="10"/>
  <c r="J13" i="10"/>
  <c r="J5" i="10"/>
  <c r="K58" i="10"/>
  <c r="K42" i="10"/>
  <c r="J66" i="10"/>
  <c r="J50" i="10"/>
  <c r="J42" i="10"/>
  <c r="J34" i="10"/>
  <c r="J26" i="10"/>
  <c r="J18" i="10"/>
  <c r="J57" i="10"/>
  <c r="K68" i="10"/>
  <c r="K60" i="10"/>
  <c r="K52" i="10"/>
  <c r="K44" i="10"/>
  <c r="K36" i="10"/>
  <c r="K28" i="10"/>
  <c r="K20" i="10"/>
  <c r="K12" i="10"/>
  <c r="J68" i="10"/>
  <c r="J60" i="10"/>
  <c r="J52" i="10"/>
  <c r="J44" i="10"/>
  <c r="J36" i="10"/>
  <c r="J28" i="10"/>
  <c r="J20" i="10"/>
  <c r="J12" i="10"/>
  <c r="K64" i="10"/>
  <c r="K56" i="10"/>
  <c r="K48" i="10"/>
  <c r="K40" i="10"/>
  <c r="K32" i="10"/>
  <c r="K24" i="10"/>
  <c r="K16" i="10"/>
  <c r="K8" i="10"/>
  <c r="J64" i="10"/>
  <c r="J56" i="10"/>
  <c r="J48" i="10"/>
  <c r="J40" i="10"/>
  <c r="J32" i="10"/>
  <c r="J24" i="10"/>
  <c r="J16" i="10"/>
  <c r="K63" i="10"/>
  <c r="K47" i="10"/>
  <c r="K31" i="10"/>
  <c r="K15" i="10"/>
  <c r="J63" i="10"/>
  <c r="J39" i="10"/>
  <c r="J15" i="10"/>
  <c r="K67" i="10"/>
  <c r="K59" i="10"/>
  <c r="K51" i="10"/>
  <c r="K43" i="10"/>
  <c r="K35" i="10"/>
  <c r="K27" i="10"/>
  <c r="K19" i="10"/>
  <c r="J67" i="10"/>
  <c r="J59" i="10"/>
  <c r="J51" i="10"/>
  <c r="J43" i="10"/>
  <c r="J35" i="10"/>
  <c r="J27" i="10"/>
  <c r="J19" i="10"/>
  <c r="C76" i="11"/>
  <c r="B46" i="11"/>
  <c r="B48" i="11" s="1"/>
  <c r="B49" i="11" s="1"/>
  <c r="B30" i="11"/>
  <c r="B31" i="11" s="1"/>
  <c r="B67" i="11" l="1"/>
</calcChain>
</file>

<file path=xl/sharedStrings.xml><?xml version="1.0" encoding="utf-8"?>
<sst xmlns="http://schemas.openxmlformats.org/spreadsheetml/2006/main" count="660" uniqueCount="101">
  <si>
    <t>NORMAL</t>
  </si>
  <si>
    <t>PANAS</t>
  </si>
  <si>
    <t>Data Uji</t>
  </si>
  <si>
    <t>DATASET SUHU</t>
  </si>
  <si>
    <t>Kelembaban</t>
  </si>
  <si>
    <t>Suhu</t>
  </si>
  <si>
    <t>Status</t>
  </si>
  <si>
    <t>≥68</t>
  </si>
  <si>
    <t>&lt;68</t>
  </si>
  <si>
    <r>
      <rPr>
        <sz val="10"/>
        <color rgb="FF000000"/>
        <rFont val="Calibri"/>
        <family val="2"/>
      </rPr>
      <t>≤</t>
    </r>
    <r>
      <rPr>
        <sz val="10"/>
        <color rgb="FF000000"/>
        <rFont val="Arial"/>
        <family val="2"/>
      </rPr>
      <t>34</t>
    </r>
  </si>
  <si>
    <t>&gt;34</t>
  </si>
  <si>
    <t>Rumus KNN (menggunakan Eucladian Distance)</t>
  </si>
  <si>
    <t>Distance</t>
  </si>
  <si>
    <t>K = 3</t>
  </si>
  <si>
    <t>Ranking</t>
  </si>
  <si>
    <t>Std</t>
  </si>
  <si>
    <t>Normalisasi (Z SCORE)</t>
  </si>
  <si>
    <t>65 x 20%</t>
  </si>
  <si>
    <t>Data Training</t>
  </si>
  <si>
    <t>Data Testing</t>
  </si>
  <si>
    <t>65 x 80%</t>
  </si>
  <si>
    <t>= 13</t>
  </si>
  <si>
    <t>= 52</t>
  </si>
  <si>
    <t>No.</t>
  </si>
  <si>
    <t>Data Uji (1) = PANAS</t>
  </si>
  <si>
    <t>Data Uji (2) = PANAS</t>
  </si>
  <si>
    <t>Data Uji (3) = PANAS</t>
  </si>
  <si>
    <t>Data Uji (4) = PANAS</t>
  </si>
  <si>
    <t>Real Value</t>
  </si>
  <si>
    <t>Data Uji (5) = NORMAL</t>
  </si>
  <si>
    <t>Data Uji (6) = NORMAL</t>
  </si>
  <si>
    <t>PREDICTED</t>
  </si>
  <si>
    <t>Data Uji (7) = PANAS</t>
  </si>
  <si>
    <t>Data Uji (8) = PANAS</t>
  </si>
  <si>
    <t>Data Uji (9) = PANAS</t>
  </si>
  <si>
    <t>Data Uji (10) = NORMAL</t>
  </si>
  <si>
    <t>Data Uji (11) = NORMAL</t>
  </si>
  <si>
    <t>Data Uji (12) = PANAS</t>
  </si>
  <si>
    <t>Data Uji (13) = NORMAL</t>
  </si>
  <si>
    <t>True Class</t>
  </si>
  <si>
    <t>Positif</t>
  </si>
  <si>
    <t>Negatif</t>
  </si>
  <si>
    <t>Predicted Class</t>
  </si>
  <si>
    <t>TP</t>
  </si>
  <si>
    <t>FP</t>
  </si>
  <si>
    <t>FN</t>
  </si>
  <si>
    <t>TN</t>
  </si>
  <si>
    <t>AKURASI</t>
  </si>
  <si>
    <t>Accuracy =</t>
  </si>
  <si>
    <t>TP + TN</t>
  </si>
  <si>
    <t>TP + TN + FP + FN</t>
  </si>
  <si>
    <t>=</t>
  </si>
  <si>
    <t>* 100%</t>
  </si>
  <si>
    <t>PRESISI</t>
  </si>
  <si>
    <t>Precision =</t>
  </si>
  <si>
    <t>TP + FP</t>
  </si>
  <si>
    <t>RECALL</t>
  </si>
  <si>
    <t>Recall =</t>
  </si>
  <si>
    <t>TP + FN</t>
  </si>
  <si>
    <t>F1 SCORE</t>
  </si>
  <si>
    <t>F1 Score =</t>
  </si>
  <si>
    <t>2 x</t>
  </si>
  <si>
    <t>Recall * Precission</t>
  </si>
  <si>
    <t>Recall + Precission</t>
  </si>
  <si>
    <t>Positif = Suhu Normal</t>
  </si>
  <si>
    <t>Negatif = Suhu Panas</t>
  </si>
  <si>
    <t>jumlah data yang diprediksi benar</t>
  </si>
  <si>
    <t>jumlah data keseluruhan</t>
  </si>
  <si>
    <t>5 + 7</t>
  </si>
  <si>
    <t>5 + 1 + 0 + 7</t>
  </si>
  <si>
    <t>jumlah kelas</t>
  </si>
  <si>
    <t>Precission</t>
  </si>
  <si>
    <t>All Precission =</t>
  </si>
  <si>
    <t>Normal</t>
  </si>
  <si>
    <t>Panas</t>
  </si>
  <si>
    <t>5 / (5 + 0)</t>
  </si>
  <si>
    <r>
      <t xml:space="preserve">jumlah data yang diprediksi </t>
    </r>
    <r>
      <rPr>
        <b/>
        <sz val="12"/>
        <color theme="1"/>
        <rFont val="Times New Roman"/>
        <family val="1"/>
      </rPr>
      <t>suhu A</t>
    </r>
  </si>
  <si>
    <r>
      <t xml:space="preserve">jumlah data suhu </t>
    </r>
    <r>
      <rPr>
        <b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yang diprediksi </t>
    </r>
    <r>
      <rPr>
        <b/>
        <sz val="12"/>
        <color theme="1"/>
        <rFont val="Times New Roman"/>
        <family val="1"/>
      </rPr>
      <t>benar</t>
    </r>
  </si>
  <si>
    <t>7 / (7 + 1)</t>
  </si>
  <si>
    <t>1 + 0,875</t>
  </si>
  <si>
    <t>All Recall =</t>
  </si>
  <si>
    <t>Recall</t>
  </si>
  <si>
    <t>Recall Normal + Panas</t>
  </si>
  <si>
    <t>Precission Normal + Panas</t>
  </si>
  <si>
    <t>TP/TN</t>
  </si>
  <si>
    <t>FP/FN</t>
  </si>
  <si>
    <t>FN/FP</t>
  </si>
  <si>
    <t>5 / (5 + 1)</t>
  </si>
  <si>
    <t>7 / (7 + 0)</t>
  </si>
  <si>
    <t>0,8333333 + 1</t>
  </si>
  <si>
    <t>F1 Score</t>
  </si>
  <si>
    <t>92 * 94</t>
  </si>
  <si>
    <t>92 + 94</t>
  </si>
  <si>
    <t>2 * ((0,8333*1) / (0,8333+1))</t>
  </si>
  <si>
    <t>2 * ((1*0,875) / (1+0,875))</t>
  </si>
  <si>
    <t>Max</t>
  </si>
  <si>
    <t>Min</t>
  </si>
  <si>
    <t>Mean</t>
  </si>
  <si>
    <r>
      <t>DATASET SUHU</t>
    </r>
    <r>
      <rPr>
        <sz val="10"/>
        <color rgb="FF000000"/>
        <rFont val="Arial"/>
        <family val="2"/>
      </rPr>
      <t xml:space="preserve"> (</t>
    </r>
    <r>
      <rPr>
        <i/>
        <sz val="10"/>
        <color rgb="FF000000"/>
        <rFont val="Arial"/>
        <family val="2"/>
      </rPr>
      <t>Data Acak</t>
    </r>
    <r>
      <rPr>
        <sz val="10"/>
        <color rgb="FF000000"/>
        <rFont val="Arial"/>
        <family val="2"/>
      </rPr>
      <t>)</t>
    </r>
  </si>
  <si>
    <r>
      <t xml:space="preserve">Reduksi </t>
    </r>
    <r>
      <rPr>
        <b/>
        <i/>
        <sz val="18"/>
        <color theme="0"/>
        <rFont val="Calibri"/>
        <family val="2"/>
      </rPr>
      <t>→</t>
    </r>
  </si>
  <si>
    <t>jumlah data suhu A yang diprediksi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</si>
</sst>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2"/>
      <color theme="5" tint="-0.249977111117893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7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7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0"/>
      <color theme="5" tint="0.79998168889431442"/>
      <name val="Arial"/>
      <family val="2"/>
    </font>
    <font>
      <b/>
      <i/>
      <sz val="18"/>
      <color theme="0"/>
      <name val="Arial"/>
      <family val="2"/>
    </font>
    <font>
      <b/>
      <i/>
      <sz val="18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quotePrefix="1" applyFont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0" fontId="3" fillId="0" borderId="0" xfId="0" applyFont="1" applyAlignment="1"/>
    <xf numFmtId="0" fontId="5" fillId="0" borderId="0" xfId="0" quotePrefix="1" applyFont="1" applyAlignment="1"/>
    <xf numFmtId="0" fontId="15" fillId="12" borderId="3" xfId="0" applyFont="1" applyFill="1" applyBorder="1" applyAlignment="1">
      <alignment vertical="center"/>
    </xf>
    <xf numFmtId="0" fontId="15" fillId="12" borderId="4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2" borderId="6" xfId="0" applyFont="1" applyFill="1" applyBorder="1" applyAlignment="1">
      <alignment vertical="center"/>
    </xf>
    <xf numFmtId="0" fontId="15" fillId="1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7" xfId="0" applyFont="1" applyBorder="1" applyAlignment="1">
      <alignment vertical="center"/>
    </xf>
    <xf numFmtId="0" fontId="18" fillId="13" borderId="1" xfId="0" applyFont="1" applyFill="1" applyBorder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vertical="center"/>
    </xf>
    <xf numFmtId="0" fontId="15" fillId="14" borderId="1" xfId="0" applyFont="1" applyFill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9" fillId="14" borderId="11" xfId="0" applyFont="1" applyFill="1" applyBorder="1" applyAlignment="1">
      <alignment horizontal="center" vertical="center"/>
    </xf>
    <xf numFmtId="0" fontId="18" fillId="13" borderId="12" xfId="0" applyFont="1" applyFill="1" applyBorder="1" applyAlignment="1">
      <alignment horizontal="center" vertical="center"/>
    </xf>
    <xf numFmtId="0" fontId="15" fillId="15" borderId="0" xfId="0" applyFont="1" applyFill="1" applyAlignment="1">
      <alignment vertical="center"/>
    </xf>
    <xf numFmtId="0" fontId="15" fillId="16" borderId="0" xfId="0" applyFont="1" applyFill="1" applyAlignment="1">
      <alignment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right" vertical="center"/>
    </xf>
    <xf numFmtId="0" fontId="15" fillId="16" borderId="0" xfId="0" applyFont="1" applyFill="1" applyAlignment="1">
      <alignment horizontal="left" vertical="center"/>
    </xf>
    <xf numFmtId="0" fontId="15" fillId="15" borderId="0" xfId="0" applyFont="1" applyFill="1" applyAlignment="1">
      <alignment horizontal="right" vertical="center"/>
    </xf>
    <xf numFmtId="9" fontId="21" fillId="15" borderId="0" xfId="1" applyFont="1" applyFill="1" applyAlignment="1">
      <alignment horizontal="left" vertical="center"/>
    </xf>
    <xf numFmtId="0" fontId="15" fillId="16" borderId="0" xfId="0" applyFont="1" applyFill="1" applyAlignment="1">
      <alignment horizontal="center" vertical="center"/>
    </xf>
    <xf numFmtId="0" fontId="15" fillId="15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16" borderId="2" xfId="0" applyFont="1" applyFill="1" applyBorder="1" applyAlignment="1">
      <alignment horizontal="center" vertical="center"/>
    </xf>
    <xf numFmtId="0" fontId="21" fillId="15" borderId="0" xfId="0" applyFont="1" applyFill="1" applyAlignment="1">
      <alignment vertical="center"/>
    </xf>
    <xf numFmtId="0" fontId="15" fillId="15" borderId="0" xfId="0" applyFont="1" applyFill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17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9" fontId="21" fillId="16" borderId="0" xfId="1" applyFont="1" applyFill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5" fillId="15" borderId="0" xfId="0" applyFont="1" applyFill="1" applyAlignment="1">
      <alignment horizontal="right" vertical="center"/>
    </xf>
    <xf numFmtId="0" fontId="31" fillId="18" borderId="14" xfId="0" applyFont="1" applyFill="1" applyBorder="1" applyAlignment="1">
      <alignment horizontal="center" vertical="center"/>
    </xf>
    <xf numFmtId="0" fontId="27" fillId="18" borderId="15" xfId="0" applyFont="1" applyFill="1" applyBorder="1" applyAlignment="1">
      <alignment horizontal="center" vertical="center"/>
    </xf>
    <xf numFmtId="0" fontId="15" fillId="15" borderId="0" xfId="0" applyFont="1" applyFill="1" applyAlignment="1">
      <alignment horizontal="left" vertical="center"/>
    </xf>
    <xf numFmtId="0" fontId="20" fillId="12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right" vertical="center"/>
    </xf>
    <xf numFmtId="0" fontId="15" fillId="16" borderId="2" xfId="0" applyFont="1" applyFill="1" applyBorder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23" fillId="16" borderId="0" xfId="0" applyFont="1" applyFill="1" applyAlignment="1">
      <alignment horizontal="right" vertical="center"/>
    </xf>
    <xf numFmtId="0" fontId="23" fillId="16" borderId="2" xfId="0" applyFont="1" applyFill="1" applyBorder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7" fillId="18" borderId="14" xfId="0" applyFont="1" applyFill="1" applyBorder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6" borderId="1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/>
    <xf numFmtId="0" fontId="33" fillId="19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164" fontId="10" fillId="0" borderId="1" xfId="0" applyNumberFormat="1" applyFont="1" applyBorder="1"/>
    <xf numFmtId="0" fontId="10" fillId="0" borderId="1" xfId="0" applyFont="1" applyBorder="1"/>
    <xf numFmtId="0" fontId="12" fillId="6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6" borderId="6" xfId="0" applyFont="1" applyFill="1" applyBorder="1"/>
    <xf numFmtId="164" fontId="10" fillId="0" borderId="0" xfId="0" applyNumberFormat="1" applyFont="1" applyBorder="1"/>
    <xf numFmtId="0" fontId="10" fillId="0" borderId="7" xfId="0" applyFont="1" applyBorder="1"/>
    <xf numFmtId="0" fontId="32" fillId="6" borderId="6" xfId="0" applyFont="1" applyFill="1" applyBorder="1" applyAlignment="1"/>
    <xf numFmtId="0" fontId="32" fillId="6" borderId="0" xfId="0" applyFont="1" applyFill="1" applyBorder="1" applyAlignment="1"/>
    <xf numFmtId="0" fontId="32" fillId="6" borderId="7" xfId="0" applyFont="1" applyFill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12" fillId="6" borderId="9" xfId="0" applyFont="1" applyFill="1" applyBorder="1"/>
    <xf numFmtId="0" fontId="0" fillId="0" borderId="10" xfId="0" applyFont="1" applyBorder="1" applyAlignment="1"/>
    <xf numFmtId="0" fontId="0" fillId="0" borderId="16" xfId="0" applyFont="1" applyBorder="1" applyAlignment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64" fontId="0" fillId="8" borderId="6" xfId="0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12700</xdr:colOff>
      <xdr:row>10</xdr:row>
      <xdr:rowOff>9526</xdr:rowOff>
    </xdr:from>
    <xdr:ext cx="2060316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BF1ADE09-7293-436F-A24D-0BA9D4C59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7825" y="1779589"/>
          <a:ext cx="2060316" cy="736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52916</xdr:colOff>
      <xdr:row>20</xdr:row>
      <xdr:rowOff>42334</xdr:rowOff>
    </xdr:from>
    <xdr:to>
      <xdr:col>8</xdr:col>
      <xdr:colOff>103844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64D346-95E2-4926-9D8B-5C7EBB7A8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0749" y="4064001"/>
          <a:ext cx="2326345" cy="730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7611123" cy="9034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DFE804-5E23-44AB-AD8B-A72C29161B8B}"/>
            </a:ext>
          </a:extLst>
        </xdr:cNvPr>
        <xdr:cNvSpPr txBox="1"/>
      </xdr:nvSpPr>
      <xdr:spPr>
        <a:xfrm>
          <a:off x="4089400" y="19050"/>
          <a:ext cx="7611123" cy="903452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Dari </a:t>
          </a:r>
          <a:r>
            <a:rPr lang="id-ID" sz="1100" b="1"/>
            <a:t>13 data </a:t>
          </a:r>
          <a:r>
            <a:rPr lang="id-ID" sz="1100"/>
            <a:t>pengujian klasifikasi </a:t>
          </a:r>
          <a:r>
            <a:rPr lang="id-ID" sz="1100" b="1"/>
            <a:t>suhu</a:t>
          </a:r>
          <a:r>
            <a:rPr lang="id-ID" sz="1100"/>
            <a:t> yang terbagi menjadi 2 label, didapatkan hasil:</a:t>
          </a:r>
        </a:p>
        <a:p>
          <a:r>
            <a:rPr lang="en-ID" sz="1100"/>
            <a:t>- Dari 6 data suhu NORMAL, yang diprediksi </a:t>
          </a:r>
          <a:r>
            <a:rPr lang="id-ID" sz="1100" b="1"/>
            <a:t>benar</a:t>
          </a:r>
          <a:r>
            <a:rPr lang="id-ID" sz="1100"/>
            <a:t> (</a:t>
          </a:r>
          <a:r>
            <a:rPr lang="en-ID" sz="1100">
              <a:solidFill>
                <a:schemeClr val="accent1"/>
              </a:solidFill>
            </a:rPr>
            <a:t>normal</a:t>
          </a:r>
          <a:r>
            <a:rPr lang="id-ID" sz="1100"/>
            <a:t>)</a:t>
          </a:r>
          <a:r>
            <a:rPr lang="en-ID" sz="1100"/>
            <a:t> sebanyak 5 kali, diprediksi</a:t>
          </a:r>
          <a:r>
            <a:rPr lang="id-ID" sz="1100"/>
            <a:t> </a:t>
          </a:r>
          <a:r>
            <a:rPr lang="id-ID" sz="1100" b="1"/>
            <a:t>salah</a:t>
          </a:r>
          <a:r>
            <a:rPr lang="id-ID" sz="1100"/>
            <a:t> (</a:t>
          </a:r>
          <a:r>
            <a:rPr lang="en-ID" sz="1100">
              <a:solidFill>
                <a:schemeClr val="accent2"/>
              </a:solidFill>
            </a:rPr>
            <a:t>panas</a:t>
          </a:r>
          <a:r>
            <a:rPr lang="id-ID" sz="1100"/>
            <a:t>)</a:t>
          </a:r>
          <a:r>
            <a:rPr lang="en-ID" sz="1100"/>
            <a:t> sebanyak 1 kali.</a:t>
          </a:r>
          <a:endParaRPr lang="id-ID" sz="1100"/>
        </a:p>
        <a:p>
          <a:r>
            <a:rPr lang="en-ID" sz="1100"/>
            <a:t>- Dari </a:t>
          </a:r>
          <a:r>
            <a:rPr lang="id-ID" sz="1100"/>
            <a:t>7</a:t>
          </a:r>
          <a:r>
            <a:rPr lang="en-ID" sz="1100"/>
            <a:t> data suhu PANAS, yang diprediksi </a:t>
          </a:r>
          <a:r>
            <a:rPr lang="id-ID" sz="1100" b="1"/>
            <a:t>benar</a:t>
          </a:r>
          <a:r>
            <a:rPr lang="id-ID" sz="1100" baseline="0"/>
            <a:t> (</a:t>
          </a:r>
          <a:r>
            <a:rPr lang="id-ID" sz="1100" baseline="0">
              <a:solidFill>
                <a:schemeClr val="accent1"/>
              </a:solidFill>
            </a:rPr>
            <a:t>panas</a:t>
          </a:r>
          <a:r>
            <a:rPr lang="id-ID" sz="1100" baseline="0"/>
            <a:t>)</a:t>
          </a:r>
          <a:r>
            <a:rPr lang="en-ID" sz="1100"/>
            <a:t> sebanyak </a:t>
          </a:r>
          <a:r>
            <a:rPr lang="id-ID" sz="1100"/>
            <a:t>7</a:t>
          </a:r>
          <a:r>
            <a:rPr lang="en-ID" sz="1100"/>
            <a:t> kali, diprediksi </a:t>
          </a:r>
          <a:r>
            <a:rPr lang="en-ID" sz="1100" b="1"/>
            <a:t>salah</a:t>
          </a:r>
          <a:r>
            <a:rPr lang="id-ID" sz="1100"/>
            <a:t> (</a:t>
          </a:r>
          <a:r>
            <a:rPr lang="id-ID" sz="1100">
              <a:solidFill>
                <a:schemeClr val="accent2"/>
              </a:solidFill>
            </a:rPr>
            <a:t>normal</a:t>
          </a:r>
          <a:r>
            <a:rPr lang="id-ID" sz="1100"/>
            <a:t>)</a:t>
          </a:r>
          <a:r>
            <a:rPr lang="en-ID" sz="1100"/>
            <a:t> sebanyak </a:t>
          </a:r>
          <a:r>
            <a:rPr lang="id-ID" sz="1100"/>
            <a:t>0</a:t>
          </a:r>
          <a:r>
            <a:rPr lang="en-ID" sz="1100"/>
            <a:t> kali.</a:t>
          </a:r>
          <a:endParaRPr lang="id-ID" sz="1100"/>
        </a:p>
        <a:p>
          <a:endParaRPr lang="id-ID" sz="1100"/>
        </a:p>
        <a:p>
          <a:r>
            <a:rPr lang="id-ID" sz="1100"/>
            <a:t>Akan dilakukan validasi model menggunakan Confusion Matrix.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174"/>
  <sheetViews>
    <sheetView zoomScale="70" zoomScaleNormal="70" workbookViewId="0">
      <selection activeCell="I3" sqref="I3"/>
    </sheetView>
  </sheetViews>
  <sheetFormatPr defaultColWidth="14.453125" defaultRowHeight="15.75" customHeight="1" x14ac:dyDescent="0.25"/>
  <cols>
    <col min="1" max="1" width="4" style="7" bestFit="1" customWidth="1"/>
    <col min="6" max="6" width="4" style="7" bestFit="1" customWidth="1"/>
  </cols>
  <sheetData>
    <row r="1" spans="1:13" ht="15.75" customHeight="1" x14ac:dyDescent="0.25">
      <c r="A1" s="87" t="s">
        <v>3</v>
      </c>
      <c r="B1" s="87"/>
      <c r="C1" s="87"/>
      <c r="D1" s="87"/>
      <c r="E1" s="98" t="s">
        <v>99</v>
      </c>
      <c r="F1" s="87" t="s">
        <v>3</v>
      </c>
      <c r="G1" s="87"/>
      <c r="H1" s="87"/>
      <c r="I1" s="87"/>
    </row>
    <row r="2" spans="1:13" ht="15.75" customHeight="1" x14ac:dyDescent="0.25">
      <c r="A2" s="87"/>
      <c r="B2" s="87"/>
      <c r="C2" s="87"/>
      <c r="D2" s="87"/>
      <c r="E2" s="98"/>
      <c r="F2" s="87"/>
      <c r="G2" s="87"/>
      <c r="H2" s="87"/>
      <c r="I2" s="87"/>
    </row>
    <row r="3" spans="1:13" s="2" customFormat="1" ht="15.75" customHeight="1" x14ac:dyDescent="0.25">
      <c r="A3" s="88" t="s">
        <v>23</v>
      </c>
      <c r="B3" s="88" t="s">
        <v>4</v>
      </c>
      <c r="C3" s="88" t="s">
        <v>5</v>
      </c>
      <c r="D3" s="88" t="s">
        <v>6</v>
      </c>
      <c r="E3" s="98"/>
      <c r="F3" s="88" t="s">
        <v>23</v>
      </c>
      <c r="G3" s="88" t="s">
        <v>4</v>
      </c>
      <c r="H3" s="88" t="s">
        <v>5</v>
      </c>
      <c r="I3" s="88" t="s">
        <v>6</v>
      </c>
      <c r="K3" s="3" t="s">
        <v>4</v>
      </c>
      <c r="L3" s="3" t="s">
        <v>5</v>
      </c>
      <c r="M3" s="3" t="s">
        <v>6</v>
      </c>
    </row>
    <row r="4" spans="1:13" ht="15.75" customHeight="1" x14ac:dyDescent="0.35">
      <c r="A4" s="89">
        <v>1</v>
      </c>
      <c r="B4" s="90">
        <v>68</v>
      </c>
      <c r="C4" s="90">
        <v>32.299999999999997</v>
      </c>
      <c r="D4" s="91" t="s">
        <v>0</v>
      </c>
      <c r="F4" s="89">
        <v>1</v>
      </c>
      <c r="G4" s="90">
        <v>68</v>
      </c>
      <c r="H4" s="90">
        <v>32.299999999999997</v>
      </c>
      <c r="I4" s="91" t="s">
        <v>0</v>
      </c>
      <c r="K4" s="4" t="s">
        <v>7</v>
      </c>
      <c r="L4" s="4" t="s">
        <v>9</v>
      </c>
      <c r="M4" s="4" t="s">
        <v>0</v>
      </c>
    </row>
    <row r="5" spans="1:13" ht="15.75" customHeight="1" x14ac:dyDescent="0.35">
      <c r="A5" s="89">
        <v>2</v>
      </c>
      <c r="B5" s="90">
        <v>68</v>
      </c>
      <c r="C5" s="90">
        <v>32.200000000000003</v>
      </c>
      <c r="D5" s="91" t="s">
        <v>0</v>
      </c>
      <c r="F5" s="89">
        <v>2</v>
      </c>
      <c r="G5" s="90">
        <v>68</v>
      </c>
      <c r="H5" s="90">
        <v>32.200000000000003</v>
      </c>
      <c r="I5" s="91" t="s">
        <v>0</v>
      </c>
      <c r="K5" s="4" t="s">
        <v>8</v>
      </c>
      <c r="L5" s="4" t="s">
        <v>10</v>
      </c>
      <c r="M5" s="4" t="s">
        <v>1</v>
      </c>
    </row>
    <row r="6" spans="1:13" ht="15.75" customHeight="1" x14ac:dyDescent="0.35">
      <c r="A6" s="89">
        <v>3</v>
      </c>
      <c r="B6" s="92">
        <v>68</v>
      </c>
      <c r="C6" s="92">
        <v>32.200000000000003</v>
      </c>
      <c r="D6" s="93" t="s">
        <v>0</v>
      </c>
      <c r="F6" s="89">
        <v>3</v>
      </c>
      <c r="G6" s="90">
        <v>69</v>
      </c>
      <c r="H6" s="90">
        <v>32.1</v>
      </c>
      <c r="I6" s="91" t="s">
        <v>0</v>
      </c>
    </row>
    <row r="7" spans="1:13" ht="15.75" customHeight="1" x14ac:dyDescent="0.35">
      <c r="A7" s="89">
        <v>4</v>
      </c>
      <c r="B7" s="92">
        <v>68</v>
      </c>
      <c r="C7" s="92">
        <v>32.200000000000003</v>
      </c>
      <c r="D7" s="93" t="s">
        <v>0</v>
      </c>
      <c r="F7" s="89">
        <v>4</v>
      </c>
      <c r="G7" s="90">
        <v>69</v>
      </c>
      <c r="H7" s="94">
        <v>32</v>
      </c>
      <c r="I7" s="91" t="s">
        <v>0</v>
      </c>
    </row>
    <row r="8" spans="1:13" ht="15.75" customHeight="1" x14ac:dyDescent="0.35">
      <c r="A8" s="89">
        <v>5</v>
      </c>
      <c r="B8" s="92">
        <v>68</v>
      </c>
      <c r="C8" s="92">
        <v>32.200000000000003</v>
      </c>
      <c r="D8" s="93" t="s">
        <v>0</v>
      </c>
      <c r="F8" s="89">
        <v>5</v>
      </c>
      <c r="G8" s="90">
        <v>68</v>
      </c>
      <c r="H8" s="94">
        <v>32</v>
      </c>
      <c r="I8" s="91" t="s">
        <v>0</v>
      </c>
    </row>
    <row r="9" spans="1:13" ht="15.75" customHeight="1" x14ac:dyDescent="0.35">
      <c r="A9" s="89">
        <v>6</v>
      </c>
      <c r="B9" s="92">
        <v>68</v>
      </c>
      <c r="C9" s="92">
        <v>32.200000000000003</v>
      </c>
      <c r="D9" s="93" t="s">
        <v>0</v>
      </c>
      <c r="F9" s="89">
        <v>6</v>
      </c>
      <c r="G9" s="90">
        <v>68</v>
      </c>
      <c r="H9" s="90">
        <v>31.9</v>
      </c>
      <c r="I9" s="91" t="s">
        <v>0</v>
      </c>
    </row>
    <row r="10" spans="1:13" ht="15.75" customHeight="1" x14ac:dyDescent="0.35">
      <c r="A10" s="89">
        <v>7</v>
      </c>
      <c r="B10" s="92">
        <v>68</v>
      </c>
      <c r="C10" s="92">
        <v>32.200000000000003</v>
      </c>
      <c r="D10" s="93" t="s">
        <v>0</v>
      </c>
      <c r="F10" s="89">
        <v>7</v>
      </c>
      <c r="G10" s="90">
        <v>69</v>
      </c>
      <c r="H10" s="90">
        <v>31.9</v>
      </c>
      <c r="I10" s="91" t="s">
        <v>0</v>
      </c>
    </row>
    <row r="11" spans="1:13" ht="15.75" customHeight="1" x14ac:dyDescent="0.35">
      <c r="A11" s="89">
        <v>8</v>
      </c>
      <c r="B11" s="92">
        <v>68</v>
      </c>
      <c r="C11" s="92">
        <v>32.200000000000003</v>
      </c>
      <c r="D11" s="93" t="s">
        <v>0</v>
      </c>
      <c r="F11" s="89">
        <v>8</v>
      </c>
      <c r="G11" s="90">
        <v>70</v>
      </c>
      <c r="H11" s="90">
        <v>32.1</v>
      </c>
      <c r="I11" s="91" t="s">
        <v>0</v>
      </c>
    </row>
    <row r="12" spans="1:13" ht="15.75" customHeight="1" x14ac:dyDescent="0.35">
      <c r="A12" s="89">
        <v>9</v>
      </c>
      <c r="B12" s="90">
        <v>69</v>
      </c>
      <c r="C12" s="90">
        <v>32.1</v>
      </c>
      <c r="D12" s="91" t="s">
        <v>0</v>
      </c>
      <c r="F12" s="89">
        <v>9</v>
      </c>
      <c r="G12" s="90">
        <v>70</v>
      </c>
      <c r="H12" s="90">
        <v>32.299999999999997</v>
      </c>
      <c r="I12" s="91" t="s">
        <v>0</v>
      </c>
    </row>
    <row r="13" spans="1:13" ht="15.75" customHeight="1" x14ac:dyDescent="0.35">
      <c r="A13" s="89">
        <v>10</v>
      </c>
      <c r="B13" s="92">
        <v>69</v>
      </c>
      <c r="C13" s="92">
        <v>32.1</v>
      </c>
      <c r="D13" s="93" t="s">
        <v>0</v>
      </c>
      <c r="F13" s="89">
        <v>10</v>
      </c>
      <c r="G13" s="90">
        <v>70</v>
      </c>
      <c r="H13" s="90">
        <v>32.4</v>
      </c>
      <c r="I13" s="91" t="s">
        <v>0</v>
      </c>
    </row>
    <row r="14" spans="1:13" ht="15.75" customHeight="1" x14ac:dyDescent="0.35">
      <c r="A14" s="89">
        <v>11</v>
      </c>
      <c r="B14" s="92">
        <v>69</v>
      </c>
      <c r="C14" s="92">
        <v>32.1</v>
      </c>
      <c r="D14" s="93" t="s">
        <v>0</v>
      </c>
      <c r="F14" s="89">
        <v>11</v>
      </c>
      <c r="G14" s="90">
        <v>69</v>
      </c>
      <c r="H14" s="90">
        <v>32.799999999999997</v>
      </c>
      <c r="I14" s="91" t="s">
        <v>0</v>
      </c>
    </row>
    <row r="15" spans="1:13" ht="15.75" customHeight="1" x14ac:dyDescent="0.35">
      <c r="A15" s="89">
        <v>12</v>
      </c>
      <c r="B15" s="92">
        <v>69</v>
      </c>
      <c r="C15" s="92">
        <v>32.1</v>
      </c>
      <c r="D15" s="93" t="s">
        <v>0</v>
      </c>
      <c r="F15" s="89">
        <v>12</v>
      </c>
      <c r="G15" s="90">
        <v>69</v>
      </c>
      <c r="H15" s="90">
        <v>33.1</v>
      </c>
      <c r="I15" s="91" t="s">
        <v>0</v>
      </c>
    </row>
    <row r="16" spans="1:13" ht="15.75" customHeight="1" x14ac:dyDescent="0.35">
      <c r="A16" s="89">
        <v>13</v>
      </c>
      <c r="B16" s="92">
        <v>69</v>
      </c>
      <c r="C16" s="92">
        <v>32.1</v>
      </c>
      <c r="D16" s="93" t="s">
        <v>0</v>
      </c>
      <c r="F16" s="89">
        <v>13</v>
      </c>
      <c r="G16" s="90">
        <v>68</v>
      </c>
      <c r="H16" s="90">
        <v>33.799999999999997</v>
      </c>
      <c r="I16" s="91" t="s">
        <v>0</v>
      </c>
    </row>
    <row r="17" spans="1:10" ht="15.75" customHeight="1" x14ac:dyDescent="0.35">
      <c r="A17" s="89">
        <v>14</v>
      </c>
      <c r="B17" s="92">
        <v>69</v>
      </c>
      <c r="C17" s="92">
        <v>32.1</v>
      </c>
      <c r="D17" s="93" t="s">
        <v>0</v>
      </c>
      <c r="F17" s="89">
        <v>14</v>
      </c>
      <c r="G17" s="90">
        <v>67</v>
      </c>
      <c r="H17" s="90">
        <v>34.299999999999997</v>
      </c>
      <c r="I17" s="91" t="s">
        <v>1</v>
      </c>
      <c r="J17" s="1"/>
    </row>
    <row r="18" spans="1:10" ht="15.75" customHeight="1" x14ac:dyDescent="0.35">
      <c r="A18" s="89">
        <v>15</v>
      </c>
      <c r="B18" s="92">
        <v>69</v>
      </c>
      <c r="C18" s="92">
        <v>32.1</v>
      </c>
      <c r="D18" s="93" t="s">
        <v>0</v>
      </c>
      <c r="F18" s="89">
        <v>15</v>
      </c>
      <c r="G18" s="90">
        <v>66</v>
      </c>
      <c r="H18" s="90">
        <v>34.6</v>
      </c>
      <c r="I18" s="91" t="s">
        <v>1</v>
      </c>
      <c r="J18" s="1"/>
    </row>
    <row r="19" spans="1:10" ht="15.75" customHeight="1" x14ac:dyDescent="0.35">
      <c r="A19" s="89">
        <v>16</v>
      </c>
      <c r="B19" s="90">
        <v>69</v>
      </c>
      <c r="C19" s="94">
        <v>32</v>
      </c>
      <c r="D19" s="91" t="s">
        <v>0</v>
      </c>
      <c r="F19" s="89">
        <v>16</v>
      </c>
      <c r="G19" s="90">
        <v>65</v>
      </c>
      <c r="H19" s="90">
        <v>34.700000000000003</v>
      </c>
      <c r="I19" s="91" t="s">
        <v>1</v>
      </c>
    </row>
    <row r="20" spans="1:10" ht="15.75" customHeight="1" x14ac:dyDescent="0.35">
      <c r="A20" s="89">
        <v>17</v>
      </c>
      <c r="B20" s="92">
        <v>69</v>
      </c>
      <c r="C20" s="95">
        <v>32</v>
      </c>
      <c r="D20" s="93" t="s">
        <v>0</v>
      </c>
      <c r="F20" s="89">
        <v>17</v>
      </c>
      <c r="G20" s="90">
        <v>63</v>
      </c>
      <c r="H20" s="90">
        <v>34.9</v>
      </c>
      <c r="I20" s="91" t="s">
        <v>1</v>
      </c>
    </row>
    <row r="21" spans="1:10" ht="14.5" x14ac:dyDescent="0.35">
      <c r="A21" s="89">
        <v>18</v>
      </c>
      <c r="B21" s="92">
        <v>69</v>
      </c>
      <c r="C21" s="95">
        <v>32</v>
      </c>
      <c r="D21" s="93" t="s">
        <v>0</v>
      </c>
      <c r="F21" s="89">
        <v>18</v>
      </c>
      <c r="G21" s="90">
        <v>62</v>
      </c>
      <c r="H21" s="94">
        <v>35</v>
      </c>
      <c r="I21" s="91" t="s">
        <v>1</v>
      </c>
    </row>
    <row r="22" spans="1:10" ht="14.5" x14ac:dyDescent="0.35">
      <c r="A22" s="89">
        <v>19</v>
      </c>
      <c r="B22" s="92">
        <v>69</v>
      </c>
      <c r="C22" s="95">
        <v>32</v>
      </c>
      <c r="D22" s="93" t="s">
        <v>0</v>
      </c>
      <c r="F22" s="89">
        <v>19</v>
      </c>
      <c r="G22" s="90">
        <v>59</v>
      </c>
      <c r="H22" s="90">
        <v>35.1</v>
      </c>
      <c r="I22" s="91" t="s">
        <v>1</v>
      </c>
    </row>
    <row r="23" spans="1:10" ht="14.5" x14ac:dyDescent="0.35">
      <c r="A23" s="89">
        <v>20</v>
      </c>
      <c r="B23" s="90">
        <v>68</v>
      </c>
      <c r="C23" s="94">
        <v>32</v>
      </c>
      <c r="D23" s="91" t="s">
        <v>0</v>
      </c>
      <c r="F23" s="89">
        <v>20</v>
      </c>
      <c r="G23" s="90">
        <v>58</v>
      </c>
      <c r="H23" s="90">
        <v>35.200000000000003</v>
      </c>
      <c r="I23" s="91" t="s">
        <v>1</v>
      </c>
    </row>
    <row r="24" spans="1:10" ht="14.5" x14ac:dyDescent="0.35">
      <c r="A24" s="89">
        <v>21</v>
      </c>
      <c r="B24" s="92">
        <v>68</v>
      </c>
      <c r="C24" s="95">
        <v>32</v>
      </c>
      <c r="D24" s="93" t="s">
        <v>0</v>
      </c>
      <c r="F24" s="89">
        <v>21</v>
      </c>
      <c r="G24" s="90">
        <v>57</v>
      </c>
      <c r="H24" s="90">
        <v>35.5</v>
      </c>
      <c r="I24" s="91" t="s">
        <v>1</v>
      </c>
    </row>
    <row r="25" spans="1:10" ht="14.5" x14ac:dyDescent="0.35">
      <c r="A25" s="89">
        <v>22</v>
      </c>
      <c r="B25" s="92">
        <v>68</v>
      </c>
      <c r="C25" s="95">
        <v>32</v>
      </c>
      <c r="D25" s="93" t="s">
        <v>0</v>
      </c>
      <c r="F25" s="89">
        <v>22</v>
      </c>
      <c r="G25" s="90">
        <v>57</v>
      </c>
      <c r="H25" s="94">
        <v>36</v>
      </c>
      <c r="I25" s="91" t="s">
        <v>1</v>
      </c>
    </row>
    <row r="26" spans="1:10" ht="14.5" x14ac:dyDescent="0.35">
      <c r="A26" s="89">
        <v>23</v>
      </c>
      <c r="B26" s="92">
        <v>68</v>
      </c>
      <c r="C26" s="95">
        <v>32</v>
      </c>
      <c r="D26" s="93" t="s">
        <v>0</v>
      </c>
      <c r="F26" s="89">
        <v>23</v>
      </c>
      <c r="G26" s="90">
        <v>57</v>
      </c>
      <c r="H26" s="90">
        <v>36.299999999999997</v>
      </c>
      <c r="I26" s="91" t="s">
        <v>1</v>
      </c>
    </row>
    <row r="27" spans="1:10" ht="14.5" x14ac:dyDescent="0.35">
      <c r="A27" s="89">
        <v>24</v>
      </c>
      <c r="B27" s="90">
        <v>68</v>
      </c>
      <c r="C27" s="90">
        <v>31.9</v>
      </c>
      <c r="D27" s="91" t="s">
        <v>0</v>
      </c>
      <c r="F27" s="89">
        <v>24</v>
      </c>
      <c r="G27" s="90">
        <v>56</v>
      </c>
      <c r="H27" s="90">
        <v>36.700000000000003</v>
      </c>
      <c r="I27" s="91" t="s">
        <v>1</v>
      </c>
    </row>
    <row r="28" spans="1:10" ht="14.5" x14ac:dyDescent="0.35">
      <c r="A28" s="89">
        <v>25</v>
      </c>
      <c r="B28" s="92">
        <v>68</v>
      </c>
      <c r="C28" s="92">
        <v>31.9</v>
      </c>
      <c r="D28" s="93" t="s">
        <v>0</v>
      </c>
      <c r="F28" s="89">
        <v>25</v>
      </c>
      <c r="G28" s="90">
        <v>55</v>
      </c>
      <c r="H28" s="90">
        <v>36.9</v>
      </c>
      <c r="I28" s="91" t="s">
        <v>1</v>
      </c>
    </row>
    <row r="29" spans="1:10" ht="14.5" x14ac:dyDescent="0.35">
      <c r="A29" s="89">
        <v>26</v>
      </c>
      <c r="B29" s="90">
        <v>69</v>
      </c>
      <c r="C29" s="90">
        <v>31.9</v>
      </c>
      <c r="D29" s="91" t="s">
        <v>0</v>
      </c>
      <c r="F29" s="89">
        <v>26</v>
      </c>
      <c r="G29" s="90">
        <v>53</v>
      </c>
      <c r="H29" s="90">
        <v>36.5</v>
      </c>
      <c r="I29" s="91" t="s">
        <v>1</v>
      </c>
    </row>
    <row r="30" spans="1:10" ht="14.5" x14ac:dyDescent="0.35">
      <c r="A30" s="89">
        <v>27</v>
      </c>
      <c r="B30" s="92">
        <v>69</v>
      </c>
      <c r="C30" s="92">
        <v>31.9</v>
      </c>
      <c r="D30" s="93" t="s">
        <v>0</v>
      </c>
      <c r="F30" s="89">
        <v>27</v>
      </c>
      <c r="G30" s="90">
        <v>53</v>
      </c>
      <c r="H30" s="90">
        <v>36.4</v>
      </c>
      <c r="I30" s="91" t="s">
        <v>1</v>
      </c>
    </row>
    <row r="31" spans="1:10" ht="14.5" x14ac:dyDescent="0.35">
      <c r="A31" s="89">
        <v>28</v>
      </c>
      <c r="B31" s="92">
        <v>69</v>
      </c>
      <c r="C31" s="92">
        <v>31.9</v>
      </c>
      <c r="D31" s="93" t="s">
        <v>0</v>
      </c>
      <c r="F31" s="89">
        <v>28</v>
      </c>
      <c r="G31" s="90">
        <v>54</v>
      </c>
      <c r="H31" s="90">
        <v>36.299999999999997</v>
      </c>
      <c r="I31" s="91" t="s">
        <v>1</v>
      </c>
    </row>
    <row r="32" spans="1:10" ht="14.5" x14ac:dyDescent="0.35">
      <c r="A32" s="89">
        <v>29</v>
      </c>
      <c r="B32" s="92">
        <v>69</v>
      </c>
      <c r="C32" s="92">
        <v>31.9</v>
      </c>
      <c r="D32" s="93" t="s">
        <v>0</v>
      </c>
      <c r="F32" s="89">
        <v>29</v>
      </c>
      <c r="G32" s="90">
        <v>54</v>
      </c>
      <c r="H32" s="90">
        <v>36.1</v>
      </c>
      <c r="I32" s="91" t="s">
        <v>1</v>
      </c>
    </row>
    <row r="33" spans="1:9" ht="14.5" x14ac:dyDescent="0.35">
      <c r="A33" s="89">
        <v>30</v>
      </c>
      <c r="B33" s="92">
        <v>69</v>
      </c>
      <c r="C33" s="92">
        <v>31.9</v>
      </c>
      <c r="D33" s="93" t="s">
        <v>0</v>
      </c>
      <c r="F33" s="89">
        <v>30</v>
      </c>
      <c r="G33" s="90">
        <v>54</v>
      </c>
      <c r="H33" s="94">
        <v>36</v>
      </c>
      <c r="I33" s="91" t="s">
        <v>1</v>
      </c>
    </row>
    <row r="34" spans="1:9" ht="14.5" x14ac:dyDescent="0.35">
      <c r="A34" s="89">
        <v>31</v>
      </c>
      <c r="B34" s="92">
        <v>69</v>
      </c>
      <c r="C34" s="92">
        <v>31.9</v>
      </c>
      <c r="D34" s="93" t="s">
        <v>0</v>
      </c>
      <c r="F34" s="89">
        <v>31</v>
      </c>
      <c r="G34" s="90">
        <v>55</v>
      </c>
      <c r="H34" s="90">
        <v>35.9</v>
      </c>
      <c r="I34" s="91" t="s">
        <v>1</v>
      </c>
    </row>
    <row r="35" spans="1:9" ht="14.5" x14ac:dyDescent="0.35">
      <c r="A35" s="89">
        <v>32</v>
      </c>
      <c r="B35" s="90">
        <v>70</v>
      </c>
      <c r="C35" s="90">
        <v>32.1</v>
      </c>
      <c r="D35" s="91" t="s">
        <v>0</v>
      </c>
      <c r="F35" s="89">
        <v>32</v>
      </c>
      <c r="G35" s="90">
        <v>55</v>
      </c>
      <c r="H35" s="90">
        <v>35.799999999999997</v>
      </c>
      <c r="I35" s="91" t="s">
        <v>1</v>
      </c>
    </row>
    <row r="36" spans="1:9" ht="14.5" x14ac:dyDescent="0.35">
      <c r="A36" s="89">
        <v>33</v>
      </c>
      <c r="B36" s="92">
        <v>70</v>
      </c>
      <c r="C36" s="92">
        <v>32.1</v>
      </c>
      <c r="D36" s="93" t="s">
        <v>0</v>
      </c>
      <c r="F36" s="89">
        <v>33</v>
      </c>
      <c r="G36" s="90">
        <v>55</v>
      </c>
      <c r="H36" s="90">
        <v>35.700000000000003</v>
      </c>
      <c r="I36" s="91" t="s">
        <v>1</v>
      </c>
    </row>
    <row r="37" spans="1:9" ht="14.5" x14ac:dyDescent="0.35">
      <c r="A37" s="89">
        <v>34</v>
      </c>
      <c r="B37" s="90">
        <v>70</v>
      </c>
      <c r="C37" s="90">
        <v>32.299999999999997</v>
      </c>
      <c r="D37" s="91" t="s">
        <v>0</v>
      </c>
      <c r="F37" s="89">
        <v>34</v>
      </c>
      <c r="G37" s="90">
        <v>55</v>
      </c>
      <c r="H37" s="90">
        <v>35.6</v>
      </c>
      <c r="I37" s="91" t="s">
        <v>1</v>
      </c>
    </row>
    <row r="38" spans="1:9" ht="14.5" x14ac:dyDescent="0.35">
      <c r="A38" s="89">
        <v>35</v>
      </c>
      <c r="B38" s="92">
        <v>70</v>
      </c>
      <c r="C38" s="92">
        <v>32.299999999999997</v>
      </c>
      <c r="D38" s="93" t="s">
        <v>0</v>
      </c>
      <c r="F38" s="89">
        <v>35</v>
      </c>
      <c r="G38" s="90">
        <v>56</v>
      </c>
      <c r="H38" s="90">
        <v>35.5</v>
      </c>
      <c r="I38" s="91" t="s">
        <v>1</v>
      </c>
    </row>
    <row r="39" spans="1:9" ht="14.5" x14ac:dyDescent="0.35">
      <c r="A39" s="89">
        <v>36</v>
      </c>
      <c r="B39" s="90">
        <v>70</v>
      </c>
      <c r="C39" s="90">
        <v>32.4</v>
      </c>
      <c r="D39" s="91" t="s">
        <v>0</v>
      </c>
      <c r="F39" s="89">
        <v>36</v>
      </c>
      <c r="G39" s="90">
        <v>56</v>
      </c>
      <c r="H39" s="90">
        <v>35.4</v>
      </c>
      <c r="I39" s="91" t="s">
        <v>1</v>
      </c>
    </row>
    <row r="40" spans="1:9" ht="14.5" x14ac:dyDescent="0.35">
      <c r="A40" s="89">
        <v>37</v>
      </c>
      <c r="B40" s="92">
        <v>70</v>
      </c>
      <c r="C40" s="92">
        <v>32.4</v>
      </c>
      <c r="D40" s="93" t="s">
        <v>0</v>
      </c>
      <c r="F40" s="89">
        <v>37</v>
      </c>
      <c r="G40" s="90">
        <v>57</v>
      </c>
      <c r="H40" s="90">
        <v>35.299999999999997</v>
      </c>
      <c r="I40" s="91" t="s">
        <v>1</v>
      </c>
    </row>
    <row r="41" spans="1:9" ht="14.5" x14ac:dyDescent="0.35">
      <c r="A41" s="89">
        <v>38</v>
      </c>
      <c r="B41" s="90">
        <v>69</v>
      </c>
      <c r="C41" s="90">
        <v>32.799999999999997</v>
      </c>
      <c r="D41" s="91" t="s">
        <v>0</v>
      </c>
      <c r="F41" s="89">
        <v>38</v>
      </c>
      <c r="G41" s="90">
        <v>57</v>
      </c>
      <c r="H41" s="90">
        <v>35.1</v>
      </c>
      <c r="I41" s="91" t="s">
        <v>1</v>
      </c>
    </row>
    <row r="42" spans="1:9" ht="14.5" x14ac:dyDescent="0.35">
      <c r="A42" s="89">
        <v>39</v>
      </c>
      <c r="B42" s="92">
        <v>69</v>
      </c>
      <c r="C42" s="92">
        <v>32.799999999999997</v>
      </c>
      <c r="D42" s="93" t="s">
        <v>0</v>
      </c>
      <c r="F42" s="89">
        <v>39</v>
      </c>
      <c r="G42" s="90">
        <v>57</v>
      </c>
      <c r="H42" s="94">
        <v>35</v>
      </c>
      <c r="I42" s="91" t="s">
        <v>1</v>
      </c>
    </row>
    <row r="43" spans="1:9" ht="14.5" x14ac:dyDescent="0.35">
      <c r="A43" s="89">
        <v>40</v>
      </c>
      <c r="B43" s="90">
        <v>69</v>
      </c>
      <c r="C43" s="90">
        <v>33.1</v>
      </c>
      <c r="D43" s="91" t="s">
        <v>0</v>
      </c>
      <c r="F43" s="89">
        <v>40</v>
      </c>
      <c r="G43" s="90">
        <v>58</v>
      </c>
      <c r="H43" s="90">
        <v>34.9</v>
      </c>
      <c r="I43" s="91" t="s">
        <v>1</v>
      </c>
    </row>
    <row r="44" spans="1:9" ht="14.5" x14ac:dyDescent="0.35">
      <c r="A44" s="89">
        <v>41</v>
      </c>
      <c r="B44" s="92">
        <v>69</v>
      </c>
      <c r="C44" s="92">
        <v>33.1</v>
      </c>
      <c r="D44" s="93" t="s">
        <v>0</v>
      </c>
      <c r="F44" s="89">
        <v>41</v>
      </c>
      <c r="G44" s="90">
        <v>58</v>
      </c>
      <c r="H44" s="90">
        <v>34.799999999999997</v>
      </c>
      <c r="I44" s="91" t="s">
        <v>1</v>
      </c>
    </row>
    <row r="45" spans="1:9" ht="14.5" x14ac:dyDescent="0.35">
      <c r="A45" s="89">
        <v>42</v>
      </c>
      <c r="B45" s="90">
        <v>68</v>
      </c>
      <c r="C45" s="90">
        <v>33.799999999999997</v>
      </c>
      <c r="D45" s="91" t="s">
        <v>0</v>
      </c>
      <c r="F45" s="89">
        <v>42</v>
      </c>
      <c r="G45" s="90">
        <v>58</v>
      </c>
      <c r="H45" s="90">
        <v>34.700000000000003</v>
      </c>
      <c r="I45" s="91" t="s">
        <v>1</v>
      </c>
    </row>
    <row r="46" spans="1:9" ht="14.5" x14ac:dyDescent="0.35">
      <c r="A46" s="89">
        <v>43</v>
      </c>
      <c r="B46" s="92">
        <v>68</v>
      </c>
      <c r="C46" s="92">
        <v>33.799999999999997</v>
      </c>
      <c r="D46" s="93" t="s">
        <v>0</v>
      </c>
      <c r="F46" s="89">
        <v>43</v>
      </c>
      <c r="G46" s="90">
        <v>58</v>
      </c>
      <c r="H46" s="90">
        <v>34.6</v>
      </c>
      <c r="I46" s="91" t="s">
        <v>1</v>
      </c>
    </row>
    <row r="47" spans="1:9" ht="14.5" x14ac:dyDescent="0.35">
      <c r="A47" s="89">
        <v>44</v>
      </c>
      <c r="B47" s="90">
        <v>67</v>
      </c>
      <c r="C47" s="90">
        <v>34.299999999999997</v>
      </c>
      <c r="D47" s="91" t="s">
        <v>1</v>
      </c>
      <c r="F47" s="89">
        <v>44</v>
      </c>
      <c r="G47" s="90">
        <v>59</v>
      </c>
      <c r="H47" s="90">
        <v>34.5</v>
      </c>
      <c r="I47" s="91" t="s">
        <v>1</v>
      </c>
    </row>
    <row r="48" spans="1:9" ht="14.5" x14ac:dyDescent="0.35">
      <c r="A48" s="89">
        <v>45</v>
      </c>
      <c r="B48" s="92">
        <v>67</v>
      </c>
      <c r="C48" s="92">
        <v>34.299999999999997</v>
      </c>
      <c r="D48" s="93" t="s">
        <v>1</v>
      </c>
      <c r="F48" s="89">
        <v>45</v>
      </c>
      <c r="G48" s="90">
        <v>59</v>
      </c>
      <c r="H48" s="90">
        <v>34.4</v>
      </c>
      <c r="I48" s="91" t="s">
        <v>1</v>
      </c>
    </row>
    <row r="49" spans="1:9" ht="14.5" x14ac:dyDescent="0.35">
      <c r="A49" s="89">
        <v>46</v>
      </c>
      <c r="B49" s="90">
        <v>66</v>
      </c>
      <c r="C49" s="90">
        <v>34.6</v>
      </c>
      <c r="D49" s="91" t="s">
        <v>1</v>
      </c>
      <c r="F49" s="89">
        <v>46</v>
      </c>
      <c r="G49" s="90">
        <v>59</v>
      </c>
      <c r="H49" s="90">
        <v>34.299999999999997</v>
      </c>
      <c r="I49" s="91" t="s">
        <v>1</v>
      </c>
    </row>
    <row r="50" spans="1:9" ht="14.5" x14ac:dyDescent="0.35">
      <c r="A50" s="89">
        <v>47</v>
      </c>
      <c r="B50" s="92">
        <v>66</v>
      </c>
      <c r="C50" s="92">
        <v>34.6</v>
      </c>
      <c r="D50" s="93" t="s">
        <v>1</v>
      </c>
      <c r="F50" s="89">
        <v>47</v>
      </c>
      <c r="G50" s="90">
        <v>60</v>
      </c>
      <c r="H50" s="90">
        <v>34.299999999999997</v>
      </c>
      <c r="I50" s="91" t="s">
        <v>1</v>
      </c>
    </row>
    <row r="51" spans="1:9" ht="14.5" x14ac:dyDescent="0.35">
      <c r="A51" s="89">
        <v>48</v>
      </c>
      <c r="B51" s="90">
        <v>65</v>
      </c>
      <c r="C51" s="90">
        <v>34.700000000000003</v>
      </c>
      <c r="D51" s="91" t="s">
        <v>1</v>
      </c>
      <c r="F51" s="89">
        <v>48</v>
      </c>
      <c r="G51" s="90">
        <v>60</v>
      </c>
      <c r="H51" s="90">
        <v>34.200000000000003</v>
      </c>
      <c r="I51" s="91" t="s">
        <v>1</v>
      </c>
    </row>
    <row r="52" spans="1:9" ht="14.5" x14ac:dyDescent="0.35">
      <c r="A52" s="89">
        <v>49</v>
      </c>
      <c r="B52" s="90">
        <v>63</v>
      </c>
      <c r="C52" s="90">
        <v>34.9</v>
      </c>
      <c r="D52" s="91" t="s">
        <v>1</v>
      </c>
      <c r="F52" s="89">
        <v>49</v>
      </c>
      <c r="G52" s="90">
        <v>60</v>
      </c>
      <c r="H52" s="90">
        <v>34.1</v>
      </c>
      <c r="I52" s="91" t="s">
        <v>1</v>
      </c>
    </row>
    <row r="53" spans="1:9" ht="14.5" x14ac:dyDescent="0.35">
      <c r="A53" s="89">
        <v>50</v>
      </c>
      <c r="B53" s="90">
        <v>62</v>
      </c>
      <c r="C53" s="94">
        <v>35</v>
      </c>
      <c r="D53" s="91" t="s">
        <v>1</v>
      </c>
      <c r="F53" s="89">
        <v>50</v>
      </c>
      <c r="G53" s="90">
        <v>60</v>
      </c>
      <c r="H53" s="94">
        <v>34</v>
      </c>
      <c r="I53" s="91" t="s">
        <v>1</v>
      </c>
    </row>
    <row r="54" spans="1:9" ht="14.5" x14ac:dyDescent="0.35">
      <c r="A54" s="89">
        <v>51</v>
      </c>
      <c r="B54" s="92">
        <v>62</v>
      </c>
      <c r="C54" s="95">
        <v>35</v>
      </c>
      <c r="D54" s="93" t="s">
        <v>1</v>
      </c>
      <c r="F54" s="89">
        <v>51</v>
      </c>
      <c r="G54" s="90">
        <v>61</v>
      </c>
      <c r="H54" s="90">
        <v>33.9</v>
      </c>
      <c r="I54" s="91" t="s">
        <v>0</v>
      </c>
    </row>
    <row r="55" spans="1:9" ht="14.5" x14ac:dyDescent="0.35">
      <c r="A55" s="89">
        <v>52</v>
      </c>
      <c r="B55" s="90">
        <v>59</v>
      </c>
      <c r="C55" s="90">
        <v>35.1</v>
      </c>
      <c r="D55" s="91" t="s">
        <v>1</v>
      </c>
      <c r="F55" s="89">
        <v>52</v>
      </c>
      <c r="G55" s="90">
        <v>61</v>
      </c>
      <c r="H55" s="90">
        <v>33.799999999999997</v>
      </c>
      <c r="I55" s="91" t="s">
        <v>0</v>
      </c>
    </row>
    <row r="56" spans="1:9" ht="14.5" x14ac:dyDescent="0.35">
      <c r="A56" s="89">
        <v>53</v>
      </c>
      <c r="B56" s="92">
        <v>59</v>
      </c>
      <c r="C56" s="92">
        <v>35.1</v>
      </c>
      <c r="D56" s="93" t="s">
        <v>1</v>
      </c>
      <c r="F56" s="89">
        <v>53</v>
      </c>
      <c r="G56" s="90">
        <v>61</v>
      </c>
      <c r="H56" s="90">
        <v>33.700000000000003</v>
      </c>
      <c r="I56" s="91" t="s">
        <v>0</v>
      </c>
    </row>
    <row r="57" spans="1:9" ht="14.5" x14ac:dyDescent="0.35">
      <c r="A57" s="89">
        <v>54</v>
      </c>
      <c r="B57" s="92">
        <v>59</v>
      </c>
      <c r="C57" s="92">
        <v>35.1</v>
      </c>
      <c r="D57" s="93" t="s">
        <v>1</v>
      </c>
      <c r="F57" s="89">
        <v>54</v>
      </c>
      <c r="G57" s="90">
        <v>62</v>
      </c>
      <c r="H57" s="90">
        <v>33.6</v>
      </c>
      <c r="I57" s="91" t="s">
        <v>0</v>
      </c>
    </row>
    <row r="58" spans="1:9" ht="14.5" x14ac:dyDescent="0.35">
      <c r="A58" s="89">
        <v>55</v>
      </c>
      <c r="B58" s="92">
        <v>59</v>
      </c>
      <c r="C58" s="92">
        <v>35.1</v>
      </c>
      <c r="D58" s="93" t="s">
        <v>1</v>
      </c>
      <c r="F58" s="89">
        <v>55</v>
      </c>
      <c r="G58" s="90">
        <v>62</v>
      </c>
      <c r="H58" s="90">
        <v>33.5</v>
      </c>
      <c r="I58" s="91" t="s">
        <v>0</v>
      </c>
    </row>
    <row r="59" spans="1:9" ht="14.5" x14ac:dyDescent="0.35">
      <c r="A59" s="89">
        <v>56</v>
      </c>
      <c r="B59" s="90">
        <v>58</v>
      </c>
      <c r="C59" s="90">
        <v>35.200000000000003</v>
      </c>
      <c r="D59" s="91" t="s">
        <v>1</v>
      </c>
      <c r="F59" s="89">
        <v>56</v>
      </c>
      <c r="G59" s="90">
        <v>63</v>
      </c>
      <c r="H59" s="90">
        <v>33.4</v>
      </c>
      <c r="I59" s="91" t="s">
        <v>0</v>
      </c>
    </row>
    <row r="60" spans="1:9" ht="14.5" x14ac:dyDescent="0.35">
      <c r="A60" s="89">
        <v>57</v>
      </c>
      <c r="B60" s="92">
        <v>58</v>
      </c>
      <c r="C60" s="92">
        <v>35.200000000000003</v>
      </c>
      <c r="D60" s="93" t="s">
        <v>1</v>
      </c>
      <c r="F60" s="89">
        <v>57</v>
      </c>
      <c r="G60" s="90">
        <v>63</v>
      </c>
      <c r="H60" s="90">
        <v>33.299999999999997</v>
      </c>
      <c r="I60" s="91" t="s">
        <v>0</v>
      </c>
    </row>
    <row r="61" spans="1:9" ht="14.5" x14ac:dyDescent="0.35">
      <c r="A61" s="89">
        <v>58</v>
      </c>
      <c r="B61" s="92">
        <v>58</v>
      </c>
      <c r="C61" s="92">
        <v>35.200000000000003</v>
      </c>
      <c r="D61" s="93" t="s">
        <v>1</v>
      </c>
      <c r="F61" s="89">
        <v>58</v>
      </c>
      <c r="G61" s="90">
        <v>63</v>
      </c>
      <c r="H61" s="90">
        <v>33.200000000000003</v>
      </c>
      <c r="I61" s="91" t="s">
        <v>0</v>
      </c>
    </row>
    <row r="62" spans="1:9" ht="14.5" x14ac:dyDescent="0.35">
      <c r="A62" s="89">
        <v>59</v>
      </c>
      <c r="B62" s="92">
        <v>58</v>
      </c>
      <c r="C62" s="92">
        <v>35.200000000000003</v>
      </c>
      <c r="D62" s="93" t="s">
        <v>1</v>
      </c>
      <c r="F62" s="89">
        <v>59</v>
      </c>
      <c r="G62" s="90">
        <v>64</v>
      </c>
      <c r="H62" s="90">
        <v>33.1</v>
      </c>
      <c r="I62" s="91" t="s">
        <v>0</v>
      </c>
    </row>
    <row r="63" spans="1:9" ht="14.5" x14ac:dyDescent="0.35">
      <c r="A63" s="89">
        <v>60</v>
      </c>
      <c r="B63" s="90">
        <v>57</v>
      </c>
      <c r="C63" s="90">
        <v>35.5</v>
      </c>
      <c r="D63" s="91" t="s">
        <v>1</v>
      </c>
      <c r="F63" s="89">
        <v>60</v>
      </c>
      <c r="G63" s="90">
        <v>64</v>
      </c>
      <c r="H63" s="94">
        <v>33</v>
      </c>
      <c r="I63" s="91" t="s">
        <v>0</v>
      </c>
    </row>
    <row r="64" spans="1:9" ht="14.5" x14ac:dyDescent="0.35">
      <c r="A64" s="89">
        <v>61</v>
      </c>
      <c r="B64" s="92">
        <v>57</v>
      </c>
      <c r="C64" s="92">
        <v>35.5</v>
      </c>
      <c r="D64" s="93" t="s">
        <v>1</v>
      </c>
      <c r="F64" s="89">
        <v>61</v>
      </c>
      <c r="G64" s="90">
        <v>64</v>
      </c>
      <c r="H64" s="90">
        <v>32.9</v>
      </c>
      <c r="I64" s="91" t="s">
        <v>0</v>
      </c>
    </row>
    <row r="65" spans="1:9" ht="14.5" x14ac:dyDescent="0.35">
      <c r="A65" s="89">
        <v>62</v>
      </c>
      <c r="B65" s="90">
        <v>57</v>
      </c>
      <c r="C65" s="94">
        <v>36</v>
      </c>
      <c r="D65" s="91" t="s">
        <v>1</v>
      </c>
      <c r="F65" s="89">
        <v>62</v>
      </c>
      <c r="G65" s="90">
        <v>64</v>
      </c>
      <c r="H65" s="90">
        <v>32.799999999999997</v>
      </c>
      <c r="I65" s="91" t="s">
        <v>0</v>
      </c>
    </row>
    <row r="66" spans="1:9" ht="14.5" x14ac:dyDescent="0.35">
      <c r="A66" s="89">
        <v>63</v>
      </c>
      <c r="B66" s="92">
        <v>57</v>
      </c>
      <c r="C66" s="95">
        <v>36</v>
      </c>
      <c r="D66" s="93" t="s">
        <v>1</v>
      </c>
      <c r="F66" s="89">
        <v>63</v>
      </c>
      <c r="G66" s="90">
        <v>65</v>
      </c>
      <c r="H66" s="90">
        <v>32.700000000000003</v>
      </c>
      <c r="I66" s="91" t="s">
        <v>0</v>
      </c>
    </row>
    <row r="67" spans="1:9" ht="14.5" x14ac:dyDescent="0.35">
      <c r="A67" s="89">
        <v>64</v>
      </c>
      <c r="B67" s="90">
        <v>57</v>
      </c>
      <c r="C67" s="90">
        <v>36.299999999999997</v>
      </c>
      <c r="D67" s="91" t="s">
        <v>1</v>
      </c>
      <c r="F67" s="89">
        <v>64</v>
      </c>
      <c r="G67" s="90">
        <v>65</v>
      </c>
      <c r="H67" s="90">
        <v>32.6</v>
      </c>
      <c r="I67" s="91" t="s">
        <v>0</v>
      </c>
    </row>
    <row r="68" spans="1:9" ht="14.5" x14ac:dyDescent="0.35">
      <c r="A68" s="89">
        <v>65</v>
      </c>
      <c r="B68" s="92">
        <v>57</v>
      </c>
      <c r="C68" s="92">
        <v>36.299999999999997</v>
      </c>
      <c r="D68" s="93" t="s">
        <v>1</v>
      </c>
      <c r="F68" s="89">
        <v>65</v>
      </c>
      <c r="G68" s="90">
        <v>65</v>
      </c>
      <c r="H68" s="90">
        <v>32.5</v>
      </c>
      <c r="I68" s="91" t="s">
        <v>0</v>
      </c>
    </row>
    <row r="69" spans="1:9" ht="14.5" x14ac:dyDescent="0.35">
      <c r="A69" s="89">
        <v>66</v>
      </c>
      <c r="B69" s="90">
        <v>56</v>
      </c>
      <c r="C69" s="90">
        <v>36.700000000000003</v>
      </c>
      <c r="D69" s="91" t="s">
        <v>1</v>
      </c>
    </row>
    <row r="70" spans="1:9" ht="14.5" x14ac:dyDescent="0.35">
      <c r="A70" s="89">
        <v>67</v>
      </c>
      <c r="B70" s="92">
        <v>56</v>
      </c>
      <c r="C70" s="92">
        <v>36.700000000000003</v>
      </c>
      <c r="D70" s="93" t="s">
        <v>1</v>
      </c>
    </row>
    <row r="71" spans="1:9" ht="14.5" x14ac:dyDescent="0.35">
      <c r="A71" s="89">
        <v>68</v>
      </c>
      <c r="B71" s="90">
        <v>55</v>
      </c>
      <c r="C71" s="90">
        <v>36.9</v>
      </c>
      <c r="D71" s="91" t="s">
        <v>1</v>
      </c>
    </row>
    <row r="72" spans="1:9" ht="14.5" x14ac:dyDescent="0.35">
      <c r="A72" s="89">
        <v>69</v>
      </c>
      <c r="B72" s="92">
        <v>55</v>
      </c>
      <c r="C72" s="92">
        <v>36.9</v>
      </c>
      <c r="D72" s="93" t="s">
        <v>1</v>
      </c>
    </row>
    <row r="73" spans="1:9" ht="14.5" x14ac:dyDescent="0.35">
      <c r="A73" s="89">
        <v>70</v>
      </c>
      <c r="B73" s="90">
        <v>53</v>
      </c>
      <c r="C73" s="90">
        <v>36.5</v>
      </c>
      <c r="D73" s="91" t="s">
        <v>1</v>
      </c>
    </row>
    <row r="74" spans="1:9" ht="14.5" x14ac:dyDescent="0.35">
      <c r="A74" s="89">
        <v>71</v>
      </c>
      <c r="B74" s="90">
        <v>53</v>
      </c>
      <c r="C74" s="90">
        <v>36.4</v>
      </c>
      <c r="D74" s="91" t="s">
        <v>1</v>
      </c>
    </row>
    <row r="75" spans="1:9" ht="14.5" x14ac:dyDescent="0.35">
      <c r="A75" s="89">
        <v>72</v>
      </c>
      <c r="B75" s="92">
        <v>53</v>
      </c>
      <c r="C75" s="92">
        <v>36.4</v>
      </c>
      <c r="D75" s="93" t="s">
        <v>1</v>
      </c>
    </row>
    <row r="76" spans="1:9" ht="14.5" x14ac:dyDescent="0.35">
      <c r="A76" s="89">
        <v>73</v>
      </c>
      <c r="B76" s="90">
        <v>54</v>
      </c>
      <c r="C76" s="90">
        <v>36.299999999999997</v>
      </c>
      <c r="D76" s="91" t="s">
        <v>1</v>
      </c>
    </row>
    <row r="77" spans="1:9" ht="14.5" x14ac:dyDescent="0.35">
      <c r="A77" s="89">
        <v>74</v>
      </c>
      <c r="B77" s="92">
        <v>54</v>
      </c>
      <c r="C77" s="92">
        <v>36.299999999999997</v>
      </c>
      <c r="D77" s="93" t="s">
        <v>1</v>
      </c>
    </row>
    <row r="78" spans="1:9" ht="14.5" x14ac:dyDescent="0.35">
      <c r="A78" s="89">
        <v>75</v>
      </c>
      <c r="B78" s="90">
        <v>54</v>
      </c>
      <c r="C78" s="90">
        <v>36.1</v>
      </c>
      <c r="D78" s="91" t="s">
        <v>1</v>
      </c>
    </row>
    <row r="79" spans="1:9" ht="14.5" x14ac:dyDescent="0.35">
      <c r="A79" s="89">
        <v>76</v>
      </c>
      <c r="B79" s="92">
        <v>54</v>
      </c>
      <c r="C79" s="92">
        <v>36.1</v>
      </c>
      <c r="D79" s="93" t="s">
        <v>1</v>
      </c>
    </row>
    <row r="80" spans="1:9" ht="14.5" x14ac:dyDescent="0.35">
      <c r="A80" s="89">
        <v>77</v>
      </c>
      <c r="B80" s="90">
        <v>54</v>
      </c>
      <c r="C80" s="94">
        <v>36</v>
      </c>
      <c r="D80" s="91" t="s">
        <v>1</v>
      </c>
    </row>
    <row r="81" spans="1:4" ht="14.5" x14ac:dyDescent="0.35">
      <c r="A81" s="89">
        <v>78</v>
      </c>
      <c r="B81" s="92">
        <v>54</v>
      </c>
      <c r="C81" s="95">
        <v>36</v>
      </c>
      <c r="D81" s="93" t="s">
        <v>1</v>
      </c>
    </row>
    <row r="82" spans="1:4" ht="14.5" x14ac:dyDescent="0.35">
      <c r="A82" s="89">
        <v>79</v>
      </c>
      <c r="B82" s="90">
        <v>55</v>
      </c>
      <c r="C82" s="90">
        <v>35.9</v>
      </c>
      <c r="D82" s="91" t="s">
        <v>1</v>
      </c>
    </row>
    <row r="83" spans="1:4" ht="14.5" x14ac:dyDescent="0.35">
      <c r="A83" s="89">
        <v>80</v>
      </c>
      <c r="B83" s="92">
        <v>55</v>
      </c>
      <c r="C83" s="92">
        <v>35.9</v>
      </c>
      <c r="D83" s="93" t="s">
        <v>1</v>
      </c>
    </row>
    <row r="84" spans="1:4" ht="14.5" x14ac:dyDescent="0.35">
      <c r="A84" s="89">
        <v>81</v>
      </c>
      <c r="B84" s="90">
        <v>55</v>
      </c>
      <c r="C84" s="90">
        <v>35.799999999999997</v>
      </c>
      <c r="D84" s="91" t="s">
        <v>1</v>
      </c>
    </row>
    <row r="85" spans="1:4" ht="14.5" x14ac:dyDescent="0.35">
      <c r="A85" s="89">
        <v>82</v>
      </c>
      <c r="B85" s="92">
        <v>55</v>
      </c>
      <c r="C85" s="92">
        <v>35.799999999999997</v>
      </c>
      <c r="D85" s="93" t="s">
        <v>1</v>
      </c>
    </row>
    <row r="86" spans="1:4" ht="14.5" x14ac:dyDescent="0.35">
      <c r="A86" s="89">
        <v>83</v>
      </c>
      <c r="B86" s="90">
        <v>55</v>
      </c>
      <c r="C86" s="90">
        <v>35.700000000000003</v>
      </c>
      <c r="D86" s="91" t="s">
        <v>1</v>
      </c>
    </row>
    <row r="87" spans="1:4" ht="14.5" x14ac:dyDescent="0.35">
      <c r="A87" s="89">
        <v>84</v>
      </c>
      <c r="B87" s="92">
        <v>55</v>
      </c>
      <c r="C87" s="92">
        <v>35.700000000000003</v>
      </c>
      <c r="D87" s="93" t="s">
        <v>1</v>
      </c>
    </row>
    <row r="88" spans="1:4" ht="14.5" x14ac:dyDescent="0.35">
      <c r="A88" s="89">
        <v>85</v>
      </c>
      <c r="B88" s="90">
        <v>55</v>
      </c>
      <c r="C88" s="90">
        <v>35.6</v>
      </c>
      <c r="D88" s="91" t="s">
        <v>1</v>
      </c>
    </row>
    <row r="89" spans="1:4" ht="14.5" x14ac:dyDescent="0.35">
      <c r="A89" s="89">
        <v>86</v>
      </c>
      <c r="B89" s="92">
        <v>55</v>
      </c>
      <c r="C89" s="92">
        <v>35.6</v>
      </c>
      <c r="D89" s="93" t="s">
        <v>1</v>
      </c>
    </row>
    <row r="90" spans="1:4" ht="14.5" x14ac:dyDescent="0.35">
      <c r="A90" s="89">
        <v>87</v>
      </c>
      <c r="B90" s="90">
        <v>56</v>
      </c>
      <c r="C90" s="90">
        <v>35.5</v>
      </c>
      <c r="D90" s="91" t="s">
        <v>1</v>
      </c>
    </row>
    <row r="91" spans="1:4" ht="14.5" x14ac:dyDescent="0.35">
      <c r="A91" s="89">
        <v>88</v>
      </c>
      <c r="B91" s="92">
        <v>56</v>
      </c>
      <c r="C91" s="92">
        <v>35.5</v>
      </c>
      <c r="D91" s="93" t="s">
        <v>1</v>
      </c>
    </row>
    <row r="92" spans="1:4" ht="14.5" x14ac:dyDescent="0.35">
      <c r="A92" s="89">
        <v>89</v>
      </c>
      <c r="B92" s="90">
        <v>56</v>
      </c>
      <c r="C92" s="90">
        <v>35.4</v>
      </c>
      <c r="D92" s="91" t="s">
        <v>1</v>
      </c>
    </row>
    <row r="93" spans="1:4" ht="14.5" x14ac:dyDescent="0.35">
      <c r="A93" s="89">
        <v>90</v>
      </c>
      <c r="B93" s="92">
        <v>56</v>
      </c>
      <c r="C93" s="92">
        <v>35.4</v>
      </c>
      <c r="D93" s="93" t="s">
        <v>1</v>
      </c>
    </row>
    <row r="94" spans="1:4" ht="14.5" x14ac:dyDescent="0.35">
      <c r="A94" s="89">
        <v>91</v>
      </c>
      <c r="B94" s="90">
        <v>57</v>
      </c>
      <c r="C94" s="90">
        <v>35.299999999999997</v>
      </c>
      <c r="D94" s="91" t="s">
        <v>1</v>
      </c>
    </row>
    <row r="95" spans="1:4" ht="14.5" x14ac:dyDescent="0.35">
      <c r="A95" s="89">
        <v>92</v>
      </c>
      <c r="B95" s="92">
        <v>57</v>
      </c>
      <c r="C95" s="92">
        <v>35.299999999999997</v>
      </c>
      <c r="D95" s="93" t="s">
        <v>1</v>
      </c>
    </row>
    <row r="96" spans="1:4" ht="14.5" x14ac:dyDescent="0.35">
      <c r="A96" s="89">
        <v>93</v>
      </c>
      <c r="B96" s="90">
        <v>57</v>
      </c>
      <c r="C96" s="90">
        <v>35.1</v>
      </c>
      <c r="D96" s="91" t="s">
        <v>1</v>
      </c>
    </row>
    <row r="97" spans="1:4" ht="14.5" x14ac:dyDescent="0.35">
      <c r="A97" s="89">
        <v>94</v>
      </c>
      <c r="B97" s="92">
        <v>57</v>
      </c>
      <c r="C97" s="92">
        <v>35.1</v>
      </c>
      <c r="D97" s="93" t="s">
        <v>1</v>
      </c>
    </row>
    <row r="98" spans="1:4" ht="14.5" x14ac:dyDescent="0.35">
      <c r="A98" s="89">
        <v>95</v>
      </c>
      <c r="B98" s="92">
        <v>57</v>
      </c>
      <c r="C98" s="92">
        <v>35.1</v>
      </c>
      <c r="D98" s="93" t="s">
        <v>1</v>
      </c>
    </row>
    <row r="99" spans="1:4" ht="14.5" x14ac:dyDescent="0.35">
      <c r="A99" s="89">
        <v>96</v>
      </c>
      <c r="B99" s="92">
        <v>57</v>
      </c>
      <c r="C99" s="92">
        <v>35.1</v>
      </c>
      <c r="D99" s="93" t="s">
        <v>1</v>
      </c>
    </row>
    <row r="100" spans="1:4" ht="14.5" x14ac:dyDescent="0.35">
      <c r="A100" s="89">
        <v>97</v>
      </c>
      <c r="B100" s="90">
        <v>57</v>
      </c>
      <c r="C100" s="94">
        <v>35</v>
      </c>
      <c r="D100" s="91" t="s">
        <v>1</v>
      </c>
    </row>
    <row r="101" spans="1:4" ht="14.5" x14ac:dyDescent="0.35">
      <c r="A101" s="89">
        <v>98</v>
      </c>
      <c r="B101" s="92">
        <v>57</v>
      </c>
      <c r="C101" s="95">
        <v>35</v>
      </c>
      <c r="D101" s="93" t="s">
        <v>1</v>
      </c>
    </row>
    <row r="102" spans="1:4" ht="14.5" x14ac:dyDescent="0.35">
      <c r="A102" s="89">
        <v>99</v>
      </c>
      <c r="B102" s="90">
        <v>58</v>
      </c>
      <c r="C102" s="90">
        <v>34.9</v>
      </c>
      <c r="D102" s="91" t="s">
        <v>1</v>
      </c>
    </row>
    <row r="103" spans="1:4" ht="14.5" x14ac:dyDescent="0.35">
      <c r="A103" s="89">
        <v>100</v>
      </c>
      <c r="B103" s="92">
        <v>58</v>
      </c>
      <c r="C103" s="92">
        <v>34.9</v>
      </c>
      <c r="D103" s="93" t="s">
        <v>1</v>
      </c>
    </row>
    <row r="104" spans="1:4" ht="14.5" x14ac:dyDescent="0.35">
      <c r="A104" s="89">
        <v>101</v>
      </c>
      <c r="B104" s="90">
        <v>58</v>
      </c>
      <c r="C104" s="90">
        <v>34.799999999999997</v>
      </c>
      <c r="D104" s="91" t="s">
        <v>1</v>
      </c>
    </row>
    <row r="105" spans="1:4" ht="14.5" x14ac:dyDescent="0.35">
      <c r="A105" s="89">
        <v>102</v>
      </c>
      <c r="B105" s="92">
        <v>58</v>
      </c>
      <c r="C105" s="92">
        <v>34.799999999999997</v>
      </c>
      <c r="D105" s="93" t="s">
        <v>1</v>
      </c>
    </row>
    <row r="106" spans="1:4" ht="14.5" x14ac:dyDescent="0.35">
      <c r="A106" s="89">
        <v>103</v>
      </c>
      <c r="B106" s="90">
        <v>58</v>
      </c>
      <c r="C106" s="90">
        <v>34.700000000000003</v>
      </c>
      <c r="D106" s="91" t="s">
        <v>1</v>
      </c>
    </row>
    <row r="107" spans="1:4" ht="14.5" x14ac:dyDescent="0.35">
      <c r="A107" s="89">
        <v>104</v>
      </c>
      <c r="B107" s="92">
        <v>58</v>
      </c>
      <c r="C107" s="92">
        <v>34.700000000000003</v>
      </c>
      <c r="D107" s="93" t="s">
        <v>1</v>
      </c>
    </row>
    <row r="108" spans="1:4" ht="14.5" x14ac:dyDescent="0.35">
      <c r="A108" s="89">
        <v>105</v>
      </c>
      <c r="B108" s="90">
        <v>58</v>
      </c>
      <c r="C108" s="90">
        <v>34.6</v>
      </c>
      <c r="D108" s="91" t="s">
        <v>1</v>
      </c>
    </row>
    <row r="109" spans="1:4" ht="14.5" x14ac:dyDescent="0.35">
      <c r="A109" s="89">
        <v>106</v>
      </c>
      <c r="B109" s="92">
        <v>58</v>
      </c>
      <c r="C109" s="92">
        <v>34.6</v>
      </c>
      <c r="D109" s="93" t="s">
        <v>1</v>
      </c>
    </row>
    <row r="110" spans="1:4" ht="14.5" x14ac:dyDescent="0.35">
      <c r="A110" s="89">
        <v>107</v>
      </c>
      <c r="B110" s="90">
        <v>59</v>
      </c>
      <c r="C110" s="90">
        <v>34.5</v>
      </c>
      <c r="D110" s="91" t="s">
        <v>1</v>
      </c>
    </row>
    <row r="111" spans="1:4" ht="14.5" x14ac:dyDescent="0.35">
      <c r="A111" s="89">
        <v>108</v>
      </c>
      <c r="B111" s="92">
        <v>59</v>
      </c>
      <c r="C111" s="92">
        <v>34.5</v>
      </c>
      <c r="D111" s="93" t="s">
        <v>1</v>
      </c>
    </row>
    <row r="112" spans="1:4" ht="14.5" x14ac:dyDescent="0.35">
      <c r="A112" s="89">
        <v>109</v>
      </c>
      <c r="B112" s="90">
        <v>59</v>
      </c>
      <c r="C112" s="90">
        <v>34.4</v>
      </c>
      <c r="D112" s="91" t="s">
        <v>1</v>
      </c>
    </row>
    <row r="113" spans="1:4" ht="14.5" x14ac:dyDescent="0.35">
      <c r="A113" s="89">
        <v>110</v>
      </c>
      <c r="B113" s="92">
        <v>59</v>
      </c>
      <c r="C113" s="92">
        <v>34.4</v>
      </c>
      <c r="D113" s="93" t="s">
        <v>1</v>
      </c>
    </row>
    <row r="114" spans="1:4" ht="14.5" x14ac:dyDescent="0.35">
      <c r="A114" s="89">
        <v>111</v>
      </c>
      <c r="B114" s="90">
        <v>59</v>
      </c>
      <c r="C114" s="90">
        <v>34.299999999999997</v>
      </c>
      <c r="D114" s="91" t="s">
        <v>1</v>
      </c>
    </row>
    <row r="115" spans="1:4" ht="14.5" x14ac:dyDescent="0.35">
      <c r="A115" s="89">
        <v>112</v>
      </c>
      <c r="B115" s="92">
        <v>59</v>
      </c>
      <c r="C115" s="92">
        <v>34.299999999999997</v>
      </c>
      <c r="D115" s="93" t="s">
        <v>1</v>
      </c>
    </row>
    <row r="116" spans="1:4" ht="14.5" x14ac:dyDescent="0.35">
      <c r="A116" s="89">
        <v>113</v>
      </c>
      <c r="B116" s="90">
        <v>60</v>
      </c>
      <c r="C116" s="90">
        <v>34.299999999999997</v>
      </c>
      <c r="D116" s="91" t="s">
        <v>1</v>
      </c>
    </row>
    <row r="117" spans="1:4" ht="14.5" x14ac:dyDescent="0.35">
      <c r="A117" s="89">
        <v>114</v>
      </c>
      <c r="B117" s="92">
        <v>60</v>
      </c>
      <c r="C117" s="92">
        <v>34.299999999999997</v>
      </c>
      <c r="D117" s="93" t="s">
        <v>1</v>
      </c>
    </row>
    <row r="118" spans="1:4" ht="14.5" x14ac:dyDescent="0.35">
      <c r="A118" s="89">
        <v>115</v>
      </c>
      <c r="B118" s="90">
        <v>60</v>
      </c>
      <c r="C118" s="90">
        <v>34.200000000000003</v>
      </c>
      <c r="D118" s="91" t="s">
        <v>1</v>
      </c>
    </row>
    <row r="119" spans="1:4" ht="14.5" x14ac:dyDescent="0.35">
      <c r="A119" s="89">
        <v>116</v>
      </c>
      <c r="B119" s="92">
        <v>60</v>
      </c>
      <c r="C119" s="92">
        <v>34.200000000000003</v>
      </c>
      <c r="D119" s="93" t="s">
        <v>1</v>
      </c>
    </row>
    <row r="120" spans="1:4" ht="14.5" x14ac:dyDescent="0.35">
      <c r="A120" s="89">
        <v>117</v>
      </c>
      <c r="B120" s="90">
        <v>60</v>
      </c>
      <c r="C120" s="90">
        <v>34.1</v>
      </c>
      <c r="D120" s="91" t="s">
        <v>1</v>
      </c>
    </row>
    <row r="121" spans="1:4" ht="14.5" x14ac:dyDescent="0.35">
      <c r="A121" s="89">
        <v>118</v>
      </c>
      <c r="B121" s="92">
        <v>60</v>
      </c>
      <c r="C121" s="92">
        <v>34.1</v>
      </c>
      <c r="D121" s="93" t="s">
        <v>1</v>
      </c>
    </row>
    <row r="122" spans="1:4" ht="14.5" x14ac:dyDescent="0.35">
      <c r="A122" s="89">
        <v>119</v>
      </c>
      <c r="B122" s="90">
        <v>60</v>
      </c>
      <c r="C122" s="94">
        <v>34</v>
      </c>
      <c r="D122" s="91" t="s">
        <v>1</v>
      </c>
    </row>
    <row r="123" spans="1:4" ht="14.5" x14ac:dyDescent="0.35">
      <c r="A123" s="89">
        <v>120</v>
      </c>
      <c r="B123" s="92">
        <v>60</v>
      </c>
      <c r="C123" s="95">
        <v>34</v>
      </c>
      <c r="D123" s="93" t="s">
        <v>1</v>
      </c>
    </row>
    <row r="124" spans="1:4" ht="14.5" x14ac:dyDescent="0.35">
      <c r="A124" s="89">
        <v>121</v>
      </c>
      <c r="B124" s="90">
        <v>61</v>
      </c>
      <c r="C124" s="90">
        <v>33.9</v>
      </c>
      <c r="D124" s="91" t="s">
        <v>0</v>
      </c>
    </row>
    <row r="125" spans="1:4" ht="14.5" x14ac:dyDescent="0.35">
      <c r="A125" s="89">
        <v>122</v>
      </c>
      <c r="B125" s="92">
        <v>61</v>
      </c>
      <c r="C125" s="92">
        <v>33.9</v>
      </c>
      <c r="D125" s="93" t="s">
        <v>0</v>
      </c>
    </row>
    <row r="126" spans="1:4" ht="14.5" x14ac:dyDescent="0.35">
      <c r="A126" s="89">
        <v>123</v>
      </c>
      <c r="B126" s="92">
        <v>61</v>
      </c>
      <c r="C126" s="92">
        <v>33.9</v>
      </c>
      <c r="D126" s="93" t="s">
        <v>0</v>
      </c>
    </row>
    <row r="127" spans="1:4" ht="14.5" x14ac:dyDescent="0.35">
      <c r="A127" s="89">
        <v>124</v>
      </c>
      <c r="B127" s="92">
        <v>61</v>
      </c>
      <c r="C127" s="92">
        <v>33.9</v>
      </c>
      <c r="D127" s="93" t="s">
        <v>0</v>
      </c>
    </row>
    <row r="128" spans="1:4" ht="14.5" x14ac:dyDescent="0.35">
      <c r="A128" s="89">
        <v>125</v>
      </c>
      <c r="B128" s="90">
        <v>61</v>
      </c>
      <c r="C128" s="90">
        <v>33.799999999999997</v>
      </c>
      <c r="D128" s="91" t="s">
        <v>0</v>
      </c>
    </row>
    <row r="129" spans="1:4" ht="14.5" x14ac:dyDescent="0.35">
      <c r="A129" s="89">
        <v>126</v>
      </c>
      <c r="B129" s="92">
        <v>61</v>
      </c>
      <c r="C129" s="92">
        <v>33.799999999999997</v>
      </c>
      <c r="D129" s="93" t="s">
        <v>0</v>
      </c>
    </row>
    <row r="130" spans="1:4" ht="14.5" x14ac:dyDescent="0.35">
      <c r="A130" s="89">
        <v>127</v>
      </c>
      <c r="B130" s="90">
        <v>61</v>
      </c>
      <c r="C130" s="90">
        <v>33.700000000000003</v>
      </c>
      <c r="D130" s="91" t="s">
        <v>0</v>
      </c>
    </row>
    <row r="131" spans="1:4" ht="14.5" x14ac:dyDescent="0.35">
      <c r="A131" s="89">
        <v>128</v>
      </c>
      <c r="B131" s="92">
        <v>61</v>
      </c>
      <c r="C131" s="92">
        <v>33.700000000000003</v>
      </c>
      <c r="D131" s="93" t="s">
        <v>0</v>
      </c>
    </row>
    <row r="132" spans="1:4" ht="14.5" x14ac:dyDescent="0.35">
      <c r="A132" s="89">
        <v>129</v>
      </c>
      <c r="B132" s="92">
        <v>61</v>
      </c>
      <c r="C132" s="92">
        <v>33.700000000000003</v>
      </c>
      <c r="D132" s="93" t="s">
        <v>0</v>
      </c>
    </row>
    <row r="133" spans="1:4" ht="14.5" x14ac:dyDescent="0.35">
      <c r="A133" s="89">
        <v>130</v>
      </c>
      <c r="B133" s="92">
        <v>61</v>
      </c>
      <c r="C133" s="92">
        <v>33.700000000000003</v>
      </c>
      <c r="D133" s="93" t="s">
        <v>0</v>
      </c>
    </row>
    <row r="134" spans="1:4" ht="14.5" x14ac:dyDescent="0.35">
      <c r="A134" s="89">
        <v>131</v>
      </c>
      <c r="B134" s="90">
        <v>62</v>
      </c>
      <c r="C134" s="90">
        <v>33.6</v>
      </c>
      <c r="D134" s="91" t="s">
        <v>0</v>
      </c>
    </row>
    <row r="135" spans="1:4" ht="14.5" x14ac:dyDescent="0.35">
      <c r="A135" s="89">
        <v>132</v>
      </c>
      <c r="B135" s="92">
        <v>62</v>
      </c>
      <c r="C135" s="92">
        <v>33.6</v>
      </c>
      <c r="D135" s="93" t="s">
        <v>0</v>
      </c>
    </row>
    <row r="136" spans="1:4" ht="14.5" x14ac:dyDescent="0.35">
      <c r="A136" s="89">
        <v>133</v>
      </c>
      <c r="B136" s="92">
        <v>62</v>
      </c>
      <c r="C136" s="92">
        <v>33.6</v>
      </c>
      <c r="D136" s="93" t="s">
        <v>0</v>
      </c>
    </row>
    <row r="137" spans="1:4" ht="14.5" x14ac:dyDescent="0.35">
      <c r="A137" s="89">
        <v>134</v>
      </c>
      <c r="B137" s="92">
        <v>62</v>
      </c>
      <c r="C137" s="92">
        <v>33.6</v>
      </c>
      <c r="D137" s="93" t="s">
        <v>0</v>
      </c>
    </row>
    <row r="138" spans="1:4" ht="14.5" x14ac:dyDescent="0.35">
      <c r="A138" s="89">
        <v>135</v>
      </c>
      <c r="B138" s="90">
        <v>62</v>
      </c>
      <c r="C138" s="90">
        <v>33.5</v>
      </c>
      <c r="D138" s="91" t="s">
        <v>0</v>
      </c>
    </row>
    <row r="139" spans="1:4" ht="14.5" x14ac:dyDescent="0.35">
      <c r="A139" s="89">
        <v>136</v>
      </c>
      <c r="B139" s="92">
        <v>62</v>
      </c>
      <c r="C139" s="92">
        <v>33.5</v>
      </c>
      <c r="D139" s="93" t="s">
        <v>0</v>
      </c>
    </row>
    <row r="140" spans="1:4" ht="14.5" x14ac:dyDescent="0.35">
      <c r="A140" s="89">
        <v>137</v>
      </c>
      <c r="B140" s="90">
        <v>63</v>
      </c>
      <c r="C140" s="90">
        <v>33.4</v>
      </c>
      <c r="D140" s="91" t="s">
        <v>0</v>
      </c>
    </row>
    <row r="141" spans="1:4" ht="14.5" x14ac:dyDescent="0.35">
      <c r="A141" s="89">
        <v>138</v>
      </c>
      <c r="B141" s="92">
        <v>63</v>
      </c>
      <c r="C141" s="92">
        <v>33.4</v>
      </c>
      <c r="D141" s="93" t="s">
        <v>0</v>
      </c>
    </row>
    <row r="142" spans="1:4" ht="14.5" x14ac:dyDescent="0.35">
      <c r="A142" s="89">
        <v>139</v>
      </c>
      <c r="B142" s="92">
        <v>63</v>
      </c>
      <c r="C142" s="92">
        <v>33.4</v>
      </c>
      <c r="D142" s="93" t="s">
        <v>0</v>
      </c>
    </row>
    <row r="143" spans="1:4" ht="14.5" x14ac:dyDescent="0.35">
      <c r="A143" s="89">
        <v>140</v>
      </c>
      <c r="B143" s="92">
        <v>63</v>
      </c>
      <c r="C143" s="92">
        <v>33.4</v>
      </c>
      <c r="D143" s="93" t="s">
        <v>0</v>
      </c>
    </row>
    <row r="144" spans="1:4" ht="14.5" x14ac:dyDescent="0.35">
      <c r="A144" s="89">
        <v>141</v>
      </c>
      <c r="B144" s="90">
        <v>63</v>
      </c>
      <c r="C144" s="90">
        <v>33.299999999999997</v>
      </c>
      <c r="D144" s="91" t="s">
        <v>0</v>
      </c>
    </row>
    <row r="145" spans="1:4" ht="14.5" x14ac:dyDescent="0.35">
      <c r="A145" s="89">
        <v>142</v>
      </c>
      <c r="B145" s="92">
        <v>63</v>
      </c>
      <c r="C145" s="92">
        <v>33.299999999999997</v>
      </c>
      <c r="D145" s="93" t="s">
        <v>0</v>
      </c>
    </row>
    <row r="146" spans="1:4" ht="14.5" x14ac:dyDescent="0.35">
      <c r="A146" s="89">
        <v>143</v>
      </c>
      <c r="B146" s="92">
        <v>63</v>
      </c>
      <c r="C146" s="92">
        <v>33.299999999999997</v>
      </c>
      <c r="D146" s="93" t="s">
        <v>0</v>
      </c>
    </row>
    <row r="147" spans="1:4" ht="14.5" x14ac:dyDescent="0.35">
      <c r="A147" s="89">
        <v>144</v>
      </c>
      <c r="B147" s="92">
        <v>63</v>
      </c>
      <c r="C147" s="92">
        <v>33.299999999999997</v>
      </c>
      <c r="D147" s="93" t="s">
        <v>0</v>
      </c>
    </row>
    <row r="148" spans="1:4" ht="14.5" x14ac:dyDescent="0.35">
      <c r="A148" s="89">
        <v>145</v>
      </c>
      <c r="B148" s="90">
        <v>63</v>
      </c>
      <c r="C148" s="90">
        <v>33.200000000000003</v>
      </c>
      <c r="D148" s="91" t="s">
        <v>0</v>
      </c>
    </row>
    <row r="149" spans="1:4" ht="14.5" x14ac:dyDescent="0.35">
      <c r="A149" s="89">
        <v>146</v>
      </c>
      <c r="B149" s="92">
        <v>63</v>
      </c>
      <c r="C149" s="92">
        <v>33.200000000000003</v>
      </c>
      <c r="D149" s="93" t="s">
        <v>0</v>
      </c>
    </row>
    <row r="150" spans="1:4" ht="14.5" x14ac:dyDescent="0.35">
      <c r="A150" s="89">
        <v>147</v>
      </c>
      <c r="B150" s="92">
        <v>63</v>
      </c>
      <c r="C150" s="92">
        <v>33.200000000000003</v>
      </c>
      <c r="D150" s="93" t="s">
        <v>0</v>
      </c>
    </row>
    <row r="151" spans="1:4" ht="14.5" x14ac:dyDescent="0.35">
      <c r="A151" s="89">
        <v>148</v>
      </c>
      <c r="B151" s="92">
        <v>63</v>
      </c>
      <c r="C151" s="92">
        <v>33.200000000000003</v>
      </c>
      <c r="D151" s="93" t="s">
        <v>0</v>
      </c>
    </row>
    <row r="152" spans="1:4" ht="14.5" x14ac:dyDescent="0.35">
      <c r="A152" s="89">
        <v>149</v>
      </c>
      <c r="B152" s="90">
        <v>64</v>
      </c>
      <c r="C152" s="90">
        <v>33.1</v>
      </c>
      <c r="D152" s="91" t="s">
        <v>0</v>
      </c>
    </row>
    <row r="153" spans="1:4" ht="14.5" x14ac:dyDescent="0.35">
      <c r="A153" s="89">
        <v>150</v>
      </c>
      <c r="B153" s="92">
        <v>64</v>
      </c>
      <c r="C153" s="92">
        <v>33.1</v>
      </c>
      <c r="D153" s="93" t="s">
        <v>0</v>
      </c>
    </row>
    <row r="154" spans="1:4" ht="14.5" x14ac:dyDescent="0.35">
      <c r="A154" s="89">
        <v>151</v>
      </c>
      <c r="B154" s="92">
        <v>64</v>
      </c>
      <c r="C154" s="92">
        <v>33.1</v>
      </c>
      <c r="D154" s="93" t="s">
        <v>0</v>
      </c>
    </row>
    <row r="155" spans="1:4" ht="14.5" x14ac:dyDescent="0.35">
      <c r="A155" s="89">
        <v>152</v>
      </c>
      <c r="B155" s="90">
        <v>64</v>
      </c>
      <c r="C155" s="94">
        <v>33</v>
      </c>
      <c r="D155" s="91" t="s">
        <v>0</v>
      </c>
    </row>
    <row r="156" spans="1:4" ht="14.5" x14ac:dyDescent="0.35">
      <c r="A156" s="89">
        <v>153</v>
      </c>
      <c r="B156" s="96">
        <v>64</v>
      </c>
      <c r="C156" s="96">
        <v>32.9</v>
      </c>
      <c r="D156" s="97" t="s">
        <v>0</v>
      </c>
    </row>
    <row r="157" spans="1:4" ht="14.5" x14ac:dyDescent="0.35">
      <c r="A157" s="89">
        <v>154</v>
      </c>
      <c r="B157" s="92">
        <v>64</v>
      </c>
      <c r="C157" s="92">
        <v>32.9</v>
      </c>
      <c r="D157" s="93" t="s">
        <v>0</v>
      </c>
    </row>
    <row r="158" spans="1:4" ht="14.5" x14ac:dyDescent="0.35">
      <c r="A158" s="89">
        <v>155</v>
      </c>
      <c r="B158" s="92">
        <v>64</v>
      </c>
      <c r="C158" s="92">
        <v>32.9</v>
      </c>
      <c r="D158" s="93" t="s">
        <v>0</v>
      </c>
    </row>
    <row r="159" spans="1:4" ht="14.5" x14ac:dyDescent="0.35">
      <c r="A159" s="89">
        <v>156</v>
      </c>
      <c r="B159" s="92">
        <v>64</v>
      </c>
      <c r="C159" s="92">
        <v>32.9</v>
      </c>
      <c r="D159" s="93" t="s">
        <v>0</v>
      </c>
    </row>
    <row r="160" spans="1:4" ht="14.5" x14ac:dyDescent="0.35">
      <c r="A160" s="89">
        <v>157</v>
      </c>
      <c r="B160" s="90">
        <v>64</v>
      </c>
      <c r="C160" s="90">
        <v>32.799999999999997</v>
      </c>
      <c r="D160" s="91" t="s">
        <v>0</v>
      </c>
    </row>
    <row r="161" spans="1:4" ht="14.5" x14ac:dyDescent="0.35">
      <c r="A161" s="89">
        <v>158</v>
      </c>
      <c r="B161" s="92">
        <v>64</v>
      </c>
      <c r="C161" s="92">
        <v>32.799999999999997</v>
      </c>
      <c r="D161" s="93" t="s">
        <v>0</v>
      </c>
    </row>
    <row r="162" spans="1:4" ht="14.5" x14ac:dyDescent="0.35">
      <c r="A162" s="89">
        <v>159</v>
      </c>
      <c r="B162" s="92">
        <v>64</v>
      </c>
      <c r="C162" s="92">
        <v>32.799999999999997</v>
      </c>
      <c r="D162" s="93" t="s">
        <v>0</v>
      </c>
    </row>
    <row r="163" spans="1:4" ht="14.5" x14ac:dyDescent="0.35">
      <c r="A163" s="89">
        <v>160</v>
      </c>
      <c r="B163" s="92">
        <v>64</v>
      </c>
      <c r="C163" s="92">
        <v>32.799999999999997</v>
      </c>
      <c r="D163" s="93" t="s">
        <v>0</v>
      </c>
    </row>
    <row r="164" spans="1:4" ht="14.5" x14ac:dyDescent="0.35">
      <c r="A164" s="89">
        <v>161</v>
      </c>
      <c r="B164" s="92">
        <v>64</v>
      </c>
      <c r="C164" s="92">
        <v>32.799999999999997</v>
      </c>
      <c r="D164" s="93" t="s">
        <v>0</v>
      </c>
    </row>
    <row r="165" spans="1:4" ht="14.5" x14ac:dyDescent="0.35">
      <c r="A165" s="89">
        <v>162</v>
      </c>
      <c r="B165" s="92">
        <v>64</v>
      </c>
      <c r="C165" s="92">
        <v>32.799999999999997</v>
      </c>
      <c r="D165" s="93" t="s">
        <v>0</v>
      </c>
    </row>
    <row r="166" spans="1:4" ht="14.5" x14ac:dyDescent="0.35">
      <c r="A166" s="89">
        <v>163</v>
      </c>
      <c r="B166" s="90">
        <v>65</v>
      </c>
      <c r="C166" s="90">
        <v>32.700000000000003</v>
      </c>
      <c r="D166" s="91" t="s">
        <v>0</v>
      </c>
    </row>
    <row r="167" spans="1:4" ht="14.5" x14ac:dyDescent="0.35">
      <c r="A167" s="89">
        <v>164</v>
      </c>
      <c r="B167" s="92">
        <v>65</v>
      </c>
      <c r="C167" s="92">
        <v>32.700000000000003</v>
      </c>
      <c r="D167" s="93" t="s">
        <v>0</v>
      </c>
    </row>
    <row r="168" spans="1:4" ht="14.5" x14ac:dyDescent="0.35">
      <c r="A168" s="89">
        <v>165</v>
      </c>
      <c r="B168" s="92">
        <v>65</v>
      </c>
      <c r="C168" s="92">
        <v>32.700000000000003</v>
      </c>
      <c r="D168" s="93" t="s">
        <v>0</v>
      </c>
    </row>
    <row r="169" spans="1:4" ht="14.5" x14ac:dyDescent="0.35">
      <c r="A169" s="89">
        <v>166</v>
      </c>
      <c r="B169" s="92">
        <v>65</v>
      </c>
      <c r="C169" s="92">
        <v>32.700000000000003</v>
      </c>
      <c r="D169" s="93" t="s">
        <v>0</v>
      </c>
    </row>
    <row r="170" spans="1:4" ht="14.5" x14ac:dyDescent="0.35">
      <c r="A170" s="89">
        <v>167</v>
      </c>
      <c r="B170" s="90">
        <v>65</v>
      </c>
      <c r="C170" s="90">
        <v>32.6</v>
      </c>
      <c r="D170" s="91" t="s">
        <v>0</v>
      </c>
    </row>
    <row r="171" spans="1:4" ht="14.5" x14ac:dyDescent="0.35">
      <c r="A171" s="89">
        <v>168</v>
      </c>
      <c r="B171" s="92">
        <v>65</v>
      </c>
      <c r="C171" s="92">
        <v>32.6</v>
      </c>
      <c r="D171" s="93" t="s">
        <v>0</v>
      </c>
    </row>
    <row r="172" spans="1:4" ht="14.5" x14ac:dyDescent="0.35">
      <c r="A172" s="89">
        <v>169</v>
      </c>
      <c r="B172" s="92">
        <v>65</v>
      </c>
      <c r="C172" s="92">
        <v>32.6</v>
      </c>
      <c r="D172" s="93" t="s">
        <v>0</v>
      </c>
    </row>
    <row r="173" spans="1:4" ht="14.5" x14ac:dyDescent="0.35">
      <c r="A173" s="89">
        <v>170</v>
      </c>
      <c r="B173" s="92">
        <v>65</v>
      </c>
      <c r="C173" s="92">
        <v>32.6</v>
      </c>
      <c r="D173" s="93" t="s">
        <v>0</v>
      </c>
    </row>
    <row r="174" spans="1:4" ht="14.5" x14ac:dyDescent="0.35">
      <c r="A174" s="89">
        <v>171</v>
      </c>
      <c r="B174" s="90">
        <v>65</v>
      </c>
      <c r="C174" s="90">
        <v>32.5</v>
      </c>
      <c r="D174" s="91" t="s">
        <v>0</v>
      </c>
    </row>
  </sheetData>
  <mergeCells count="3">
    <mergeCell ref="E1:E3"/>
    <mergeCell ref="A1:D2"/>
    <mergeCell ref="F1:I2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12B5-B6A9-477C-9BA9-070D97C6948D}">
  <dimension ref="A1:O68"/>
  <sheetViews>
    <sheetView zoomScale="80" zoomScaleNormal="80" workbookViewId="0">
      <selection activeCell="G24" sqref="G24"/>
    </sheetView>
  </sheetViews>
  <sheetFormatPr defaultRowHeight="12.5" x14ac:dyDescent="0.25"/>
  <cols>
    <col min="1" max="1" width="4" style="7" bestFit="1" customWidth="1"/>
    <col min="2" max="2" width="11.36328125" bestFit="1" customWidth="1"/>
    <col min="7" max="7" width="11.81640625" bestFit="1" customWidth="1"/>
    <col min="10" max="10" width="12.453125" bestFit="1" customWidth="1"/>
    <col min="13" max="13" width="11.36328125" bestFit="1" customWidth="1"/>
  </cols>
  <sheetData>
    <row r="1" spans="1:15" ht="12.5" customHeight="1" x14ac:dyDescent="0.3">
      <c r="A1" s="99" t="s">
        <v>98</v>
      </c>
      <c r="B1" s="99"/>
      <c r="C1" s="99"/>
      <c r="D1" s="99"/>
      <c r="E1" s="8"/>
      <c r="F1" s="8"/>
      <c r="G1" s="8"/>
      <c r="H1" s="9"/>
      <c r="J1" s="100" t="s">
        <v>16</v>
      </c>
      <c r="K1" s="100"/>
      <c r="M1" s="3" t="s">
        <v>4</v>
      </c>
      <c r="N1" s="3" t="s">
        <v>5</v>
      </c>
      <c r="O1" s="3" t="s">
        <v>6</v>
      </c>
    </row>
    <row r="2" spans="1:15" ht="12.5" customHeight="1" thickBot="1" x14ac:dyDescent="0.35">
      <c r="A2" s="99"/>
      <c r="B2" s="99"/>
      <c r="C2" s="99"/>
      <c r="D2" s="99"/>
      <c r="E2" s="8"/>
      <c r="F2" s="8"/>
      <c r="G2" s="8"/>
      <c r="H2" s="9"/>
      <c r="J2" s="100"/>
      <c r="K2" s="100"/>
      <c r="M2" s="4" t="s">
        <v>7</v>
      </c>
      <c r="N2" s="4" t="s">
        <v>9</v>
      </c>
      <c r="O2" s="4" t="s">
        <v>0</v>
      </c>
    </row>
    <row r="3" spans="1:15" ht="13" x14ac:dyDescent="0.25">
      <c r="A3" s="88" t="s">
        <v>23</v>
      </c>
      <c r="B3" s="88" t="s">
        <v>4</v>
      </c>
      <c r="C3" s="88" t="s">
        <v>5</v>
      </c>
      <c r="D3" s="88" t="s">
        <v>6</v>
      </c>
      <c r="F3" s="104"/>
      <c r="G3" s="105" t="s">
        <v>4</v>
      </c>
      <c r="H3" s="106" t="s">
        <v>5</v>
      </c>
      <c r="J3" s="101" t="s">
        <v>4</v>
      </c>
      <c r="K3" s="101" t="s">
        <v>5</v>
      </c>
      <c r="L3" s="2"/>
      <c r="M3" s="4" t="s">
        <v>8</v>
      </c>
      <c r="N3" s="4" t="s">
        <v>10</v>
      </c>
      <c r="O3" s="4" t="s">
        <v>1</v>
      </c>
    </row>
    <row r="4" spans="1:15" ht="14.5" x14ac:dyDescent="0.35">
      <c r="A4" s="89">
        <v>1</v>
      </c>
      <c r="B4" s="90">
        <v>65</v>
      </c>
      <c r="C4" s="90">
        <v>34.700000000000003</v>
      </c>
      <c r="D4" s="91" t="s">
        <v>1</v>
      </c>
      <c r="F4" s="107" t="s">
        <v>97</v>
      </c>
      <c r="G4" s="108">
        <f>AVERAGE(B4:B68)</f>
        <v>61.292307692307695</v>
      </c>
      <c r="H4" s="109">
        <f>AVERAGE(C4:C68)</f>
        <v>34.207692307692305</v>
      </c>
      <c r="J4" s="102">
        <f>(B4-$G$4)/$G$5</f>
        <v>0.72508313125113055</v>
      </c>
      <c r="K4" s="103">
        <f>(C4-$H$4)/$H$5</f>
        <v>0.34648545584124885</v>
      </c>
    </row>
    <row r="5" spans="1:15" ht="14.5" x14ac:dyDescent="0.35">
      <c r="A5" s="89">
        <v>2</v>
      </c>
      <c r="B5" s="90">
        <v>59</v>
      </c>
      <c r="C5" s="90">
        <v>34.5</v>
      </c>
      <c r="D5" s="91" t="s">
        <v>1</v>
      </c>
      <c r="F5" s="107" t="s">
        <v>15</v>
      </c>
      <c r="G5" s="108">
        <f>STDEV(B4:B68)</f>
        <v>5.1134720253313359</v>
      </c>
      <c r="H5" s="109">
        <f>STDEV(C4:C68)</f>
        <v>1.4208610607114804</v>
      </c>
      <c r="J5" s="102">
        <f t="shared" ref="J5:J68" si="0">(B5-$G$4)/$G$5</f>
        <v>-0.44828791102248394</v>
      </c>
      <c r="K5" s="103">
        <f t="shared" ref="K5:K68" si="1">(C5-$H$4)/$H$5</f>
        <v>0.20572573940574104</v>
      </c>
    </row>
    <row r="6" spans="1:15" ht="14.5" x14ac:dyDescent="0.35">
      <c r="A6" s="89">
        <v>3</v>
      </c>
      <c r="B6" s="90">
        <v>59</v>
      </c>
      <c r="C6" s="90">
        <v>35.1</v>
      </c>
      <c r="D6" s="91" t="s">
        <v>1</v>
      </c>
      <c r="F6" s="110"/>
      <c r="G6" s="111"/>
      <c r="H6" s="112"/>
      <c r="J6" s="102">
        <f t="shared" si="0"/>
        <v>-0.44828791102248394</v>
      </c>
      <c r="K6" s="103">
        <f t="shared" si="1"/>
        <v>0.62800488871225946</v>
      </c>
    </row>
    <row r="7" spans="1:15" ht="14.5" x14ac:dyDescent="0.35">
      <c r="A7" s="89">
        <v>4</v>
      </c>
      <c r="B7" s="90">
        <v>60</v>
      </c>
      <c r="C7" s="90">
        <v>34.200000000000003</v>
      </c>
      <c r="D7" s="91" t="s">
        <v>1</v>
      </c>
      <c r="F7" s="107" t="s">
        <v>95</v>
      </c>
      <c r="G7" s="113">
        <f>MAX(B4:B68)</f>
        <v>70</v>
      </c>
      <c r="H7" s="114">
        <f>MAX(C4:C68)</f>
        <v>36.9</v>
      </c>
      <c r="J7" s="102">
        <f t="shared" si="0"/>
        <v>-0.25272607064354824</v>
      </c>
      <c r="K7" s="103">
        <f t="shared" si="1"/>
        <v>-5.4138352475156847E-3</v>
      </c>
    </row>
    <row r="8" spans="1:15" ht="15" thickBot="1" x14ac:dyDescent="0.4">
      <c r="A8" s="89">
        <v>5</v>
      </c>
      <c r="B8" s="90">
        <v>58</v>
      </c>
      <c r="C8" s="90">
        <v>34.6</v>
      </c>
      <c r="D8" s="91" t="s">
        <v>1</v>
      </c>
      <c r="F8" s="115" t="s">
        <v>96</v>
      </c>
      <c r="G8" s="116">
        <f>MIN(B4:B68)</f>
        <v>53</v>
      </c>
      <c r="H8" s="117">
        <f>MIN(C4:C68)</f>
        <v>31.9</v>
      </c>
      <c r="J8" s="102">
        <f t="shared" si="0"/>
        <v>-0.64384975140141976</v>
      </c>
      <c r="K8" s="103">
        <f t="shared" si="1"/>
        <v>0.27610559762349496</v>
      </c>
    </row>
    <row r="9" spans="1:15" ht="14.5" x14ac:dyDescent="0.35">
      <c r="A9" s="89">
        <v>6</v>
      </c>
      <c r="B9" s="90">
        <v>69</v>
      </c>
      <c r="C9" s="90">
        <v>32.799999999999997</v>
      </c>
      <c r="D9" s="91" t="s">
        <v>0</v>
      </c>
      <c r="J9" s="102">
        <f t="shared" si="0"/>
        <v>1.5073304927668736</v>
      </c>
      <c r="K9" s="103">
        <f t="shared" si="1"/>
        <v>-0.99073185029606037</v>
      </c>
    </row>
    <row r="10" spans="1:15" ht="14.5" x14ac:dyDescent="0.35">
      <c r="A10" s="89">
        <v>7</v>
      </c>
      <c r="B10" s="90">
        <v>54</v>
      </c>
      <c r="C10" s="90">
        <v>36.299999999999997</v>
      </c>
      <c r="D10" s="91" t="s">
        <v>1</v>
      </c>
      <c r="J10" s="102">
        <f t="shared" si="0"/>
        <v>-1.4260971129171627</v>
      </c>
      <c r="K10" s="103">
        <f t="shared" si="1"/>
        <v>1.4725631873252913</v>
      </c>
    </row>
    <row r="11" spans="1:15" ht="14.5" x14ac:dyDescent="0.35">
      <c r="A11" s="89">
        <v>8</v>
      </c>
      <c r="B11" s="90">
        <v>58</v>
      </c>
      <c r="C11" s="90">
        <v>34.799999999999997</v>
      </c>
      <c r="D11" s="91" t="s">
        <v>1</v>
      </c>
      <c r="J11" s="102">
        <f t="shared" si="0"/>
        <v>-0.64384975140141976</v>
      </c>
      <c r="K11" s="103">
        <f t="shared" si="1"/>
        <v>0.41686531405899774</v>
      </c>
    </row>
    <row r="12" spans="1:15" ht="14.5" x14ac:dyDescent="0.35">
      <c r="A12" s="89">
        <v>9</v>
      </c>
      <c r="B12" s="90">
        <v>56</v>
      </c>
      <c r="C12" s="90">
        <v>36.700000000000003</v>
      </c>
      <c r="D12" s="91" t="s">
        <v>1</v>
      </c>
      <c r="J12" s="102">
        <f t="shared" si="0"/>
        <v>-1.0349734321592912</v>
      </c>
      <c r="K12" s="103">
        <f t="shared" si="1"/>
        <v>1.7540826201963071</v>
      </c>
    </row>
    <row r="13" spans="1:15" ht="14.5" x14ac:dyDescent="0.35">
      <c r="A13" s="89">
        <v>10</v>
      </c>
      <c r="B13" s="90">
        <v>59</v>
      </c>
      <c r="C13" s="90">
        <v>34.299999999999997</v>
      </c>
      <c r="D13" s="91" t="s">
        <v>1</v>
      </c>
      <c r="J13" s="102">
        <f t="shared" si="0"/>
        <v>-0.44828791102248394</v>
      </c>
      <c r="K13" s="103">
        <f t="shared" si="1"/>
        <v>6.4966022970233225E-2</v>
      </c>
    </row>
    <row r="14" spans="1:15" ht="14.5" x14ac:dyDescent="0.35">
      <c r="A14" s="89">
        <v>11</v>
      </c>
      <c r="B14" s="90">
        <v>59</v>
      </c>
      <c r="C14" s="90">
        <v>34.4</v>
      </c>
      <c r="D14" s="91" t="s">
        <v>1</v>
      </c>
      <c r="J14" s="102">
        <f t="shared" si="0"/>
        <v>-0.44828791102248394</v>
      </c>
      <c r="K14" s="103">
        <f t="shared" si="1"/>
        <v>0.13534588118798713</v>
      </c>
    </row>
    <row r="15" spans="1:15" ht="14.5" x14ac:dyDescent="0.35">
      <c r="A15" s="89">
        <v>12</v>
      </c>
      <c r="B15" s="90">
        <v>53</v>
      </c>
      <c r="C15" s="90">
        <v>36.4</v>
      </c>
      <c r="D15" s="91" t="s">
        <v>1</v>
      </c>
      <c r="J15" s="102">
        <f t="shared" si="0"/>
        <v>-1.6216589532960985</v>
      </c>
      <c r="K15" s="103">
        <f t="shared" si="1"/>
        <v>1.5429430455430453</v>
      </c>
    </row>
    <row r="16" spans="1:15" ht="14.5" x14ac:dyDescent="0.35">
      <c r="A16" s="89">
        <v>13</v>
      </c>
      <c r="B16" s="90">
        <v>65</v>
      </c>
      <c r="C16" s="90">
        <v>32.6</v>
      </c>
      <c r="D16" s="91" t="s">
        <v>0</v>
      </c>
      <c r="J16" s="102">
        <f t="shared" si="0"/>
        <v>0.72508313125113055</v>
      </c>
      <c r="K16" s="103">
        <f t="shared" si="1"/>
        <v>-1.1314915667315633</v>
      </c>
    </row>
    <row r="17" spans="1:11" ht="14.5" x14ac:dyDescent="0.35">
      <c r="A17" s="89">
        <v>14</v>
      </c>
      <c r="B17" s="90">
        <v>56</v>
      </c>
      <c r="C17" s="90">
        <v>35.4</v>
      </c>
      <c r="D17" s="91" t="s">
        <v>1</v>
      </c>
      <c r="J17" s="102">
        <f t="shared" si="0"/>
        <v>-1.0349734321592912</v>
      </c>
      <c r="K17" s="103">
        <f t="shared" si="1"/>
        <v>0.83914446336551618</v>
      </c>
    </row>
    <row r="18" spans="1:11" ht="14.5" x14ac:dyDescent="0.35">
      <c r="A18" s="89">
        <v>15</v>
      </c>
      <c r="B18" s="90">
        <v>57</v>
      </c>
      <c r="C18" s="90">
        <v>36.299999999999997</v>
      </c>
      <c r="D18" s="91" t="s">
        <v>1</v>
      </c>
      <c r="J18" s="102">
        <f t="shared" si="0"/>
        <v>-0.83941159178035551</v>
      </c>
      <c r="K18" s="103">
        <f t="shared" si="1"/>
        <v>1.4725631873252913</v>
      </c>
    </row>
    <row r="19" spans="1:11" ht="14.5" x14ac:dyDescent="0.35">
      <c r="A19" s="89">
        <v>16</v>
      </c>
      <c r="B19" s="90">
        <v>57</v>
      </c>
      <c r="C19" s="90">
        <v>35.1</v>
      </c>
      <c r="D19" s="91" t="s">
        <v>1</v>
      </c>
      <c r="J19" s="102">
        <f t="shared" si="0"/>
        <v>-0.83941159178035551</v>
      </c>
      <c r="K19" s="103">
        <f t="shared" si="1"/>
        <v>0.62800488871225946</v>
      </c>
    </row>
    <row r="20" spans="1:11" ht="14.5" x14ac:dyDescent="0.35">
      <c r="A20" s="89">
        <v>17</v>
      </c>
      <c r="B20" s="90">
        <v>57</v>
      </c>
      <c r="C20" s="90">
        <v>35.299999999999997</v>
      </c>
      <c r="D20" s="91" t="s">
        <v>1</v>
      </c>
      <c r="J20" s="102">
        <f t="shared" si="0"/>
        <v>-0.83941159178035551</v>
      </c>
      <c r="K20" s="103">
        <f t="shared" si="1"/>
        <v>0.76876460514776235</v>
      </c>
    </row>
    <row r="21" spans="1:11" ht="14.5" x14ac:dyDescent="0.35">
      <c r="A21" s="89">
        <v>18</v>
      </c>
      <c r="B21" s="90">
        <v>68</v>
      </c>
      <c r="C21" s="90">
        <v>32.299999999999997</v>
      </c>
      <c r="D21" s="91" t="s">
        <v>0</v>
      </c>
      <c r="J21" s="102">
        <f t="shared" si="0"/>
        <v>1.3117686523879377</v>
      </c>
      <c r="K21" s="103">
        <f t="shared" si="1"/>
        <v>-1.3426311413848249</v>
      </c>
    </row>
    <row r="22" spans="1:11" ht="14.5" x14ac:dyDescent="0.35">
      <c r="A22" s="89">
        <v>19</v>
      </c>
      <c r="B22" s="90">
        <v>60</v>
      </c>
      <c r="C22" s="90">
        <v>34.299999999999997</v>
      </c>
      <c r="D22" s="91" t="s">
        <v>1</v>
      </c>
      <c r="J22" s="102">
        <f t="shared" si="0"/>
        <v>-0.25272607064354824</v>
      </c>
      <c r="K22" s="103">
        <f t="shared" si="1"/>
        <v>6.4966022970233225E-2</v>
      </c>
    </row>
    <row r="23" spans="1:11" ht="14.5" x14ac:dyDescent="0.35">
      <c r="A23" s="89">
        <v>20</v>
      </c>
      <c r="B23" s="90">
        <v>54</v>
      </c>
      <c r="C23" s="90">
        <v>36.1</v>
      </c>
      <c r="D23" s="91" t="s">
        <v>1</v>
      </c>
      <c r="J23" s="102">
        <f t="shared" si="0"/>
        <v>-1.4260971129171627</v>
      </c>
      <c r="K23" s="103">
        <f t="shared" si="1"/>
        <v>1.3318034708897886</v>
      </c>
    </row>
    <row r="24" spans="1:11" ht="14.5" x14ac:dyDescent="0.35">
      <c r="A24" s="89">
        <v>21</v>
      </c>
      <c r="B24" s="90">
        <v>70</v>
      </c>
      <c r="C24" s="90">
        <v>32.4</v>
      </c>
      <c r="D24" s="91" t="s">
        <v>0</v>
      </c>
      <c r="J24" s="102">
        <f t="shared" si="0"/>
        <v>1.7028923331458092</v>
      </c>
      <c r="K24" s="103">
        <f t="shared" si="1"/>
        <v>-1.2722512831670709</v>
      </c>
    </row>
    <row r="25" spans="1:11" ht="14.5" x14ac:dyDescent="0.35">
      <c r="A25" s="89">
        <v>22</v>
      </c>
      <c r="B25" s="90">
        <v>63</v>
      </c>
      <c r="C25" s="90">
        <v>34.9</v>
      </c>
      <c r="D25" s="91" t="s">
        <v>1</v>
      </c>
      <c r="J25" s="102">
        <f t="shared" si="0"/>
        <v>0.33395945049325904</v>
      </c>
      <c r="K25" s="103">
        <f t="shared" si="1"/>
        <v>0.48724517227675168</v>
      </c>
    </row>
    <row r="26" spans="1:11" ht="14.5" x14ac:dyDescent="0.35">
      <c r="A26" s="89">
        <v>23</v>
      </c>
      <c r="B26" s="90">
        <v>63</v>
      </c>
      <c r="C26" s="90">
        <v>33.4</v>
      </c>
      <c r="D26" s="91" t="s">
        <v>0</v>
      </c>
      <c r="J26" s="102">
        <f t="shared" si="0"/>
        <v>0.33395945049325904</v>
      </c>
      <c r="K26" s="103">
        <f t="shared" si="1"/>
        <v>-0.56845270098954193</v>
      </c>
    </row>
    <row r="27" spans="1:11" ht="14.5" x14ac:dyDescent="0.35">
      <c r="A27" s="89">
        <v>24</v>
      </c>
      <c r="B27" s="90">
        <v>64</v>
      </c>
      <c r="C27" s="90">
        <v>33.1</v>
      </c>
      <c r="D27" s="91" t="s">
        <v>0</v>
      </c>
      <c r="J27" s="102">
        <f t="shared" si="0"/>
        <v>0.52952129087219479</v>
      </c>
      <c r="K27" s="103">
        <f t="shared" si="1"/>
        <v>-0.77959227564279865</v>
      </c>
    </row>
    <row r="28" spans="1:11" ht="14.5" x14ac:dyDescent="0.35">
      <c r="A28" s="89">
        <v>25</v>
      </c>
      <c r="B28" s="90">
        <v>68</v>
      </c>
      <c r="C28" s="94">
        <v>32</v>
      </c>
      <c r="D28" s="91" t="s">
        <v>0</v>
      </c>
      <c r="J28" s="102">
        <f t="shared" si="0"/>
        <v>1.3117686523879377</v>
      </c>
      <c r="K28" s="103">
        <f t="shared" si="1"/>
        <v>-1.5537707160380816</v>
      </c>
    </row>
    <row r="29" spans="1:11" ht="14.5" x14ac:dyDescent="0.35">
      <c r="A29" s="89">
        <v>26</v>
      </c>
      <c r="B29" s="90">
        <v>63</v>
      </c>
      <c r="C29" s="90">
        <v>33.299999999999997</v>
      </c>
      <c r="D29" s="91" t="s">
        <v>0</v>
      </c>
      <c r="J29" s="102">
        <f t="shared" si="0"/>
        <v>0.33395945049325904</v>
      </c>
      <c r="K29" s="103">
        <f t="shared" si="1"/>
        <v>-0.63883255920729587</v>
      </c>
    </row>
    <row r="30" spans="1:11" ht="14.5" x14ac:dyDescent="0.35">
      <c r="A30" s="89">
        <v>27</v>
      </c>
      <c r="B30" s="90">
        <v>60</v>
      </c>
      <c r="C30" s="90">
        <v>34.1</v>
      </c>
      <c r="D30" s="91" t="s">
        <v>1</v>
      </c>
      <c r="J30" s="102">
        <f t="shared" si="0"/>
        <v>-0.25272607064354824</v>
      </c>
      <c r="K30" s="103">
        <f t="shared" si="1"/>
        <v>-7.5793693465269596E-2</v>
      </c>
    </row>
    <row r="31" spans="1:11" ht="14.5" x14ac:dyDescent="0.35">
      <c r="A31" s="89">
        <v>28</v>
      </c>
      <c r="B31" s="90">
        <v>62</v>
      </c>
      <c r="C31" s="90">
        <v>33.5</v>
      </c>
      <c r="D31" s="91" t="s">
        <v>0</v>
      </c>
      <c r="J31" s="102">
        <f t="shared" si="0"/>
        <v>0.13839761011432328</v>
      </c>
      <c r="K31" s="103">
        <f t="shared" si="1"/>
        <v>-0.49807284277178804</v>
      </c>
    </row>
    <row r="32" spans="1:11" ht="14.5" x14ac:dyDescent="0.35">
      <c r="A32" s="89">
        <v>29</v>
      </c>
      <c r="B32" s="90">
        <v>55</v>
      </c>
      <c r="C32" s="90">
        <v>35.799999999999997</v>
      </c>
      <c r="D32" s="91" t="s">
        <v>1</v>
      </c>
      <c r="J32" s="102">
        <f t="shared" si="0"/>
        <v>-1.230535272538227</v>
      </c>
      <c r="K32" s="103">
        <f t="shared" si="1"/>
        <v>1.1206638962365267</v>
      </c>
    </row>
    <row r="33" spans="1:11" ht="14.5" x14ac:dyDescent="0.35">
      <c r="A33" s="89">
        <v>30</v>
      </c>
      <c r="B33" s="90">
        <v>56</v>
      </c>
      <c r="C33" s="90">
        <v>35.5</v>
      </c>
      <c r="D33" s="91" t="s">
        <v>1</v>
      </c>
      <c r="J33" s="102">
        <f t="shared" si="0"/>
        <v>-1.0349734321592912</v>
      </c>
      <c r="K33" s="103">
        <f t="shared" si="1"/>
        <v>0.90952432158327012</v>
      </c>
    </row>
    <row r="34" spans="1:11" ht="14.5" x14ac:dyDescent="0.35">
      <c r="A34" s="89">
        <v>31</v>
      </c>
      <c r="B34" s="90">
        <v>70</v>
      </c>
      <c r="C34" s="90">
        <v>32.1</v>
      </c>
      <c r="D34" s="91" t="s">
        <v>0</v>
      </c>
      <c r="J34" s="102">
        <f t="shared" si="0"/>
        <v>1.7028923331458092</v>
      </c>
      <c r="K34" s="103">
        <f t="shared" si="1"/>
        <v>-1.4833908578203276</v>
      </c>
    </row>
    <row r="35" spans="1:11" ht="14.5" x14ac:dyDescent="0.35">
      <c r="A35" s="89">
        <v>32</v>
      </c>
      <c r="B35" s="90">
        <v>53</v>
      </c>
      <c r="C35" s="90">
        <v>36.5</v>
      </c>
      <c r="D35" s="91" t="s">
        <v>1</v>
      </c>
      <c r="J35" s="102">
        <f t="shared" si="0"/>
        <v>-1.6216589532960985</v>
      </c>
      <c r="K35" s="103">
        <f t="shared" si="1"/>
        <v>1.6133229037607992</v>
      </c>
    </row>
    <row r="36" spans="1:11" ht="14.5" x14ac:dyDescent="0.35">
      <c r="A36" s="89">
        <v>33</v>
      </c>
      <c r="B36" s="90">
        <v>69</v>
      </c>
      <c r="C36" s="90">
        <v>33.1</v>
      </c>
      <c r="D36" s="91" t="s">
        <v>0</v>
      </c>
      <c r="J36" s="102">
        <f t="shared" si="0"/>
        <v>1.5073304927668736</v>
      </c>
      <c r="K36" s="103">
        <f t="shared" si="1"/>
        <v>-0.77959227564279865</v>
      </c>
    </row>
    <row r="37" spans="1:11" ht="14.5" x14ac:dyDescent="0.35">
      <c r="A37" s="89">
        <v>34</v>
      </c>
      <c r="B37" s="90">
        <v>65</v>
      </c>
      <c r="C37" s="90">
        <v>32.700000000000003</v>
      </c>
      <c r="D37" s="91" t="s">
        <v>0</v>
      </c>
      <c r="J37" s="102">
        <f t="shared" si="0"/>
        <v>0.72508313125113055</v>
      </c>
      <c r="K37" s="103">
        <f t="shared" si="1"/>
        <v>-1.0611117085138093</v>
      </c>
    </row>
    <row r="38" spans="1:11" ht="14.5" x14ac:dyDescent="0.35">
      <c r="A38" s="89">
        <v>35</v>
      </c>
      <c r="B38" s="90">
        <v>55</v>
      </c>
      <c r="C38" s="90">
        <v>35.700000000000003</v>
      </c>
      <c r="D38" s="91" t="s">
        <v>1</v>
      </c>
      <c r="J38" s="102">
        <f t="shared" si="0"/>
        <v>-1.230535272538227</v>
      </c>
      <c r="K38" s="103">
        <f t="shared" si="1"/>
        <v>1.0502840380187779</v>
      </c>
    </row>
    <row r="39" spans="1:11" ht="14.5" x14ac:dyDescent="0.35">
      <c r="A39" s="89">
        <v>36</v>
      </c>
      <c r="B39" s="90">
        <v>62</v>
      </c>
      <c r="C39" s="90">
        <v>33.6</v>
      </c>
      <c r="D39" s="91" t="s">
        <v>0</v>
      </c>
      <c r="J39" s="102">
        <f t="shared" si="0"/>
        <v>0.13839761011432328</v>
      </c>
      <c r="K39" s="103">
        <f t="shared" si="1"/>
        <v>-0.42769298455403415</v>
      </c>
    </row>
    <row r="40" spans="1:11" ht="14.5" x14ac:dyDescent="0.35">
      <c r="A40" s="89">
        <v>37</v>
      </c>
      <c r="B40" s="90">
        <v>67</v>
      </c>
      <c r="C40" s="90">
        <v>34.299999999999997</v>
      </c>
      <c r="D40" s="91" t="s">
        <v>1</v>
      </c>
      <c r="J40" s="102">
        <f t="shared" si="0"/>
        <v>1.1162068120090021</v>
      </c>
      <c r="K40" s="103">
        <f t="shared" si="1"/>
        <v>6.4966022970233225E-2</v>
      </c>
    </row>
    <row r="41" spans="1:11" ht="14.5" x14ac:dyDescent="0.35">
      <c r="A41" s="89">
        <v>38</v>
      </c>
      <c r="B41" s="90">
        <v>68</v>
      </c>
      <c r="C41" s="90">
        <v>32.200000000000003</v>
      </c>
      <c r="D41" s="91" t="s">
        <v>0</v>
      </c>
      <c r="J41" s="102">
        <f t="shared" si="0"/>
        <v>1.3117686523879377</v>
      </c>
      <c r="K41" s="103">
        <f t="shared" si="1"/>
        <v>-1.4130109996025739</v>
      </c>
    </row>
    <row r="42" spans="1:11" ht="14.5" x14ac:dyDescent="0.35">
      <c r="A42" s="89">
        <v>39</v>
      </c>
      <c r="B42" s="90">
        <v>64</v>
      </c>
      <c r="C42" s="90">
        <v>32.9</v>
      </c>
      <c r="D42" s="91" t="s">
        <v>0</v>
      </c>
      <c r="J42" s="102">
        <f t="shared" si="0"/>
        <v>0.52952129087219479</v>
      </c>
      <c r="K42" s="103">
        <f t="shared" si="1"/>
        <v>-0.92035199207830654</v>
      </c>
    </row>
    <row r="43" spans="1:11" ht="14.5" x14ac:dyDescent="0.35">
      <c r="A43" s="89">
        <v>40</v>
      </c>
      <c r="B43" s="90">
        <v>68</v>
      </c>
      <c r="C43" s="90">
        <v>31.9</v>
      </c>
      <c r="D43" s="91" t="s">
        <v>0</v>
      </c>
      <c r="J43" s="102">
        <f t="shared" si="0"/>
        <v>1.3117686523879377</v>
      </c>
      <c r="K43" s="103">
        <f t="shared" si="1"/>
        <v>-1.6241505742558355</v>
      </c>
    </row>
    <row r="44" spans="1:11" ht="14.5" x14ac:dyDescent="0.35">
      <c r="A44" s="89">
        <v>41</v>
      </c>
      <c r="B44" s="90">
        <v>66</v>
      </c>
      <c r="C44" s="90">
        <v>34.6</v>
      </c>
      <c r="D44" s="91" t="s">
        <v>1</v>
      </c>
      <c r="J44" s="102">
        <f t="shared" si="0"/>
        <v>0.9206449716300662</v>
      </c>
      <c r="K44" s="103">
        <f t="shared" si="1"/>
        <v>0.27610559762349496</v>
      </c>
    </row>
    <row r="45" spans="1:11" ht="14.5" x14ac:dyDescent="0.35">
      <c r="A45" s="89">
        <v>42</v>
      </c>
      <c r="B45" s="90">
        <v>62</v>
      </c>
      <c r="C45" s="94">
        <v>35</v>
      </c>
      <c r="D45" s="91" t="s">
        <v>1</v>
      </c>
      <c r="J45" s="102">
        <f t="shared" si="0"/>
        <v>0.13839761011432328</v>
      </c>
      <c r="K45" s="103">
        <f t="shared" si="1"/>
        <v>0.55762503049450562</v>
      </c>
    </row>
    <row r="46" spans="1:11" ht="14.5" x14ac:dyDescent="0.35">
      <c r="A46" s="89">
        <v>43</v>
      </c>
      <c r="B46" s="90">
        <v>55</v>
      </c>
      <c r="C46" s="90">
        <v>35.9</v>
      </c>
      <c r="D46" s="91" t="s">
        <v>1</v>
      </c>
      <c r="J46" s="102">
        <f t="shared" si="0"/>
        <v>-1.230535272538227</v>
      </c>
      <c r="K46" s="103">
        <f t="shared" si="1"/>
        <v>1.1910437544542807</v>
      </c>
    </row>
    <row r="47" spans="1:11" ht="14.5" x14ac:dyDescent="0.35">
      <c r="A47" s="89">
        <v>44</v>
      </c>
      <c r="B47" s="90">
        <v>58</v>
      </c>
      <c r="C47" s="90">
        <v>34.700000000000003</v>
      </c>
      <c r="D47" s="91" t="s">
        <v>1</v>
      </c>
      <c r="J47" s="102">
        <f t="shared" si="0"/>
        <v>-0.64384975140141976</v>
      </c>
      <c r="K47" s="103">
        <f t="shared" si="1"/>
        <v>0.34648545584124885</v>
      </c>
    </row>
    <row r="48" spans="1:11" ht="14.5" x14ac:dyDescent="0.35">
      <c r="A48" s="89">
        <v>45</v>
      </c>
      <c r="B48" s="90">
        <v>69</v>
      </c>
      <c r="C48" s="90">
        <v>32.1</v>
      </c>
      <c r="D48" s="91" t="s">
        <v>0</v>
      </c>
      <c r="J48" s="102">
        <f t="shared" si="0"/>
        <v>1.5073304927668736</v>
      </c>
      <c r="K48" s="103">
        <f t="shared" si="1"/>
        <v>-1.4833908578203276</v>
      </c>
    </row>
    <row r="49" spans="1:11" ht="14.5" x14ac:dyDescent="0.35">
      <c r="A49" s="89">
        <v>46</v>
      </c>
      <c r="B49" s="90">
        <v>61</v>
      </c>
      <c r="C49" s="90">
        <v>33.9</v>
      </c>
      <c r="D49" s="91" t="s">
        <v>0</v>
      </c>
      <c r="J49" s="102">
        <f t="shared" si="0"/>
        <v>-5.7164230264612481E-2</v>
      </c>
      <c r="K49" s="103">
        <f t="shared" si="1"/>
        <v>-0.2165534099007774</v>
      </c>
    </row>
    <row r="50" spans="1:11" ht="14.5" x14ac:dyDescent="0.35">
      <c r="A50" s="89">
        <v>47</v>
      </c>
      <c r="B50" s="90">
        <v>69</v>
      </c>
      <c r="C50" s="94">
        <v>32</v>
      </c>
      <c r="D50" s="91" t="s">
        <v>0</v>
      </c>
      <c r="J50" s="102">
        <f t="shared" si="0"/>
        <v>1.5073304927668736</v>
      </c>
      <c r="K50" s="103">
        <f t="shared" si="1"/>
        <v>-1.5537707160380816</v>
      </c>
    </row>
    <row r="51" spans="1:11" ht="14.5" x14ac:dyDescent="0.35">
      <c r="A51" s="89">
        <v>48</v>
      </c>
      <c r="B51" s="90">
        <v>58</v>
      </c>
      <c r="C51" s="90">
        <v>34.9</v>
      </c>
      <c r="D51" s="91" t="s">
        <v>1</v>
      </c>
      <c r="J51" s="102">
        <f t="shared" si="0"/>
        <v>-0.64384975140141976</v>
      </c>
      <c r="K51" s="103">
        <f t="shared" si="1"/>
        <v>0.48724517227675168</v>
      </c>
    </row>
    <row r="52" spans="1:11" ht="14.5" x14ac:dyDescent="0.35">
      <c r="A52" s="89">
        <v>49</v>
      </c>
      <c r="B52" s="90">
        <v>63</v>
      </c>
      <c r="C52" s="90">
        <v>33.200000000000003</v>
      </c>
      <c r="D52" s="91" t="s">
        <v>0</v>
      </c>
      <c r="J52" s="102">
        <f t="shared" si="0"/>
        <v>0.33395945049325904</v>
      </c>
      <c r="K52" s="103">
        <f t="shared" si="1"/>
        <v>-0.70921241742504482</v>
      </c>
    </row>
    <row r="53" spans="1:11" ht="14.5" x14ac:dyDescent="0.35">
      <c r="A53" s="89">
        <v>50</v>
      </c>
      <c r="B53" s="90">
        <v>57</v>
      </c>
      <c r="C53" s="90">
        <v>35.5</v>
      </c>
      <c r="D53" s="91" t="s">
        <v>1</v>
      </c>
      <c r="J53" s="102">
        <f t="shared" si="0"/>
        <v>-0.83941159178035551</v>
      </c>
      <c r="K53" s="103">
        <f t="shared" si="1"/>
        <v>0.90952432158327012</v>
      </c>
    </row>
    <row r="54" spans="1:11" ht="14.5" x14ac:dyDescent="0.35">
      <c r="A54" s="89">
        <v>51</v>
      </c>
      <c r="B54" s="90">
        <v>61</v>
      </c>
      <c r="C54" s="90">
        <v>33.799999999999997</v>
      </c>
      <c r="D54" s="91" t="s">
        <v>0</v>
      </c>
      <c r="J54" s="102">
        <f t="shared" si="0"/>
        <v>-5.7164230264612481E-2</v>
      </c>
      <c r="K54" s="103">
        <f t="shared" si="1"/>
        <v>-0.28693326811853131</v>
      </c>
    </row>
    <row r="55" spans="1:11" ht="14.5" x14ac:dyDescent="0.35">
      <c r="A55" s="89">
        <v>52</v>
      </c>
      <c r="B55" s="90">
        <v>70</v>
      </c>
      <c r="C55" s="90">
        <v>32.299999999999997</v>
      </c>
      <c r="D55" s="91" t="s">
        <v>0</v>
      </c>
      <c r="J55" s="102">
        <f t="shared" si="0"/>
        <v>1.7028923331458092</v>
      </c>
      <c r="K55" s="103">
        <f t="shared" si="1"/>
        <v>-1.3426311413848249</v>
      </c>
    </row>
    <row r="56" spans="1:11" ht="14.5" x14ac:dyDescent="0.35">
      <c r="A56" s="89">
        <v>53</v>
      </c>
      <c r="B56" s="90">
        <v>68</v>
      </c>
      <c r="C56" s="90">
        <v>33.799999999999997</v>
      </c>
      <c r="D56" s="91" t="s">
        <v>0</v>
      </c>
      <c r="J56" s="102">
        <f t="shared" si="0"/>
        <v>1.3117686523879377</v>
      </c>
      <c r="K56" s="103">
        <f t="shared" si="1"/>
        <v>-0.28693326811853131</v>
      </c>
    </row>
    <row r="57" spans="1:11" ht="14.5" x14ac:dyDescent="0.35">
      <c r="A57" s="89">
        <v>54</v>
      </c>
      <c r="B57" s="90">
        <v>58</v>
      </c>
      <c r="C57" s="90">
        <v>35.200000000000003</v>
      </c>
      <c r="D57" s="91" t="s">
        <v>1</v>
      </c>
      <c r="J57" s="102">
        <f t="shared" si="0"/>
        <v>-0.64384975140141976</v>
      </c>
      <c r="K57" s="103">
        <f t="shared" si="1"/>
        <v>0.6983847469300134</v>
      </c>
    </row>
    <row r="58" spans="1:11" ht="14.5" x14ac:dyDescent="0.35">
      <c r="A58" s="89">
        <v>55</v>
      </c>
      <c r="B58" s="90">
        <v>60</v>
      </c>
      <c r="C58" s="94">
        <v>34</v>
      </c>
      <c r="D58" s="91" t="s">
        <v>1</v>
      </c>
      <c r="J58" s="102">
        <f t="shared" si="0"/>
        <v>-0.25272607064354824</v>
      </c>
      <c r="K58" s="103">
        <f t="shared" si="1"/>
        <v>-0.14617355168302351</v>
      </c>
    </row>
    <row r="59" spans="1:11" ht="14.5" x14ac:dyDescent="0.35">
      <c r="A59" s="89">
        <v>56</v>
      </c>
      <c r="B59" s="90">
        <v>57</v>
      </c>
      <c r="C59" s="94">
        <v>36</v>
      </c>
      <c r="D59" s="91" t="s">
        <v>1</v>
      </c>
      <c r="J59" s="102">
        <f t="shared" si="0"/>
        <v>-0.83941159178035551</v>
      </c>
      <c r="K59" s="103">
        <f t="shared" si="1"/>
        <v>1.2614236126720346</v>
      </c>
    </row>
    <row r="60" spans="1:11" ht="14.5" x14ac:dyDescent="0.35">
      <c r="A60" s="89">
        <v>57</v>
      </c>
      <c r="B60" s="90">
        <v>64</v>
      </c>
      <c r="C60" s="94">
        <v>33</v>
      </c>
      <c r="D60" s="91" t="s">
        <v>0</v>
      </c>
      <c r="J60" s="102">
        <f t="shared" si="0"/>
        <v>0.52952129087219479</v>
      </c>
      <c r="K60" s="103">
        <f t="shared" si="1"/>
        <v>-0.84997213386055259</v>
      </c>
    </row>
    <row r="61" spans="1:11" ht="14.5" x14ac:dyDescent="0.35">
      <c r="A61" s="89">
        <v>58</v>
      </c>
      <c r="B61" s="90">
        <v>69</v>
      </c>
      <c r="C61" s="90">
        <v>31.9</v>
      </c>
      <c r="D61" s="91" t="s">
        <v>0</v>
      </c>
      <c r="J61" s="102">
        <f t="shared" si="0"/>
        <v>1.5073304927668736</v>
      </c>
      <c r="K61" s="103">
        <f t="shared" si="1"/>
        <v>-1.6241505742558355</v>
      </c>
    </row>
    <row r="62" spans="1:11" ht="14.5" x14ac:dyDescent="0.35">
      <c r="A62" s="89">
        <v>59</v>
      </c>
      <c r="B62" s="90">
        <v>54</v>
      </c>
      <c r="C62" s="94">
        <v>36</v>
      </c>
      <c r="D62" s="91" t="s">
        <v>1</v>
      </c>
      <c r="J62" s="102">
        <f t="shared" si="0"/>
        <v>-1.4260971129171627</v>
      </c>
      <c r="K62" s="103">
        <f t="shared" si="1"/>
        <v>1.2614236126720346</v>
      </c>
    </row>
    <row r="63" spans="1:11" ht="14.5" x14ac:dyDescent="0.35">
      <c r="A63" s="89">
        <v>60</v>
      </c>
      <c r="B63" s="90">
        <v>57</v>
      </c>
      <c r="C63" s="94">
        <v>35</v>
      </c>
      <c r="D63" s="91" t="s">
        <v>1</v>
      </c>
      <c r="J63" s="102">
        <f t="shared" si="0"/>
        <v>-0.83941159178035551</v>
      </c>
      <c r="K63" s="103">
        <f t="shared" si="1"/>
        <v>0.55762503049450562</v>
      </c>
    </row>
    <row r="64" spans="1:11" ht="14.5" x14ac:dyDescent="0.35">
      <c r="A64" s="89">
        <v>61</v>
      </c>
      <c r="B64" s="90">
        <v>55</v>
      </c>
      <c r="C64" s="90">
        <v>36.9</v>
      </c>
      <c r="D64" s="91" t="s">
        <v>1</v>
      </c>
      <c r="J64" s="102">
        <f t="shared" si="0"/>
        <v>-1.230535272538227</v>
      </c>
      <c r="K64" s="103">
        <f t="shared" si="1"/>
        <v>1.8948423366318099</v>
      </c>
    </row>
    <row r="65" spans="1:11" ht="14.5" x14ac:dyDescent="0.35">
      <c r="A65" s="89">
        <v>62</v>
      </c>
      <c r="B65" s="90">
        <v>65</v>
      </c>
      <c r="C65" s="90">
        <v>32.5</v>
      </c>
      <c r="D65" s="91" t="s">
        <v>0</v>
      </c>
      <c r="J65" s="102">
        <f t="shared" si="0"/>
        <v>0.72508313125113055</v>
      </c>
      <c r="K65" s="103">
        <f t="shared" si="1"/>
        <v>-1.2018714249493172</v>
      </c>
    </row>
    <row r="66" spans="1:11" ht="14.5" x14ac:dyDescent="0.35">
      <c r="A66" s="89">
        <v>63</v>
      </c>
      <c r="B66" s="90">
        <v>64</v>
      </c>
      <c r="C66" s="90">
        <v>32.799999999999997</v>
      </c>
      <c r="D66" s="91" t="s">
        <v>0</v>
      </c>
      <c r="J66" s="102">
        <f t="shared" si="0"/>
        <v>0.52952129087219479</v>
      </c>
      <c r="K66" s="103">
        <f t="shared" si="1"/>
        <v>-0.99073185029606037</v>
      </c>
    </row>
    <row r="67" spans="1:11" ht="14.5" x14ac:dyDescent="0.35">
      <c r="A67" s="89">
        <v>64</v>
      </c>
      <c r="B67" s="90">
        <v>55</v>
      </c>
      <c r="C67" s="90">
        <v>35.6</v>
      </c>
      <c r="D67" s="91" t="s">
        <v>1</v>
      </c>
      <c r="J67" s="102">
        <f t="shared" si="0"/>
        <v>-1.230535272538227</v>
      </c>
      <c r="K67" s="103">
        <f t="shared" si="1"/>
        <v>0.97990417980102407</v>
      </c>
    </row>
    <row r="68" spans="1:11" ht="14.5" x14ac:dyDescent="0.35">
      <c r="A68" s="89">
        <v>65</v>
      </c>
      <c r="B68" s="90">
        <v>61</v>
      </c>
      <c r="C68" s="90">
        <v>33.700000000000003</v>
      </c>
      <c r="D68" s="91" t="s">
        <v>0</v>
      </c>
      <c r="J68" s="102">
        <f t="shared" si="0"/>
        <v>-5.7164230264612481E-2</v>
      </c>
      <c r="K68" s="103">
        <f t="shared" si="1"/>
        <v>-0.35731312633628021</v>
      </c>
    </row>
  </sheetData>
  <mergeCells count="2">
    <mergeCell ref="J1:K2"/>
    <mergeCell ref="A1:D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5"/>
  <sheetViews>
    <sheetView workbookViewId="0">
      <selection activeCell="F12" sqref="F12"/>
    </sheetView>
  </sheetViews>
  <sheetFormatPr defaultColWidth="14.453125" defaultRowHeight="15.75" customHeight="1" x14ac:dyDescent="0.25"/>
  <cols>
    <col min="1" max="1" width="3.7265625" style="7" bestFit="1" customWidth="1"/>
    <col min="2" max="2" width="11.36328125" bestFit="1" customWidth="1"/>
    <col min="3" max="4" width="8.7265625"/>
    <col min="8" max="8" width="3.7265625" style="7" bestFit="1" customWidth="1"/>
  </cols>
  <sheetData>
    <row r="1" spans="1:11" ht="15.75" customHeight="1" x14ac:dyDescent="0.3">
      <c r="A1" s="87" t="s">
        <v>3</v>
      </c>
      <c r="B1" s="87"/>
      <c r="C1" s="87"/>
      <c r="D1" s="87"/>
      <c r="E1" s="8" t="s">
        <v>18</v>
      </c>
      <c r="F1" s="8" t="s">
        <v>20</v>
      </c>
      <c r="G1" s="9" t="s">
        <v>22</v>
      </c>
      <c r="H1" s="118" t="s">
        <v>2</v>
      </c>
      <c r="I1" s="118"/>
      <c r="J1" s="118"/>
      <c r="K1" s="118"/>
    </row>
    <row r="2" spans="1:11" ht="15.75" customHeight="1" x14ac:dyDescent="0.3">
      <c r="A2" s="87"/>
      <c r="B2" s="87"/>
      <c r="C2" s="87"/>
      <c r="D2" s="87"/>
      <c r="E2" s="8" t="s">
        <v>19</v>
      </c>
      <c r="F2" s="8" t="s">
        <v>17</v>
      </c>
      <c r="G2" s="9" t="s">
        <v>21</v>
      </c>
      <c r="H2" s="118"/>
      <c r="I2" s="118"/>
      <c r="J2" s="118"/>
      <c r="K2" s="118"/>
    </row>
    <row r="3" spans="1:11" s="2" customFormat="1" ht="15.75" customHeight="1" x14ac:dyDescent="0.25">
      <c r="A3" s="88" t="s">
        <v>23</v>
      </c>
      <c r="B3" s="88" t="s">
        <v>4</v>
      </c>
      <c r="C3" s="88" t="s">
        <v>5</v>
      </c>
      <c r="D3" s="88" t="s">
        <v>6</v>
      </c>
      <c r="H3" s="119" t="s">
        <v>23</v>
      </c>
      <c r="I3" s="119" t="s">
        <v>4</v>
      </c>
      <c r="J3" s="119" t="s">
        <v>5</v>
      </c>
      <c r="K3" s="119" t="s">
        <v>28</v>
      </c>
    </row>
    <row r="4" spans="1:11" ht="15.75" customHeight="1" x14ac:dyDescent="0.35">
      <c r="A4" s="89">
        <v>1</v>
      </c>
      <c r="B4" s="90">
        <v>0.72508313125113055</v>
      </c>
      <c r="C4" s="90">
        <v>0.34648545584124885</v>
      </c>
      <c r="D4" s="91" t="s">
        <v>1</v>
      </c>
      <c r="H4" s="89">
        <v>1</v>
      </c>
      <c r="I4" s="120">
        <v>1.3117686523879377</v>
      </c>
      <c r="J4" s="120">
        <v>-0.28693326811853131</v>
      </c>
      <c r="K4" s="91" t="s">
        <v>0</v>
      </c>
    </row>
    <row r="5" spans="1:11" ht="15.75" customHeight="1" x14ac:dyDescent="0.35">
      <c r="A5" s="89">
        <v>2</v>
      </c>
      <c r="B5" s="90">
        <v>-0.44828791102248394</v>
      </c>
      <c r="C5" s="90">
        <v>0.20572573940574104</v>
      </c>
      <c r="D5" s="91" t="s">
        <v>1</v>
      </c>
      <c r="H5" s="89">
        <v>2</v>
      </c>
      <c r="I5" s="120">
        <v>-0.64384975140141976</v>
      </c>
      <c r="J5" s="120">
        <v>0.6983847469300134</v>
      </c>
      <c r="K5" s="91" t="s">
        <v>1</v>
      </c>
    </row>
    <row r="6" spans="1:11" s="6" customFormat="1" ht="15.75" customHeight="1" x14ac:dyDescent="0.35">
      <c r="A6" s="89">
        <v>3</v>
      </c>
      <c r="B6" s="90">
        <v>-0.44828791102248394</v>
      </c>
      <c r="C6" s="90">
        <v>0.62800488871225946</v>
      </c>
      <c r="D6" s="91" t="s">
        <v>1</v>
      </c>
      <c r="H6" s="89">
        <v>3</v>
      </c>
      <c r="I6" s="120">
        <v>-0.25272607064354824</v>
      </c>
      <c r="J6" s="120">
        <v>-0.14617355168302351</v>
      </c>
      <c r="K6" s="91" t="s">
        <v>1</v>
      </c>
    </row>
    <row r="7" spans="1:11" s="6" customFormat="1" ht="15.75" customHeight="1" x14ac:dyDescent="0.35">
      <c r="A7" s="89">
        <v>4</v>
      </c>
      <c r="B7" s="90">
        <v>-0.25272607064354824</v>
      </c>
      <c r="C7" s="90">
        <v>-5.4138352475156847E-3</v>
      </c>
      <c r="D7" s="91" t="s">
        <v>1</v>
      </c>
      <c r="H7" s="89">
        <v>4</v>
      </c>
      <c r="I7" s="120">
        <v>-0.83941159178035551</v>
      </c>
      <c r="J7" s="120">
        <v>1.2614236126720346</v>
      </c>
      <c r="K7" s="91" t="s">
        <v>1</v>
      </c>
    </row>
    <row r="8" spans="1:11" ht="15.75" customHeight="1" x14ac:dyDescent="0.35">
      <c r="A8" s="89">
        <v>5</v>
      </c>
      <c r="B8" s="90">
        <v>-0.64384975140141976</v>
      </c>
      <c r="C8" s="90">
        <v>0.27610559762349496</v>
      </c>
      <c r="D8" s="91" t="s">
        <v>1</v>
      </c>
      <c r="H8" s="89">
        <v>5</v>
      </c>
      <c r="I8" s="120">
        <v>0.52952129087219479</v>
      </c>
      <c r="J8" s="120">
        <v>-0.84997213386055259</v>
      </c>
      <c r="K8" s="91" t="s">
        <v>0</v>
      </c>
    </row>
    <row r="9" spans="1:11" ht="15.75" customHeight="1" x14ac:dyDescent="0.35">
      <c r="A9" s="89">
        <v>6</v>
      </c>
      <c r="B9" s="90">
        <v>1.5073304927668736</v>
      </c>
      <c r="C9" s="90">
        <v>-0.99073185029606037</v>
      </c>
      <c r="D9" s="91" t="s">
        <v>0</v>
      </c>
      <c r="H9" s="89">
        <v>6</v>
      </c>
      <c r="I9" s="120">
        <v>1.5073304927668736</v>
      </c>
      <c r="J9" s="120">
        <v>-1.6241505742558355</v>
      </c>
      <c r="K9" s="91" t="s">
        <v>0</v>
      </c>
    </row>
    <row r="10" spans="1:11" ht="15.75" customHeight="1" x14ac:dyDescent="0.35">
      <c r="A10" s="89">
        <v>7</v>
      </c>
      <c r="B10" s="90">
        <v>-1.4260971129171627</v>
      </c>
      <c r="C10" s="90">
        <v>1.4725631873252913</v>
      </c>
      <c r="D10" s="91" t="s">
        <v>1</v>
      </c>
      <c r="H10" s="89">
        <v>7</v>
      </c>
      <c r="I10" s="120">
        <v>-1.4260971129171627</v>
      </c>
      <c r="J10" s="120">
        <v>1.2614236126720346</v>
      </c>
      <c r="K10" s="91" t="s">
        <v>1</v>
      </c>
    </row>
    <row r="11" spans="1:11" ht="15.75" customHeight="1" x14ac:dyDescent="0.35">
      <c r="A11" s="89">
        <v>8</v>
      </c>
      <c r="B11" s="90">
        <v>-0.64384975140141976</v>
      </c>
      <c r="C11" s="90">
        <v>0.41686531405899774</v>
      </c>
      <c r="D11" s="91" t="s">
        <v>1</v>
      </c>
      <c r="H11" s="89">
        <v>8</v>
      </c>
      <c r="I11" s="120">
        <v>-0.83941159178035551</v>
      </c>
      <c r="J11" s="120">
        <v>0.55762503049450562</v>
      </c>
      <c r="K11" s="91" t="s">
        <v>1</v>
      </c>
    </row>
    <row r="12" spans="1:11" ht="15.75" customHeight="1" x14ac:dyDescent="0.35">
      <c r="A12" s="89">
        <v>9</v>
      </c>
      <c r="B12" s="90">
        <v>-1.0349734321592912</v>
      </c>
      <c r="C12" s="90">
        <v>1.7540826201963071</v>
      </c>
      <c r="D12" s="91" t="s">
        <v>1</v>
      </c>
      <c r="H12" s="89">
        <v>9</v>
      </c>
      <c r="I12" s="120">
        <v>-1.230535272538227</v>
      </c>
      <c r="J12" s="120">
        <v>1.8948423366318099</v>
      </c>
      <c r="K12" s="91" t="s">
        <v>1</v>
      </c>
    </row>
    <row r="13" spans="1:11" ht="15.75" customHeight="1" x14ac:dyDescent="0.35">
      <c r="A13" s="89">
        <v>10</v>
      </c>
      <c r="B13" s="90">
        <v>-0.44828791102248394</v>
      </c>
      <c r="C13" s="90">
        <v>6.4966022970233225E-2</v>
      </c>
      <c r="D13" s="91" t="s">
        <v>1</v>
      </c>
      <c r="H13" s="89">
        <v>10</v>
      </c>
      <c r="I13" s="120">
        <v>0.72508313125113055</v>
      </c>
      <c r="J13" s="120">
        <v>-1.2018714249493172</v>
      </c>
      <c r="K13" s="91" t="s">
        <v>0</v>
      </c>
    </row>
    <row r="14" spans="1:11" ht="15.75" customHeight="1" x14ac:dyDescent="0.35">
      <c r="A14" s="89">
        <v>11</v>
      </c>
      <c r="B14" s="90">
        <v>-0.44828791102248394</v>
      </c>
      <c r="C14" s="90">
        <v>0.13534588118798713</v>
      </c>
      <c r="D14" s="91" t="s">
        <v>1</v>
      </c>
      <c r="H14" s="89">
        <v>11</v>
      </c>
      <c r="I14" s="120">
        <v>0.52952129087219479</v>
      </c>
      <c r="J14" s="120">
        <v>-0.99073185029606037</v>
      </c>
      <c r="K14" s="91" t="s">
        <v>0</v>
      </c>
    </row>
    <row r="15" spans="1:11" ht="15.75" customHeight="1" x14ac:dyDescent="0.35">
      <c r="A15" s="89">
        <v>12</v>
      </c>
      <c r="B15" s="90">
        <v>-1.6216589532960985</v>
      </c>
      <c r="C15" s="90">
        <v>1.5429430455430453</v>
      </c>
      <c r="D15" s="91" t="s">
        <v>1</v>
      </c>
      <c r="H15" s="89">
        <v>12</v>
      </c>
      <c r="I15" s="120">
        <v>-1.230535272538227</v>
      </c>
      <c r="J15" s="120">
        <v>0.97990417980102407</v>
      </c>
      <c r="K15" s="91" t="s">
        <v>1</v>
      </c>
    </row>
    <row r="16" spans="1:11" ht="15.75" customHeight="1" x14ac:dyDescent="0.35">
      <c r="A16" s="89">
        <v>13</v>
      </c>
      <c r="B16" s="90">
        <v>0.72508313125113055</v>
      </c>
      <c r="C16" s="90">
        <v>-1.1314915667315633</v>
      </c>
      <c r="D16" s="91" t="s">
        <v>0</v>
      </c>
      <c r="H16" s="89">
        <v>13</v>
      </c>
      <c r="I16" s="120">
        <v>-5.7164230264612481E-2</v>
      </c>
      <c r="J16" s="120">
        <v>-0.35731312633628021</v>
      </c>
      <c r="K16" s="91" t="s">
        <v>0</v>
      </c>
    </row>
    <row r="17" spans="1:10" ht="15.75" customHeight="1" x14ac:dyDescent="0.35">
      <c r="A17" s="89">
        <v>14</v>
      </c>
      <c r="B17" s="90">
        <v>-1.0349734321592912</v>
      </c>
      <c r="C17" s="90">
        <v>0.83914446336551618</v>
      </c>
      <c r="D17" s="91" t="s">
        <v>1</v>
      </c>
    </row>
    <row r="18" spans="1:10" s="6" customFormat="1" ht="15.75" customHeight="1" x14ac:dyDescent="0.35">
      <c r="A18" s="89">
        <v>15</v>
      </c>
      <c r="B18" s="90">
        <v>-0.83941159178035551</v>
      </c>
      <c r="C18" s="90">
        <v>1.4725631873252913</v>
      </c>
      <c r="D18" s="91" t="s">
        <v>1</v>
      </c>
      <c r="H18" s="5"/>
      <c r="I18"/>
      <c r="J18"/>
    </row>
    <row r="19" spans="1:10" ht="15.75" customHeight="1" x14ac:dyDescent="0.35">
      <c r="A19" s="89">
        <v>16</v>
      </c>
      <c r="B19" s="90">
        <v>-0.83941159178035551</v>
      </c>
      <c r="C19" s="90">
        <v>0.62800488871225946</v>
      </c>
      <c r="D19" s="91" t="s">
        <v>1</v>
      </c>
    </row>
    <row r="20" spans="1:10" ht="15.75" customHeight="1" x14ac:dyDescent="0.35">
      <c r="A20" s="89">
        <v>17</v>
      </c>
      <c r="B20" s="90">
        <v>-0.83941159178035551</v>
      </c>
      <c r="C20" s="90">
        <v>0.76876460514776235</v>
      </c>
      <c r="D20" s="91" t="s">
        <v>1</v>
      </c>
    </row>
    <row r="21" spans="1:10" ht="15.75" customHeight="1" x14ac:dyDescent="0.35">
      <c r="A21" s="89">
        <v>18</v>
      </c>
      <c r="B21" s="90">
        <v>1.3117686523879377</v>
      </c>
      <c r="C21" s="90">
        <v>-1.3426311413848249</v>
      </c>
      <c r="D21" s="91" t="s">
        <v>0</v>
      </c>
    </row>
    <row r="22" spans="1:10" ht="15.75" customHeight="1" x14ac:dyDescent="0.35">
      <c r="A22" s="89">
        <v>19</v>
      </c>
      <c r="B22" s="90">
        <v>-0.25272607064354824</v>
      </c>
      <c r="C22" s="90">
        <v>6.4966022970233225E-2</v>
      </c>
      <c r="D22" s="91" t="s">
        <v>1</v>
      </c>
    </row>
    <row r="23" spans="1:10" ht="15.75" customHeight="1" x14ac:dyDescent="0.35">
      <c r="A23" s="89">
        <v>20</v>
      </c>
      <c r="B23" s="90">
        <v>-1.4260971129171627</v>
      </c>
      <c r="C23" s="90">
        <v>1.3318034708897886</v>
      </c>
      <c r="D23" s="91" t="s">
        <v>1</v>
      </c>
    </row>
    <row r="24" spans="1:10" ht="15.75" customHeight="1" x14ac:dyDescent="0.35">
      <c r="A24" s="89">
        <v>21</v>
      </c>
      <c r="B24" s="90">
        <v>1.7028923331458092</v>
      </c>
      <c r="C24" s="90">
        <v>-1.2722512831670709</v>
      </c>
      <c r="D24" s="91" t="s">
        <v>0</v>
      </c>
    </row>
    <row r="25" spans="1:10" ht="15.75" customHeight="1" x14ac:dyDescent="0.35">
      <c r="A25" s="89">
        <v>22</v>
      </c>
      <c r="B25" s="90">
        <v>0.33395945049325904</v>
      </c>
      <c r="C25" s="90">
        <v>0.48724517227675168</v>
      </c>
      <c r="D25" s="91" t="s">
        <v>1</v>
      </c>
    </row>
    <row r="26" spans="1:10" ht="15.75" customHeight="1" x14ac:dyDescent="0.35">
      <c r="A26" s="89">
        <v>23</v>
      </c>
      <c r="B26" s="90">
        <v>0.33395945049325904</v>
      </c>
      <c r="C26" s="90">
        <v>-0.56845270098954193</v>
      </c>
      <c r="D26" s="91" t="s">
        <v>0</v>
      </c>
    </row>
    <row r="27" spans="1:10" ht="15.75" customHeight="1" x14ac:dyDescent="0.35">
      <c r="A27" s="89">
        <v>24</v>
      </c>
      <c r="B27" s="90">
        <v>0.52952129087219479</v>
      </c>
      <c r="C27" s="90">
        <v>-0.77959227564279865</v>
      </c>
      <c r="D27" s="91" t="s">
        <v>0</v>
      </c>
    </row>
    <row r="28" spans="1:10" ht="15.75" customHeight="1" x14ac:dyDescent="0.35">
      <c r="A28" s="89">
        <v>25</v>
      </c>
      <c r="B28" s="90">
        <v>1.3117686523879377</v>
      </c>
      <c r="C28" s="94">
        <v>-1.5537707160380816</v>
      </c>
      <c r="D28" s="91" t="s">
        <v>0</v>
      </c>
    </row>
    <row r="29" spans="1:10" ht="15.75" customHeight="1" x14ac:dyDescent="0.35">
      <c r="A29" s="89">
        <v>26</v>
      </c>
      <c r="B29" s="90">
        <v>0.33395945049325904</v>
      </c>
      <c r="C29" s="90">
        <v>-0.63883255920729587</v>
      </c>
      <c r="D29" s="91" t="s">
        <v>0</v>
      </c>
    </row>
    <row r="30" spans="1:10" ht="15.75" customHeight="1" x14ac:dyDescent="0.35">
      <c r="A30" s="89">
        <v>27</v>
      </c>
      <c r="B30" s="90">
        <v>-0.25272607064354824</v>
      </c>
      <c r="C30" s="90">
        <v>-7.5793693465269596E-2</v>
      </c>
      <c r="D30" s="91" t="s">
        <v>1</v>
      </c>
    </row>
    <row r="31" spans="1:10" ht="15.75" customHeight="1" x14ac:dyDescent="0.35">
      <c r="A31" s="89">
        <v>28</v>
      </c>
      <c r="B31" s="90">
        <v>0.13839761011432328</v>
      </c>
      <c r="C31" s="90">
        <v>-0.49807284277178804</v>
      </c>
      <c r="D31" s="91" t="s">
        <v>0</v>
      </c>
    </row>
    <row r="32" spans="1:10" ht="15.75" customHeight="1" x14ac:dyDescent="0.35">
      <c r="A32" s="89">
        <v>29</v>
      </c>
      <c r="B32" s="90">
        <v>-1.230535272538227</v>
      </c>
      <c r="C32" s="90">
        <v>1.1206638962365267</v>
      </c>
      <c r="D32" s="91" t="s">
        <v>1</v>
      </c>
    </row>
    <row r="33" spans="1:4" ht="15.75" customHeight="1" x14ac:dyDescent="0.35">
      <c r="A33" s="89">
        <v>30</v>
      </c>
      <c r="B33" s="90">
        <v>-1.0349734321592912</v>
      </c>
      <c r="C33" s="90">
        <v>0.90952432158327012</v>
      </c>
      <c r="D33" s="91" t="s">
        <v>1</v>
      </c>
    </row>
    <row r="34" spans="1:4" ht="15.75" customHeight="1" x14ac:dyDescent="0.35">
      <c r="A34" s="89">
        <v>31</v>
      </c>
      <c r="B34" s="90">
        <v>1.7028923331458092</v>
      </c>
      <c r="C34" s="90">
        <v>-1.4833908578203276</v>
      </c>
      <c r="D34" s="91" t="s">
        <v>0</v>
      </c>
    </row>
    <row r="35" spans="1:4" ht="15.75" customHeight="1" x14ac:dyDescent="0.35">
      <c r="A35" s="89">
        <v>32</v>
      </c>
      <c r="B35" s="90">
        <v>-1.6216589532960985</v>
      </c>
      <c r="C35" s="90">
        <v>1.6133229037607992</v>
      </c>
      <c r="D35" s="91" t="s">
        <v>1</v>
      </c>
    </row>
    <row r="36" spans="1:4" ht="15.75" customHeight="1" x14ac:dyDescent="0.35">
      <c r="A36" s="89">
        <v>33</v>
      </c>
      <c r="B36" s="90">
        <v>1.5073304927668736</v>
      </c>
      <c r="C36" s="90">
        <v>-0.77959227564279865</v>
      </c>
      <c r="D36" s="91" t="s">
        <v>0</v>
      </c>
    </row>
    <row r="37" spans="1:4" ht="15.75" customHeight="1" x14ac:dyDescent="0.35">
      <c r="A37" s="89">
        <v>34</v>
      </c>
      <c r="B37" s="90">
        <v>0.72508313125113055</v>
      </c>
      <c r="C37" s="90">
        <v>-1.0611117085138093</v>
      </c>
      <c r="D37" s="91" t="s">
        <v>0</v>
      </c>
    </row>
    <row r="38" spans="1:4" ht="15.75" customHeight="1" x14ac:dyDescent="0.35">
      <c r="A38" s="89">
        <v>35</v>
      </c>
      <c r="B38" s="90">
        <v>-1.230535272538227</v>
      </c>
      <c r="C38" s="90">
        <v>1.0502840380187779</v>
      </c>
      <c r="D38" s="91" t="s">
        <v>1</v>
      </c>
    </row>
    <row r="39" spans="1:4" ht="15.75" customHeight="1" x14ac:dyDescent="0.35">
      <c r="A39" s="89">
        <v>36</v>
      </c>
      <c r="B39" s="90">
        <v>0.13839761011432328</v>
      </c>
      <c r="C39" s="90">
        <v>-0.42769298455403415</v>
      </c>
      <c r="D39" s="91" t="s">
        <v>0</v>
      </c>
    </row>
    <row r="40" spans="1:4" ht="15.75" customHeight="1" x14ac:dyDescent="0.35">
      <c r="A40" s="89">
        <v>37</v>
      </c>
      <c r="B40" s="90">
        <v>1.1162068120090021</v>
      </c>
      <c r="C40" s="90">
        <v>6.4966022970233225E-2</v>
      </c>
      <c r="D40" s="91" t="s">
        <v>1</v>
      </c>
    </row>
    <row r="41" spans="1:4" ht="15.75" customHeight="1" x14ac:dyDescent="0.35">
      <c r="A41" s="89">
        <v>38</v>
      </c>
      <c r="B41" s="90">
        <v>1.3117686523879377</v>
      </c>
      <c r="C41" s="90">
        <v>-1.4130109996025739</v>
      </c>
      <c r="D41" s="91" t="s">
        <v>0</v>
      </c>
    </row>
    <row r="42" spans="1:4" ht="15.75" customHeight="1" x14ac:dyDescent="0.35">
      <c r="A42" s="89">
        <v>39</v>
      </c>
      <c r="B42" s="90">
        <v>0.52952129087219479</v>
      </c>
      <c r="C42" s="90">
        <v>-0.92035199207830654</v>
      </c>
      <c r="D42" s="91" t="s">
        <v>0</v>
      </c>
    </row>
    <row r="43" spans="1:4" ht="15.75" customHeight="1" x14ac:dyDescent="0.35">
      <c r="A43" s="89">
        <v>40</v>
      </c>
      <c r="B43" s="90">
        <v>1.3117686523879377</v>
      </c>
      <c r="C43" s="90">
        <v>-1.6241505742558355</v>
      </c>
      <c r="D43" s="91" t="s">
        <v>0</v>
      </c>
    </row>
    <row r="44" spans="1:4" ht="15.75" customHeight="1" x14ac:dyDescent="0.35">
      <c r="A44" s="89">
        <v>41</v>
      </c>
      <c r="B44" s="90">
        <v>0.9206449716300662</v>
      </c>
      <c r="C44" s="90">
        <v>0.27610559762349496</v>
      </c>
      <c r="D44" s="91" t="s">
        <v>1</v>
      </c>
    </row>
    <row r="45" spans="1:4" ht="15.75" customHeight="1" x14ac:dyDescent="0.35">
      <c r="A45" s="89">
        <v>42</v>
      </c>
      <c r="B45" s="90">
        <v>0.13839761011432328</v>
      </c>
      <c r="C45" s="94">
        <v>0.55762503049450562</v>
      </c>
      <c r="D45" s="91" t="s">
        <v>1</v>
      </c>
    </row>
    <row r="46" spans="1:4" ht="15.75" customHeight="1" x14ac:dyDescent="0.35">
      <c r="A46" s="89">
        <v>43</v>
      </c>
      <c r="B46" s="90">
        <v>-1.230535272538227</v>
      </c>
      <c r="C46" s="90">
        <v>1.1910437544542807</v>
      </c>
      <c r="D46" s="91" t="s">
        <v>1</v>
      </c>
    </row>
    <row r="47" spans="1:4" ht="15.75" customHeight="1" x14ac:dyDescent="0.35">
      <c r="A47" s="89">
        <v>44</v>
      </c>
      <c r="B47" s="90">
        <v>-0.64384975140141976</v>
      </c>
      <c r="C47" s="90">
        <v>0.34648545584124885</v>
      </c>
      <c r="D47" s="91" t="s">
        <v>1</v>
      </c>
    </row>
    <row r="48" spans="1:4" ht="15.75" customHeight="1" x14ac:dyDescent="0.35">
      <c r="A48" s="89">
        <v>45</v>
      </c>
      <c r="B48" s="90">
        <v>1.5073304927668736</v>
      </c>
      <c r="C48" s="90">
        <v>-1.4833908578203276</v>
      </c>
      <c r="D48" s="91" t="s">
        <v>0</v>
      </c>
    </row>
    <row r="49" spans="1:4" ht="15.75" customHeight="1" x14ac:dyDescent="0.35">
      <c r="A49" s="89">
        <v>46</v>
      </c>
      <c r="B49" s="90">
        <v>-5.7164230264612481E-2</v>
      </c>
      <c r="C49" s="90">
        <v>-0.2165534099007774</v>
      </c>
      <c r="D49" s="91" t="s">
        <v>0</v>
      </c>
    </row>
    <row r="50" spans="1:4" ht="15.75" customHeight="1" x14ac:dyDescent="0.35">
      <c r="A50" s="89">
        <v>47</v>
      </c>
      <c r="B50" s="90">
        <v>1.5073304927668736</v>
      </c>
      <c r="C50" s="94">
        <v>-1.5537707160380816</v>
      </c>
      <c r="D50" s="91" t="s">
        <v>0</v>
      </c>
    </row>
    <row r="51" spans="1:4" ht="15.75" customHeight="1" x14ac:dyDescent="0.35">
      <c r="A51" s="89">
        <v>48</v>
      </c>
      <c r="B51" s="90">
        <v>-0.64384975140141976</v>
      </c>
      <c r="C51" s="90">
        <v>0.48724517227675168</v>
      </c>
      <c r="D51" s="91" t="s">
        <v>1</v>
      </c>
    </row>
    <row r="52" spans="1:4" ht="15.75" customHeight="1" x14ac:dyDescent="0.35">
      <c r="A52" s="89">
        <v>49</v>
      </c>
      <c r="B52" s="90">
        <v>0.33395945049325904</v>
      </c>
      <c r="C52" s="90">
        <v>-0.70921241742504482</v>
      </c>
      <c r="D52" s="91" t="s">
        <v>0</v>
      </c>
    </row>
    <row r="53" spans="1:4" ht="15.75" customHeight="1" x14ac:dyDescent="0.35">
      <c r="A53" s="89">
        <v>50</v>
      </c>
      <c r="B53" s="90">
        <v>-0.83941159178035551</v>
      </c>
      <c r="C53" s="90">
        <v>0.90952432158327012</v>
      </c>
      <c r="D53" s="91" t="s">
        <v>1</v>
      </c>
    </row>
    <row r="54" spans="1:4" ht="15.75" customHeight="1" x14ac:dyDescent="0.35">
      <c r="A54" s="89">
        <v>51</v>
      </c>
      <c r="B54" s="90">
        <v>-5.7164230264612481E-2</v>
      </c>
      <c r="C54" s="90">
        <v>-0.28693326811853131</v>
      </c>
      <c r="D54" s="91" t="s">
        <v>0</v>
      </c>
    </row>
    <row r="55" spans="1:4" ht="15.75" customHeight="1" x14ac:dyDescent="0.35">
      <c r="A55" s="89">
        <v>52</v>
      </c>
      <c r="B55" s="90">
        <v>1.7028923331458092</v>
      </c>
      <c r="C55" s="90">
        <v>-1.3426311413848249</v>
      </c>
      <c r="D55" s="91" t="s">
        <v>0</v>
      </c>
    </row>
  </sheetData>
  <mergeCells count="2">
    <mergeCell ref="H1:K2"/>
    <mergeCell ref="A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F3A4-DAFF-4FD4-8701-5CA250778F43}">
  <dimension ref="A1:BH55"/>
  <sheetViews>
    <sheetView zoomScale="80" zoomScaleNormal="80" workbookViewId="0">
      <pane xSplit="8" topLeftCell="AA1" activePane="topRight" state="frozen"/>
      <selection pane="topRight" activeCell="BE45" sqref="BE45"/>
    </sheetView>
  </sheetViews>
  <sheetFormatPr defaultColWidth="14.453125" defaultRowHeight="12.5" x14ac:dyDescent="0.25"/>
  <cols>
    <col min="1" max="1" width="4" style="7" bestFit="1" customWidth="1"/>
    <col min="2" max="2" width="14.453125" customWidth="1"/>
    <col min="5" max="5" width="5.6328125" customWidth="1"/>
    <col min="6" max="6" width="3.81640625" bestFit="1" customWidth="1"/>
    <col min="8" max="9" width="14.453125" customWidth="1"/>
    <col min="10" max="10" width="12" style="10" bestFit="1" customWidth="1"/>
    <col min="11" max="11" width="8.08984375" style="10" bestFit="1" customWidth="1"/>
    <col min="12" max="12" width="14.453125" style="10"/>
    <col min="14" max="14" width="12" style="10" bestFit="1" customWidth="1"/>
    <col min="15" max="15" width="8.08984375" style="10" bestFit="1" customWidth="1"/>
    <col min="16" max="16" width="14.453125" style="10"/>
    <col min="18" max="18" width="12" style="10" bestFit="1" customWidth="1"/>
    <col min="19" max="19" width="8.08984375" style="10" bestFit="1" customWidth="1"/>
    <col min="20" max="20" width="14.453125" style="10"/>
    <col min="22" max="22" width="12" style="10" bestFit="1" customWidth="1"/>
    <col min="23" max="23" width="8.08984375" style="10" bestFit="1" customWidth="1"/>
    <col min="24" max="24" width="14.453125" style="10"/>
    <col min="26" max="26" width="12" style="10" bestFit="1" customWidth="1"/>
    <col min="27" max="27" width="8.08984375" style="10" bestFit="1" customWidth="1"/>
    <col min="28" max="28" width="14.453125" style="10"/>
    <col min="30" max="30" width="12" style="10" bestFit="1" customWidth="1"/>
    <col min="31" max="31" width="8.08984375" style="10" bestFit="1" customWidth="1"/>
    <col min="32" max="32" width="14.453125" style="10"/>
    <col min="34" max="34" width="12" style="10" bestFit="1" customWidth="1"/>
    <col min="35" max="35" width="8.08984375" style="10" bestFit="1" customWidth="1"/>
    <col min="36" max="36" width="14.453125" style="10"/>
    <col min="38" max="38" width="12" style="10" bestFit="1" customWidth="1"/>
    <col min="39" max="39" width="8.08984375" style="10" bestFit="1" customWidth="1"/>
    <col min="40" max="40" width="14.453125" style="10"/>
    <col min="42" max="42" width="12" style="10" bestFit="1" customWidth="1"/>
    <col min="43" max="43" width="8.08984375" style="10" bestFit="1" customWidth="1"/>
    <col min="44" max="44" width="14.453125" style="10"/>
    <col min="46" max="46" width="12" style="10" bestFit="1" customWidth="1"/>
    <col min="47" max="47" width="8.08984375" style="10" bestFit="1" customWidth="1"/>
    <col min="48" max="48" width="14.453125" style="10"/>
    <col min="49" max="49" width="14.453125" customWidth="1"/>
    <col min="50" max="50" width="12" style="10" bestFit="1" customWidth="1"/>
    <col min="51" max="51" width="8.08984375" style="10" bestFit="1" customWidth="1"/>
    <col min="52" max="52" width="14.453125" style="10"/>
    <col min="54" max="54" width="12" style="10" bestFit="1" customWidth="1"/>
    <col min="55" max="55" width="8.08984375" style="10" bestFit="1" customWidth="1"/>
    <col min="56" max="56" width="14.453125" style="10"/>
    <col min="58" max="58" width="12" style="10" bestFit="1" customWidth="1"/>
    <col min="59" max="59" width="8.08984375" style="10" bestFit="1" customWidth="1"/>
    <col min="60" max="60" width="14.453125" style="10"/>
  </cols>
  <sheetData>
    <row r="1" spans="1:60" s="12" customFormat="1" ht="15.75" customHeight="1" x14ac:dyDescent="0.3">
      <c r="A1" s="87" t="s">
        <v>3</v>
      </c>
      <c r="B1" s="87"/>
      <c r="C1" s="87"/>
      <c r="D1" s="87"/>
      <c r="F1" s="118" t="s">
        <v>2</v>
      </c>
      <c r="G1" s="118"/>
      <c r="H1" s="118"/>
      <c r="J1" s="121" t="s">
        <v>24</v>
      </c>
      <c r="K1" s="122"/>
      <c r="L1" s="123"/>
      <c r="N1" s="121" t="s">
        <v>25</v>
      </c>
      <c r="O1" s="122"/>
      <c r="P1" s="123"/>
      <c r="R1" s="121" t="s">
        <v>26</v>
      </c>
      <c r="S1" s="122"/>
      <c r="T1" s="123"/>
      <c r="V1" s="121" t="s">
        <v>27</v>
      </c>
      <c r="W1" s="122"/>
      <c r="X1" s="123"/>
      <c r="Z1" s="121" t="s">
        <v>29</v>
      </c>
      <c r="AA1" s="122"/>
      <c r="AB1" s="123"/>
      <c r="AD1" s="121" t="s">
        <v>30</v>
      </c>
      <c r="AE1" s="122"/>
      <c r="AF1" s="123"/>
      <c r="AH1" s="121" t="s">
        <v>32</v>
      </c>
      <c r="AI1" s="122"/>
      <c r="AJ1" s="123"/>
      <c r="AL1" s="121" t="s">
        <v>33</v>
      </c>
      <c r="AM1" s="122"/>
      <c r="AN1" s="123"/>
      <c r="AP1" s="121" t="s">
        <v>34</v>
      </c>
      <c r="AQ1" s="122"/>
      <c r="AR1" s="123"/>
      <c r="AT1" s="121" t="s">
        <v>35</v>
      </c>
      <c r="AU1" s="122"/>
      <c r="AV1" s="123"/>
      <c r="AX1" s="121" t="s">
        <v>36</v>
      </c>
      <c r="AY1" s="122"/>
      <c r="AZ1" s="123"/>
      <c r="BB1" s="121" t="s">
        <v>37</v>
      </c>
      <c r="BC1" s="122"/>
      <c r="BD1" s="123"/>
      <c r="BF1" s="121" t="s">
        <v>38</v>
      </c>
      <c r="BG1" s="122"/>
      <c r="BH1" s="123"/>
    </row>
    <row r="2" spans="1:60" s="12" customFormat="1" ht="15.75" customHeight="1" x14ac:dyDescent="0.3">
      <c r="A2" s="87"/>
      <c r="B2" s="87"/>
      <c r="C2" s="87"/>
      <c r="D2" s="87"/>
      <c r="F2" s="118"/>
      <c r="G2" s="118"/>
      <c r="H2" s="118"/>
      <c r="J2" s="124"/>
      <c r="K2" s="62"/>
      <c r="L2" s="125"/>
      <c r="N2" s="124"/>
      <c r="O2" s="62"/>
      <c r="P2" s="125"/>
      <c r="R2" s="124"/>
      <c r="S2" s="62"/>
      <c r="T2" s="125"/>
      <c r="V2" s="124"/>
      <c r="W2" s="62"/>
      <c r="X2" s="125"/>
      <c r="Z2" s="124"/>
      <c r="AA2" s="62"/>
      <c r="AB2" s="125"/>
      <c r="AD2" s="124"/>
      <c r="AE2" s="62"/>
      <c r="AF2" s="125"/>
      <c r="AH2" s="124"/>
      <c r="AI2" s="62"/>
      <c r="AJ2" s="125"/>
      <c r="AL2" s="124"/>
      <c r="AM2" s="62"/>
      <c r="AN2" s="125"/>
      <c r="AP2" s="124"/>
      <c r="AQ2" s="62"/>
      <c r="AR2" s="125"/>
      <c r="AT2" s="124"/>
      <c r="AU2" s="62"/>
      <c r="AV2" s="125"/>
      <c r="AX2" s="124"/>
      <c r="AY2" s="62"/>
      <c r="AZ2" s="125"/>
      <c r="BB2" s="124"/>
      <c r="BC2" s="62"/>
      <c r="BD2" s="125"/>
      <c r="BF2" s="124"/>
      <c r="BG2" s="62"/>
      <c r="BH2" s="125"/>
    </row>
    <row r="3" spans="1:60" s="2" customFormat="1" ht="15.75" customHeight="1" x14ac:dyDescent="0.25">
      <c r="A3" s="88" t="s">
        <v>23</v>
      </c>
      <c r="B3" s="88" t="s">
        <v>4</v>
      </c>
      <c r="C3" s="88" t="s">
        <v>5</v>
      </c>
      <c r="D3" s="88" t="s">
        <v>6</v>
      </c>
      <c r="F3" s="119" t="s">
        <v>23</v>
      </c>
      <c r="G3" s="119" t="s">
        <v>4</v>
      </c>
      <c r="H3" s="119" t="s">
        <v>5</v>
      </c>
      <c r="J3" s="126" t="s">
        <v>12</v>
      </c>
      <c r="K3" s="3" t="s">
        <v>14</v>
      </c>
      <c r="L3" s="127" t="s">
        <v>13</v>
      </c>
      <c r="N3" s="126" t="s">
        <v>12</v>
      </c>
      <c r="O3" s="3" t="s">
        <v>14</v>
      </c>
      <c r="P3" s="127" t="s">
        <v>13</v>
      </c>
      <c r="R3" s="126" t="s">
        <v>12</v>
      </c>
      <c r="S3" s="3" t="s">
        <v>14</v>
      </c>
      <c r="T3" s="127" t="s">
        <v>13</v>
      </c>
      <c r="V3" s="126" t="s">
        <v>12</v>
      </c>
      <c r="W3" s="3" t="s">
        <v>14</v>
      </c>
      <c r="X3" s="127" t="s">
        <v>13</v>
      </c>
      <c r="Z3" s="126" t="s">
        <v>12</v>
      </c>
      <c r="AA3" s="3" t="s">
        <v>14</v>
      </c>
      <c r="AB3" s="127" t="s">
        <v>13</v>
      </c>
      <c r="AD3" s="126" t="s">
        <v>12</v>
      </c>
      <c r="AE3" s="3" t="s">
        <v>14</v>
      </c>
      <c r="AF3" s="127" t="s">
        <v>13</v>
      </c>
      <c r="AH3" s="126" t="s">
        <v>12</v>
      </c>
      <c r="AI3" s="3" t="s">
        <v>14</v>
      </c>
      <c r="AJ3" s="127" t="s">
        <v>13</v>
      </c>
      <c r="AL3" s="126" t="s">
        <v>12</v>
      </c>
      <c r="AM3" s="3" t="s">
        <v>14</v>
      </c>
      <c r="AN3" s="127" t="s">
        <v>13</v>
      </c>
      <c r="AP3" s="126" t="s">
        <v>12</v>
      </c>
      <c r="AQ3" s="3" t="s">
        <v>14</v>
      </c>
      <c r="AR3" s="127" t="s">
        <v>13</v>
      </c>
      <c r="AT3" s="126" t="s">
        <v>12</v>
      </c>
      <c r="AU3" s="3" t="s">
        <v>14</v>
      </c>
      <c r="AV3" s="127" t="s">
        <v>13</v>
      </c>
      <c r="AX3" s="126" t="s">
        <v>12</v>
      </c>
      <c r="AY3" s="3" t="s">
        <v>14</v>
      </c>
      <c r="AZ3" s="127" t="s">
        <v>13</v>
      </c>
      <c r="BB3" s="126" t="s">
        <v>12</v>
      </c>
      <c r="BC3" s="3" t="s">
        <v>14</v>
      </c>
      <c r="BD3" s="127" t="s">
        <v>13</v>
      </c>
      <c r="BF3" s="126" t="s">
        <v>12</v>
      </c>
      <c r="BG3" s="3" t="s">
        <v>14</v>
      </c>
      <c r="BH3" s="127" t="s">
        <v>13</v>
      </c>
    </row>
    <row r="4" spans="1:60" ht="15.75" customHeight="1" x14ac:dyDescent="0.35">
      <c r="A4" s="89">
        <v>1</v>
      </c>
      <c r="B4" s="90">
        <v>0.72508313125113055</v>
      </c>
      <c r="C4" s="90">
        <v>0.34648545584124885</v>
      </c>
      <c r="D4" s="91" t="s">
        <v>1</v>
      </c>
      <c r="F4" s="120">
        <v>1</v>
      </c>
      <c r="G4" s="120">
        <v>1.3117686523879377</v>
      </c>
      <c r="H4" s="120">
        <v>-0.28693326811853131</v>
      </c>
      <c r="J4" s="128">
        <f>SQRT((B4-$G$4)^2+(C4-$H$4)^2)</f>
        <v>0.86337661572132196</v>
      </c>
      <c r="K4" s="129">
        <f>_xlfn.RANK.EQ(J4,$J$4:$J$55,1)</f>
        <v>5</v>
      </c>
      <c r="L4" s="130" t="str">
        <f>IF($J4&lt;=SMALL($J$4:$J$55,3),$D4,"")</f>
        <v/>
      </c>
      <c r="N4" s="128">
        <f>SQRT((B4-$G$5)^2+(C4-$H$5)^2)</f>
        <v>1.4134391915735873</v>
      </c>
      <c r="O4" s="129">
        <f>_xlfn.RANK.EQ(N4,$N$4:$N$55,1)</f>
        <v>31</v>
      </c>
      <c r="P4" s="130" t="str">
        <f>IF($N4&lt;=SMALL($N$4:$N$55,3),$D4,"")</f>
        <v/>
      </c>
      <c r="R4" s="128">
        <f>SQRT((B4-$G$6)^2+(C4-$H$6)^2)</f>
        <v>1.0949080934054281</v>
      </c>
      <c r="S4" s="129">
        <f>_xlfn.RANK.EQ(R4,$R$4:$R$55,1)</f>
        <v>24</v>
      </c>
      <c r="T4" s="130" t="str">
        <f>IF($R4&lt;=SMALL($R$4:$R$55,3),$D4,"")</f>
        <v/>
      </c>
      <c r="V4" s="128">
        <f>SQRT((B4-$G$7)^2+(C4-$H$7)^2)</f>
        <v>1.8123894640000207</v>
      </c>
      <c r="W4" s="129">
        <f>_xlfn.RANK.EQ(V4,$V$4:$V$55,1)</f>
        <v>30</v>
      </c>
      <c r="X4" s="130" t="str">
        <f>IF($V4&lt;=SMALL($V$4:$V$55,3),$D4,"")</f>
        <v/>
      </c>
      <c r="Z4" s="128">
        <f>SQRT((B4-$G$8)^2+(C4-$H$8)^2)</f>
        <v>1.212334606190651</v>
      </c>
      <c r="AA4" s="129">
        <f>_xlfn.RANK.EQ(Z4,$Z$4:$Z$55,1)</f>
        <v>25</v>
      </c>
      <c r="AB4" s="130" t="str">
        <f>IF($Z4&lt;=SMALL($Z$4:$Z$55,3),$D4,"")</f>
        <v/>
      </c>
      <c r="AD4" s="128">
        <f>SQRT((B4-$G$9)^2+(C4-$H$9)^2)</f>
        <v>2.1202163327630363</v>
      </c>
      <c r="AE4" s="129">
        <f>_xlfn.RANK.EQ(AD4,$AD$4:$AD$55,1)</f>
        <v>25</v>
      </c>
      <c r="AF4" s="130" t="str">
        <f>IF($AD4&lt;=SMALL($AD$4:$AD$55,3),$D4,"")</f>
        <v/>
      </c>
      <c r="AH4" s="128">
        <f>SQRT((B4-$G$10)^2+(C4-$H$10)^2)</f>
        <v>2.3376672718171152</v>
      </c>
      <c r="AI4" s="129">
        <f>_xlfn.RANK.EQ(AH4,$AH$4:$AH$55,1)</f>
        <v>31</v>
      </c>
      <c r="AJ4" s="130" t="str">
        <f>IF($AH4&lt;=SMALL($AH$4:$AH$55,3),$D4,"")</f>
        <v/>
      </c>
      <c r="AL4" s="128">
        <f>SQRT((B4-$G$11)^2+(C4-$H$11)^2)</f>
        <v>1.5786778196890348</v>
      </c>
      <c r="AM4" s="129">
        <f>_xlfn.RANK.EQ(AL4,$AL$4:$AL$55,1)</f>
        <v>32</v>
      </c>
      <c r="AN4" s="130" t="str">
        <f>IF($AL4&lt;=SMALL($AL$4:$AL$55,3),$D4,"")</f>
        <v/>
      </c>
      <c r="AP4" s="128">
        <f>SQRT((B4-$G$12)^2+(C4-$H$12)^2)</f>
        <v>2.4943641216813375</v>
      </c>
      <c r="AQ4" s="129">
        <f>_xlfn.RANK.EQ(AP4,$AP$4:$AP$55,1)</f>
        <v>30</v>
      </c>
      <c r="AR4" s="130" t="str">
        <f>IF($AP4&lt;=SMALL($AP$4:$AP$55,3),$D4,"")</f>
        <v/>
      </c>
      <c r="AT4" s="128">
        <f>SQRT((B4-$G$13)^2+(C4-$H$13)^2)</f>
        <v>1.5483568807905661</v>
      </c>
      <c r="AU4" s="129">
        <f>_xlfn.RANK.EQ(AT4,$AT$4:$AT$55,1)</f>
        <v>27</v>
      </c>
      <c r="AV4" s="130" t="str">
        <f>IF($AT4&lt;=SMALL($AT$4:$AT$55,3),$D4,"")</f>
        <v/>
      </c>
      <c r="AX4" s="128">
        <f>SQRT((B4-$G$14)^2+(C4-$H$14)^2)</f>
        <v>1.3514416588390039</v>
      </c>
      <c r="AY4" s="129">
        <f>_xlfn.RANK.EQ(AX4,$AX$4:$AX$55,1)</f>
        <v>28</v>
      </c>
      <c r="AZ4" s="130" t="str">
        <f>IF($AX4&lt;=SMALL($AX$4:$AX$55,3),$D4,"")</f>
        <v/>
      </c>
      <c r="BB4" s="128">
        <f>SQRT((B4-$G$15)^2+(C4-$H$15)^2)</f>
        <v>2.0556416567832207</v>
      </c>
      <c r="BC4" s="129">
        <f>_xlfn.RANK.EQ(BB4,$BB$4:$BB$55,1)</f>
        <v>32</v>
      </c>
      <c r="BD4" s="130" t="str">
        <f>IF($BB4&lt;=SMALL($BB$4:$BB$55,3),$D4,"")</f>
        <v/>
      </c>
      <c r="BF4" s="128">
        <f>SQRT((B4-$G$16)^2+(C4-$H$16)^2)</f>
        <v>1.0522563275521044</v>
      </c>
      <c r="BG4" s="129">
        <f>_xlfn.RANK.EQ(BF4,$BF$4:$BF$55,1)</f>
        <v>22</v>
      </c>
      <c r="BH4" s="130" t="str">
        <f>IF($BF4&lt;=SMALL($BF$4:$BF$55,3),$D4,"")</f>
        <v/>
      </c>
    </row>
    <row r="5" spans="1:60" ht="15.75" customHeight="1" x14ac:dyDescent="0.35">
      <c r="A5" s="89">
        <v>2</v>
      </c>
      <c r="B5" s="90">
        <v>-0.44828791102248394</v>
      </c>
      <c r="C5" s="90">
        <v>0.20572573940574104</v>
      </c>
      <c r="D5" s="91" t="s">
        <v>1</v>
      </c>
      <c r="F5" s="120">
        <v>2</v>
      </c>
      <c r="G5" s="120">
        <v>-0.64384975140141976</v>
      </c>
      <c r="H5" s="120">
        <v>0.6983847469300134</v>
      </c>
      <c r="J5" s="128">
        <f>SQRT((B5-$G$4)^2+(C5-$H$4)^2)</f>
        <v>1.8277067609709456</v>
      </c>
      <c r="K5" s="129">
        <f t="shared" ref="K5:K55" si="0">_xlfn.RANK.EQ(J5,$J$4:$J$55,1)</f>
        <v>33</v>
      </c>
      <c r="L5" s="130" t="str">
        <f t="shared" ref="L5:L55" si="1">IF($J5&lt;=SMALL($J$4:$J$55,3),$D5,"")</f>
        <v/>
      </c>
      <c r="N5" s="128">
        <f t="shared" ref="N5:N55" si="2">SQRT((B5-$G$5)^2+(C5-$H$5)^2)</f>
        <v>0.53005408319076031</v>
      </c>
      <c r="O5" s="129">
        <f t="shared" ref="O5:O55" si="3">_xlfn.RANK.EQ(N5,$N$4:$N$55,1)</f>
        <v>11</v>
      </c>
      <c r="P5" s="130" t="str">
        <f t="shared" ref="P5:P55" si="4">IF($N5&lt;=SMALL($N$4:$N$55,3),$D5,"")</f>
        <v/>
      </c>
      <c r="R5" s="128">
        <f t="shared" ref="R5:R55" si="5">SQRT((B5-$G$6)^2+(C5-$H$6)^2)</f>
        <v>0.40258855483132078</v>
      </c>
      <c r="S5" s="129">
        <f t="shared" ref="S5:S55" si="6">_xlfn.RANK.EQ(R5,$R$4:$R$55,1)</f>
        <v>8</v>
      </c>
      <c r="T5" s="130" t="str">
        <f t="shared" ref="T5:T55" si="7">IF($R5&lt;=SMALL($R$4:$R$55,3),$D5,"")</f>
        <v/>
      </c>
      <c r="V5" s="128">
        <f t="shared" ref="V5:V55" si="8">SQRT((B5-$G$7)^2+(C5-$H$7)^2)</f>
        <v>1.1258222476343949</v>
      </c>
      <c r="W5" s="129">
        <f t="shared" ref="W5:W55" si="9">_xlfn.RANK.EQ(V5,$V$4:$V$55,1)</f>
        <v>20</v>
      </c>
      <c r="X5" s="130" t="str">
        <f t="shared" ref="X5:X55" si="10">IF($V5&lt;=SMALL($V$4:$V$55,3),$D5,"")</f>
        <v/>
      </c>
      <c r="Z5" s="128">
        <f t="shared" ref="Z5:Z55" si="11">SQRT((B5-$G$8)^2+(C5-$H$8)^2)</f>
        <v>1.4389610262021983</v>
      </c>
      <c r="AA5" s="129">
        <f t="shared" ref="AA5:AA55" si="12">_xlfn.RANK.EQ(Z5,$Z$4:$Z$55,1)</f>
        <v>32</v>
      </c>
      <c r="AB5" s="130" t="str">
        <f t="shared" ref="AB5:AB55" si="13">IF($Z5&lt;=SMALL($Z$4:$Z$55,3),$D5,"")</f>
        <v/>
      </c>
      <c r="AD5" s="128">
        <f t="shared" ref="AD5:AD55" si="14">SQRT((B5-$G$9)^2+(C5-$H$9)^2)</f>
        <v>2.6782252826338779</v>
      </c>
      <c r="AE5" s="129">
        <f t="shared" ref="AE5:AE55" si="15">_xlfn.RANK.EQ(AD5,$AD$4:$AD$55,1)</f>
        <v>33</v>
      </c>
      <c r="AF5" s="130" t="str">
        <f t="shared" ref="AF5:AF55" si="16">IF($AD5&lt;=SMALL($AD$4:$AD$55,3),$D5,"")</f>
        <v/>
      </c>
      <c r="AH5" s="128">
        <f t="shared" ref="AH5:AH55" si="17">SQRT((B5-$G$10)^2+(C5-$H$10)^2)</f>
        <v>1.4389610262021983</v>
      </c>
      <c r="AI5" s="129">
        <f t="shared" ref="AI5:AI55" si="18">_xlfn.RANK.EQ(AH5,$AH$4:$AH$55,1)</f>
        <v>20</v>
      </c>
      <c r="AJ5" s="130" t="str">
        <f t="shared" ref="AJ5:AJ55" si="19">IF($AH5&lt;=SMALL($AH$4:$AH$55,3),$D5,"")</f>
        <v/>
      </c>
      <c r="AL5" s="128">
        <f t="shared" ref="AL5:AL55" si="20">SQRT((B5-$G$11)^2+(C5-$H$11)^2)</f>
        <v>0.52612816377605232</v>
      </c>
      <c r="AM5" s="129">
        <f t="shared" ref="AM5:AM55" si="21">_xlfn.RANK.EQ(AL5,$AL$4:$AL$55,1)</f>
        <v>11</v>
      </c>
      <c r="AN5" s="130" t="str">
        <f t="shared" ref="AN5:AN55" si="22">IF($AL5&lt;=SMALL($AL$4:$AL$55,3),$D5,"")</f>
        <v/>
      </c>
      <c r="AP5" s="128">
        <f t="shared" ref="AP5:AP54" si="23">SQRT((B5-$G$12)^2+(C5-$H$12)^2)</f>
        <v>1.8614579806224247</v>
      </c>
      <c r="AQ5" s="129">
        <f t="shared" ref="AQ5:AQ55" si="24">_xlfn.RANK.EQ(AP5,$AP$4:$AP$55,1)</f>
        <v>20</v>
      </c>
      <c r="AR5" s="130" t="str">
        <f t="shared" ref="AR5:AR55" si="25">IF($AP5&lt;=SMALL($AP$4:$AP$55,3),$D5,"")</f>
        <v/>
      </c>
      <c r="AT5" s="128">
        <f t="shared" ref="AT5:AT55" si="26">SQRT((B5-$G$13)^2+(C5-$H$13)^2)</f>
        <v>1.8325199534920948</v>
      </c>
      <c r="AU5" s="129">
        <f t="shared" ref="AU5:AU55" si="27">_xlfn.RANK.EQ(AT5,$AT$4:$AT$55,1)</f>
        <v>32</v>
      </c>
      <c r="AV5" s="130" t="str">
        <f t="shared" ref="AV5:AV55" si="28">IF($AT5&lt;=SMALL($AT$4:$AT$55,3),$D5,"")</f>
        <v/>
      </c>
      <c r="AX5" s="128">
        <f t="shared" ref="AX5:AX55" si="29">SQRT((B5-$G$14)^2+(C5-$H$14)^2)</f>
        <v>1.5451930621333223</v>
      </c>
      <c r="AY5" s="129">
        <f t="shared" ref="AY5:AY55" si="30">_xlfn.RANK.EQ(AX5,$AX$4:$AX$55,1)</f>
        <v>32</v>
      </c>
      <c r="AZ5" s="130" t="str">
        <f t="shared" ref="AZ5:AZ55" si="31">IF($AX5&lt;=SMALL($AX$4:$AX$55,3),$D5,"")</f>
        <v/>
      </c>
      <c r="BB5" s="128">
        <f t="shared" ref="BB5:BB55" si="32">SQRT((B5-$G$15)^2+(C5-$H$15)^2)</f>
        <v>1.1005740284829613</v>
      </c>
      <c r="BC5" s="129">
        <f t="shared" ref="BC5:BC55" si="33">_xlfn.RANK.EQ(BB5,$BB$4:$BB$55,1)</f>
        <v>20</v>
      </c>
      <c r="BD5" s="130" t="str">
        <f t="shared" ref="BD5:BD55" si="34">IF($BB5&lt;=SMALL($BB$4:$BB$55,3),$D5,"")</f>
        <v/>
      </c>
      <c r="BF5" s="128">
        <f t="shared" ref="BF5:BF55" si="35">SQRT((B5-$G$16)^2+(C5-$H$16)^2)</f>
        <v>0.68555852994886379</v>
      </c>
      <c r="BG5" s="129">
        <f t="shared" ref="BG5:BG55" si="36">_xlfn.RANK.EQ(BF5,$BF$4:$BF$55,1)</f>
        <v>13</v>
      </c>
      <c r="BH5" s="130" t="str">
        <f t="shared" ref="BH5:BH55" si="37">IF($BF5&lt;=SMALL($BF$4:$BF$55,3),$D5,"")</f>
        <v/>
      </c>
    </row>
    <row r="6" spans="1:60" s="6" customFormat="1" ht="15.75" customHeight="1" x14ac:dyDescent="0.35">
      <c r="A6" s="89">
        <v>3</v>
      </c>
      <c r="B6" s="90">
        <v>-0.44828791102248394</v>
      </c>
      <c r="C6" s="90">
        <v>0.62800488871225946</v>
      </c>
      <c r="D6" s="91" t="s">
        <v>1</v>
      </c>
      <c r="E6"/>
      <c r="F6" s="120">
        <v>3</v>
      </c>
      <c r="G6" s="120">
        <v>-0.25272607064354824</v>
      </c>
      <c r="H6" s="120">
        <v>-0.14617355168302351</v>
      </c>
      <c r="J6" s="128">
        <f t="shared" ref="J6:J55" si="38">SQRT((B6-$G$4)^2+(C6-$H$4)^2)</f>
        <v>1.9836609935241023</v>
      </c>
      <c r="K6" s="129">
        <f t="shared" si="0"/>
        <v>34</v>
      </c>
      <c r="L6" s="130" t="str">
        <f t="shared" si="1"/>
        <v/>
      </c>
      <c r="N6" s="134">
        <f t="shared" si="2"/>
        <v>0.20784070307605176</v>
      </c>
      <c r="O6" s="135">
        <f t="shared" si="3"/>
        <v>3</v>
      </c>
      <c r="P6" s="136" t="str">
        <f t="shared" si="4"/>
        <v>PANAS</v>
      </c>
      <c r="R6" s="128">
        <f t="shared" si="5"/>
        <v>0.79849651908149799</v>
      </c>
      <c r="S6" s="129">
        <f t="shared" si="6"/>
        <v>17</v>
      </c>
      <c r="T6" s="130" t="str">
        <f t="shared" si="7"/>
        <v/>
      </c>
      <c r="V6" s="128">
        <f t="shared" si="8"/>
        <v>0.74444409696928571</v>
      </c>
      <c r="W6" s="129">
        <f t="shared" si="9"/>
        <v>13</v>
      </c>
      <c r="X6" s="130" t="str">
        <f t="shared" si="10"/>
        <v/>
      </c>
      <c r="Z6" s="128">
        <f t="shared" si="11"/>
        <v>1.7721531859754966</v>
      </c>
      <c r="AA6" s="129">
        <f t="shared" si="12"/>
        <v>37</v>
      </c>
      <c r="AB6" s="130" t="str">
        <f t="shared" si="13"/>
        <v/>
      </c>
      <c r="AD6" s="128">
        <f t="shared" si="14"/>
        <v>2.9827248566732854</v>
      </c>
      <c r="AE6" s="129">
        <f t="shared" si="15"/>
        <v>37</v>
      </c>
      <c r="AF6" s="130" t="str">
        <f t="shared" si="16"/>
        <v/>
      </c>
      <c r="AH6" s="128">
        <f t="shared" si="17"/>
        <v>1.1650451129345758</v>
      </c>
      <c r="AI6" s="129">
        <f t="shared" si="18"/>
        <v>17</v>
      </c>
      <c r="AJ6" s="130" t="str">
        <f t="shared" si="19"/>
        <v/>
      </c>
      <c r="AL6" s="128">
        <f t="shared" si="20"/>
        <v>0.39740540772910549</v>
      </c>
      <c r="AM6" s="129">
        <f t="shared" si="21"/>
        <v>9</v>
      </c>
      <c r="AN6" s="130" t="str">
        <f t="shared" si="22"/>
        <v/>
      </c>
      <c r="AP6" s="128">
        <f t="shared" si="23"/>
        <v>1.4888881939385716</v>
      </c>
      <c r="AQ6" s="129">
        <f t="shared" si="24"/>
        <v>15</v>
      </c>
      <c r="AR6" s="130" t="str">
        <f t="shared" si="25"/>
        <v/>
      </c>
      <c r="AT6" s="128">
        <f t="shared" si="26"/>
        <v>2.1737633095960445</v>
      </c>
      <c r="AU6" s="129">
        <f t="shared" si="27"/>
        <v>37</v>
      </c>
      <c r="AV6" s="130" t="str">
        <f t="shared" si="28"/>
        <v/>
      </c>
      <c r="AX6" s="128">
        <f t="shared" si="29"/>
        <v>1.8911423705065671</v>
      </c>
      <c r="AY6" s="129">
        <f t="shared" si="30"/>
        <v>38</v>
      </c>
      <c r="AZ6" s="130" t="str">
        <f t="shared" si="31"/>
        <v/>
      </c>
      <c r="BB6" s="128">
        <f t="shared" si="32"/>
        <v>0.85775523645566676</v>
      </c>
      <c r="BC6" s="129">
        <f t="shared" si="33"/>
        <v>17</v>
      </c>
      <c r="BD6" s="130" t="str">
        <f t="shared" si="34"/>
        <v/>
      </c>
      <c r="BF6" s="128">
        <f t="shared" si="35"/>
        <v>1.0601081663815157</v>
      </c>
      <c r="BG6" s="129">
        <f t="shared" si="36"/>
        <v>24</v>
      </c>
      <c r="BH6" s="130" t="str">
        <f t="shared" si="37"/>
        <v/>
      </c>
    </row>
    <row r="7" spans="1:60" s="6" customFormat="1" ht="15.75" customHeight="1" x14ac:dyDescent="0.35">
      <c r="A7" s="89">
        <v>4</v>
      </c>
      <c r="B7" s="90">
        <v>-0.25272607064354824</v>
      </c>
      <c r="C7" s="90">
        <v>-5.4138352475156847E-3</v>
      </c>
      <c r="D7" s="91" t="s">
        <v>1</v>
      </c>
      <c r="E7"/>
      <c r="F7" s="120">
        <v>4</v>
      </c>
      <c r="G7" s="120">
        <v>-0.83941159178035551</v>
      </c>
      <c r="H7" s="120">
        <v>1.2614236126720346</v>
      </c>
      <c r="J7" s="128">
        <f t="shared" si="38"/>
        <v>1.5896216309164217</v>
      </c>
      <c r="K7" s="129">
        <f t="shared" si="0"/>
        <v>29</v>
      </c>
      <c r="L7" s="130" t="str">
        <f t="shared" si="1"/>
        <v/>
      </c>
      <c r="N7" s="128">
        <f t="shared" si="2"/>
        <v>0.80517710966264155</v>
      </c>
      <c r="O7" s="129">
        <f t="shared" si="3"/>
        <v>20</v>
      </c>
      <c r="P7" s="130" t="str">
        <f t="shared" si="4"/>
        <v/>
      </c>
      <c r="R7" s="134">
        <f t="shared" si="5"/>
        <v>0.14075971643550783</v>
      </c>
      <c r="S7" s="135">
        <f t="shared" si="6"/>
        <v>2</v>
      </c>
      <c r="T7" s="136" t="str">
        <f t="shared" si="7"/>
        <v>PANAS</v>
      </c>
      <c r="V7" s="128">
        <f t="shared" si="8"/>
        <v>1.3960934854668172</v>
      </c>
      <c r="W7" s="129">
        <f t="shared" si="9"/>
        <v>25</v>
      </c>
      <c r="X7" s="130" t="str">
        <f t="shared" si="10"/>
        <v/>
      </c>
      <c r="Z7" s="128">
        <f t="shared" si="11"/>
        <v>1.1511688209617603</v>
      </c>
      <c r="AA7" s="129">
        <f t="shared" si="12"/>
        <v>20</v>
      </c>
      <c r="AB7" s="130" t="str">
        <f t="shared" si="13"/>
        <v/>
      </c>
      <c r="AD7" s="128">
        <f t="shared" si="14"/>
        <v>2.3912565183642247</v>
      </c>
      <c r="AE7" s="129">
        <f t="shared" si="15"/>
        <v>27</v>
      </c>
      <c r="AF7" s="130" t="str">
        <f t="shared" si="16"/>
        <v/>
      </c>
      <c r="AH7" s="128">
        <f t="shared" si="17"/>
        <v>1.7267532314426364</v>
      </c>
      <c r="AI7" s="129">
        <f t="shared" si="18"/>
        <v>25</v>
      </c>
      <c r="AJ7" s="130" t="str">
        <f t="shared" si="19"/>
        <v/>
      </c>
      <c r="AL7" s="128">
        <f t="shared" si="20"/>
        <v>0.81314984169440085</v>
      </c>
      <c r="AM7" s="129">
        <f t="shared" si="21"/>
        <v>18</v>
      </c>
      <c r="AN7" s="130" t="str">
        <f t="shared" si="22"/>
        <v/>
      </c>
      <c r="AP7" s="128">
        <f t="shared" si="23"/>
        <v>2.1370737830209277</v>
      </c>
      <c r="AQ7" s="129">
        <f t="shared" si="24"/>
        <v>26</v>
      </c>
      <c r="AR7" s="130" t="str">
        <f t="shared" si="25"/>
        <v/>
      </c>
      <c r="AT7" s="128">
        <f t="shared" si="26"/>
        <v>1.5451930621333223</v>
      </c>
      <c r="AU7" s="129">
        <f t="shared" si="27"/>
        <v>26</v>
      </c>
      <c r="AV7" s="130" t="str">
        <f t="shared" si="28"/>
        <v/>
      </c>
      <c r="AX7" s="128">
        <f t="shared" si="29"/>
        <v>1.2580789026835899</v>
      </c>
      <c r="AY7" s="129">
        <f t="shared" si="30"/>
        <v>24</v>
      </c>
      <c r="AZ7" s="130" t="str">
        <f t="shared" si="31"/>
        <v/>
      </c>
      <c r="BB7" s="128">
        <f t="shared" si="32"/>
        <v>1.3881507216758211</v>
      </c>
      <c r="BC7" s="129">
        <f t="shared" si="33"/>
        <v>24</v>
      </c>
      <c r="BD7" s="130" t="str">
        <f t="shared" si="34"/>
        <v/>
      </c>
      <c r="BF7" s="128">
        <f t="shared" si="35"/>
        <v>0.40258855483132072</v>
      </c>
      <c r="BG7" s="129">
        <f t="shared" si="36"/>
        <v>6</v>
      </c>
      <c r="BH7" s="130" t="str">
        <f t="shared" si="37"/>
        <v/>
      </c>
    </row>
    <row r="8" spans="1:60" ht="15.75" customHeight="1" x14ac:dyDescent="0.35">
      <c r="A8" s="89">
        <v>5</v>
      </c>
      <c r="B8" s="90">
        <v>-0.64384975140141976</v>
      </c>
      <c r="C8" s="90">
        <v>0.27610559762349496</v>
      </c>
      <c r="D8" s="91" t="s">
        <v>1</v>
      </c>
      <c r="F8" s="120">
        <v>5</v>
      </c>
      <c r="G8" s="120">
        <v>0.52952129087219479</v>
      </c>
      <c r="H8" s="120">
        <v>-0.84997213386055259</v>
      </c>
      <c r="J8" s="128">
        <f t="shared" si="38"/>
        <v>2.0350567819045495</v>
      </c>
      <c r="K8" s="129">
        <f t="shared" si="0"/>
        <v>35</v>
      </c>
      <c r="L8" s="130" t="str">
        <f t="shared" si="1"/>
        <v/>
      </c>
      <c r="N8" s="128">
        <f t="shared" si="2"/>
        <v>0.42227914930651844</v>
      </c>
      <c r="O8" s="129">
        <f t="shared" si="3"/>
        <v>9</v>
      </c>
      <c r="P8" s="130" t="str">
        <f t="shared" si="4"/>
        <v/>
      </c>
      <c r="R8" s="128">
        <f t="shared" si="5"/>
        <v>0.57558441048088016</v>
      </c>
      <c r="S8" s="129">
        <f t="shared" si="6"/>
        <v>11</v>
      </c>
      <c r="T8" s="130" t="str">
        <f t="shared" si="7"/>
        <v/>
      </c>
      <c r="V8" s="128">
        <f t="shared" si="8"/>
        <v>1.0045377166595542</v>
      </c>
      <c r="W8" s="129">
        <f t="shared" si="9"/>
        <v>19</v>
      </c>
      <c r="X8" s="130" t="str">
        <f t="shared" si="10"/>
        <v/>
      </c>
      <c r="Z8" s="128">
        <f t="shared" si="11"/>
        <v>1.6262996833888048</v>
      </c>
      <c r="AA8" s="129">
        <f t="shared" si="12"/>
        <v>34</v>
      </c>
      <c r="AB8" s="130" t="str">
        <f t="shared" si="13"/>
        <v/>
      </c>
      <c r="AD8" s="128">
        <f t="shared" si="14"/>
        <v>2.8702874353739287</v>
      </c>
      <c r="AE8" s="129">
        <f t="shared" si="15"/>
        <v>34</v>
      </c>
      <c r="AF8" s="130" t="str">
        <f t="shared" si="16"/>
        <v/>
      </c>
      <c r="AH8" s="128">
        <f t="shared" si="17"/>
        <v>1.2580789026835859</v>
      </c>
      <c r="AI8" s="129">
        <f t="shared" si="18"/>
        <v>19</v>
      </c>
      <c r="AJ8" s="130" t="str">
        <f t="shared" si="19"/>
        <v/>
      </c>
      <c r="AL8" s="128">
        <f t="shared" si="20"/>
        <v>0.34277926497443195</v>
      </c>
      <c r="AM8" s="129">
        <f t="shared" si="21"/>
        <v>7</v>
      </c>
      <c r="AN8" s="130" t="str">
        <f t="shared" si="22"/>
        <v/>
      </c>
      <c r="AP8" s="128">
        <f t="shared" si="23"/>
        <v>1.7217748200408904</v>
      </c>
      <c r="AQ8" s="129">
        <f t="shared" si="24"/>
        <v>19</v>
      </c>
      <c r="AR8" s="130" t="str">
        <f t="shared" si="25"/>
        <v/>
      </c>
      <c r="AT8" s="128">
        <f t="shared" si="26"/>
        <v>2.0145454366830786</v>
      </c>
      <c r="AU8" s="129">
        <f t="shared" si="27"/>
        <v>34</v>
      </c>
      <c r="AV8" s="130" t="str">
        <f t="shared" si="28"/>
        <v/>
      </c>
      <c r="AX8" s="128">
        <f t="shared" si="29"/>
        <v>1.7267532314426404</v>
      </c>
      <c r="AY8" s="129">
        <f t="shared" si="30"/>
        <v>34</v>
      </c>
      <c r="AZ8" s="130" t="str">
        <f t="shared" si="31"/>
        <v/>
      </c>
      <c r="BB8" s="128">
        <f t="shared" si="32"/>
        <v>0.91625997674604742</v>
      </c>
      <c r="BC8" s="129">
        <f t="shared" si="33"/>
        <v>19</v>
      </c>
      <c r="BD8" s="130" t="str">
        <f t="shared" si="34"/>
        <v/>
      </c>
      <c r="BF8" s="128">
        <f t="shared" si="35"/>
        <v>0.86337661572131841</v>
      </c>
      <c r="BG8" s="129">
        <f t="shared" si="36"/>
        <v>16</v>
      </c>
      <c r="BH8" s="130" t="str">
        <f t="shared" si="37"/>
        <v/>
      </c>
    </row>
    <row r="9" spans="1:60" ht="15.75" customHeight="1" x14ac:dyDescent="0.35">
      <c r="A9" s="89">
        <v>6</v>
      </c>
      <c r="B9" s="90">
        <v>1.5073304927668736</v>
      </c>
      <c r="C9" s="90">
        <v>-0.99073185029606037</v>
      </c>
      <c r="D9" s="91" t="s">
        <v>0</v>
      </c>
      <c r="F9" s="120">
        <v>6</v>
      </c>
      <c r="G9" s="120">
        <v>1.5073304927668736</v>
      </c>
      <c r="H9" s="120">
        <v>-1.6241505742558355</v>
      </c>
      <c r="J9" s="128">
        <f t="shared" si="38"/>
        <v>0.73046346772956172</v>
      </c>
      <c r="K9" s="129">
        <f t="shared" si="0"/>
        <v>4</v>
      </c>
      <c r="L9" s="130" t="str">
        <f t="shared" si="1"/>
        <v/>
      </c>
      <c r="N9" s="128">
        <f t="shared" si="2"/>
        <v>2.7350852494802695</v>
      </c>
      <c r="O9" s="129">
        <f t="shared" si="3"/>
        <v>43</v>
      </c>
      <c r="P9" s="130" t="str">
        <f t="shared" si="4"/>
        <v/>
      </c>
      <c r="R9" s="128">
        <f t="shared" si="5"/>
        <v>1.952198203605426</v>
      </c>
      <c r="S9" s="129">
        <f t="shared" si="6"/>
        <v>39</v>
      </c>
      <c r="T9" s="130" t="str">
        <f t="shared" si="7"/>
        <v/>
      </c>
      <c r="V9" s="128">
        <f t="shared" si="8"/>
        <v>3.2525993667776096</v>
      </c>
      <c r="W9" s="129">
        <f t="shared" si="9"/>
        <v>43</v>
      </c>
      <c r="X9" s="130" t="str">
        <f t="shared" si="10"/>
        <v/>
      </c>
      <c r="Z9" s="128">
        <f t="shared" si="11"/>
        <v>0.98788872504999936</v>
      </c>
      <c r="AA9" s="129">
        <f t="shared" si="12"/>
        <v>15</v>
      </c>
      <c r="AB9" s="130" t="str">
        <f t="shared" si="13"/>
        <v/>
      </c>
      <c r="AD9" s="128">
        <f t="shared" si="14"/>
        <v>0.63341872395977517</v>
      </c>
      <c r="AE9" s="129">
        <f t="shared" si="15"/>
        <v>10</v>
      </c>
      <c r="AF9" s="130" t="str">
        <f t="shared" si="16"/>
        <v/>
      </c>
      <c r="AH9" s="128">
        <f t="shared" si="17"/>
        <v>3.6982701019755453</v>
      </c>
      <c r="AI9" s="129">
        <f t="shared" si="18"/>
        <v>43</v>
      </c>
      <c r="AJ9" s="130" t="str">
        <f t="shared" si="19"/>
        <v/>
      </c>
      <c r="AL9" s="128">
        <f t="shared" si="20"/>
        <v>2.8115133721319139</v>
      </c>
      <c r="AM9" s="129">
        <f t="shared" si="21"/>
        <v>43</v>
      </c>
      <c r="AN9" s="130" t="str">
        <f t="shared" si="22"/>
        <v/>
      </c>
      <c r="AP9" s="128">
        <f t="shared" si="23"/>
        <v>3.9777440009500515</v>
      </c>
      <c r="AQ9" s="129">
        <f t="shared" si="24"/>
        <v>43</v>
      </c>
      <c r="AR9" s="130" t="str">
        <f t="shared" si="25"/>
        <v/>
      </c>
      <c r="AT9" s="128">
        <f t="shared" si="26"/>
        <v>0.81024123233954204</v>
      </c>
      <c r="AU9" s="129">
        <f t="shared" si="27"/>
        <v>12</v>
      </c>
      <c r="AV9" s="130" t="str">
        <f t="shared" si="28"/>
        <v/>
      </c>
      <c r="AX9" s="128">
        <f t="shared" si="29"/>
        <v>0.97780920189467879</v>
      </c>
      <c r="AY9" s="129">
        <f t="shared" si="30"/>
        <v>15</v>
      </c>
      <c r="AZ9" s="130" t="str">
        <f t="shared" si="31"/>
        <v/>
      </c>
      <c r="BB9" s="128">
        <f t="shared" si="32"/>
        <v>3.3733240745511659</v>
      </c>
      <c r="BC9" s="129">
        <f t="shared" si="33"/>
        <v>43</v>
      </c>
      <c r="BD9" s="130" t="str">
        <f t="shared" si="34"/>
        <v/>
      </c>
      <c r="BF9" s="128">
        <f t="shared" si="35"/>
        <v>1.6878575230913901</v>
      </c>
      <c r="BG9" s="129">
        <f t="shared" si="36"/>
        <v>35</v>
      </c>
      <c r="BH9" s="130" t="str">
        <f t="shared" si="37"/>
        <v/>
      </c>
    </row>
    <row r="10" spans="1:60" ht="15.75" customHeight="1" x14ac:dyDescent="0.35">
      <c r="A10" s="89">
        <v>7</v>
      </c>
      <c r="B10" s="90">
        <v>-1.4260971129171627</v>
      </c>
      <c r="C10" s="90">
        <v>1.4725631873252913</v>
      </c>
      <c r="D10" s="91" t="s">
        <v>1</v>
      </c>
      <c r="F10" s="120">
        <v>7</v>
      </c>
      <c r="G10" s="120">
        <v>-1.4260971129171627</v>
      </c>
      <c r="H10" s="120">
        <v>1.2614236126720346</v>
      </c>
      <c r="J10" s="128">
        <f t="shared" si="38"/>
        <v>3.2544948495195163</v>
      </c>
      <c r="K10" s="129">
        <f t="shared" si="0"/>
        <v>50</v>
      </c>
      <c r="L10" s="130" t="str">
        <f t="shared" si="1"/>
        <v/>
      </c>
      <c r="N10" s="128">
        <f t="shared" si="2"/>
        <v>1.1005740284829577</v>
      </c>
      <c r="O10" s="129">
        <f t="shared" si="3"/>
        <v>25</v>
      </c>
      <c r="P10" s="130" t="str">
        <f t="shared" si="4"/>
        <v/>
      </c>
      <c r="R10" s="128">
        <f t="shared" si="5"/>
        <v>1.999276927556946</v>
      </c>
      <c r="S10" s="129">
        <f t="shared" si="6"/>
        <v>41</v>
      </c>
      <c r="T10" s="130" t="str">
        <f t="shared" si="7"/>
        <v/>
      </c>
      <c r="V10" s="128">
        <f t="shared" si="8"/>
        <v>0.62352210922815332</v>
      </c>
      <c r="W10" s="129">
        <f t="shared" si="9"/>
        <v>11</v>
      </c>
      <c r="X10" s="130" t="str">
        <f t="shared" si="10"/>
        <v/>
      </c>
      <c r="Z10" s="128">
        <f t="shared" si="11"/>
        <v>3.036216998074325</v>
      </c>
      <c r="AA10" s="129">
        <f t="shared" si="12"/>
        <v>49</v>
      </c>
      <c r="AB10" s="130" t="str">
        <f t="shared" si="13"/>
        <v/>
      </c>
      <c r="AD10" s="128">
        <f t="shared" si="14"/>
        <v>4.2655168079559962</v>
      </c>
      <c r="AE10" s="129">
        <f t="shared" si="15"/>
        <v>50</v>
      </c>
      <c r="AF10" s="130" t="str">
        <f t="shared" si="16"/>
        <v/>
      </c>
      <c r="AH10" s="134">
        <f t="shared" si="17"/>
        <v>0.21113957465325672</v>
      </c>
      <c r="AI10" s="135">
        <f t="shared" si="18"/>
        <v>3</v>
      </c>
      <c r="AJ10" s="136" t="str">
        <f t="shared" si="19"/>
        <v>PANAS</v>
      </c>
      <c r="AL10" s="128">
        <f t="shared" si="20"/>
        <v>1.08688165479802</v>
      </c>
      <c r="AM10" s="129">
        <f t="shared" si="21"/>
        <v>23</v>
      </c>
      <c r="AN10" s="130" t="str">
        <f t="shared" si="22"/>
        <v/>
      </c>
      <c r="AP10" s="134">
        <f t="shared" si="23"/>
        <v>0.46536449515560735</v>
      </c>
      <c r="AQ10" s="135">
        <f t="shared" si="24"/>
        <v>2</v>
      </c>
      <c r="AR10" s="136" t="str">
        <f t="shared" si="25"/>
        <v>PANAS</v>
      </c>
      <c r="AT10" s="128">
        <f t="shared" si="26"/>
        <v>3.4322262364582543</v>
      </c>
      <c r="AU10" s="129">
        <f t="shared" si="27"/>
        <v>49</v>
      </c>
      <c r="AV10" s="130" t="str">
        <f t="shared" si="28"/>
        <v/>
      </c>
      <c r="AX10" s="128">
        <f t="shared" si="29"/>
        <v>3.145197256708967</v>
      </c>
      <c r="AY10" s="129">
        <f t="shared" si="30"/>
        <v>49</v>
      </c>
      <c r="AZ10" s="130" t="str">
        <f t="shared" si="31"/>
        <v/>
      </c>
      <c r="BB10" s="128">
        <f t="shared" si="32"/>
        <v>0.53005408319075553</v>
      </c>
      <c r="BC10" s="129">
        <f t="shared" si="33"/>
        <v>10</v>
      </c>
      <c r="BD10" s="130" t="str">
        <f t="shared" si="34"/>
        <v/>
      </c>
      <c r="BF10" s="128">
        <f t="shared" si="35"/>
        <v>2.285262470813163</v>
      </c>
      <c r="BG10" s="129">
        <f t="shared" si="36"/>
        <v>49</v>
      </c>
      <c r="BH10" s="130" t="str">
        <f t="shared" si="37"/>
        <v/>
      </c>
    </row>
    <row r="11" spans="1:60" ht="15.75" customHeight="1" x14ac:dyDescent="0.35">
      <c r="A11" s="89">
        <v>8</v>
      </c>
      <c r="B11" s="90">
        <v>-0.64384975140141976</v>
      </c>
      <c r="C11" s="90">
        <v>0.41686531405899774</v>
      </c>
      <c r="D11" s="91" t="s">
        <v>1</v>
      </c>
      <c r="F11" s="120">
        <v>8</v>
      </c>
      <c r="G11" s="120">
        <v>-0.83941159178035551</v>
      </c>
      <c r="H11" s="120">
        <v>0.55762503049450562</v>
      </c>
      <c r="J11" s="128">
        <f t="shared" si="38"/>
        <v>2.0784070307605136</v>
      </c>
      <c r="K11" s="129">
        <f t="shared" si="0"/>
        <v>37</v>
      </c>
      <c r="L11" s="130" t="str">
        <f t="shared" si="1"/>
        <v/>
      </c>
      <c r="N11" s="128">
        <f t="shared" si="2"/>
        <v>0.28151943287101566</v>
      </c>
      <c r="O11" s="129">
        <f t="shared" si="3"/>
        <v>5</v>
      </c>
      <c r="P11" s="130" t="str">
        <f t="shared" si="4"/>
        <v/>
      </c>
      <c r="R11" s="128">
        <f t="shared" si="5"/>
        <v>0.68555852994886379</v>
      </c>
      <c r="S11" s="129">
        <f t="shared" si="6"/>
        <v>13</v>
      </c>
      <c r="T11" s="130" t="str">
        <f t="shared" si="7"/>
        <v/>
      </c>
      <c r="V11" s="128">
        <f t="shared" si="8"/>
        <v>0.86690435064575833</v>
      </c>
      <c r="W11" s="129">
        <f t="shared" si="9"/>
        <v>17</v>
      </c>
      <c r="X11" s="130" t="str">
        <f t="shared" si="10"/>
        <v/>
      </c>
      <c r="Z11" s="128">
        <f t="shared" si="11"/>
        <v>1.7267532314426368</v>
      </c>
      <c r="AA11" s="129">
        <f t="shared" si="12"/>
        <v>36</v>
      </c>
      <c r="AB11" s="130" t="str">
        <f t="shared" si="13"/>
        <v/>
      </c>
      <c r="AD11" s="128">
        <f t="shared" si="14"/>
        <v>2.9653536550053428</v>
      </c>
      <c r="AE11" s="129">
        <f t="shared" si="15"/>
        <v>36</v>
      </c>
      <c r="AF11" s="130" t="str">
        <f t="shared" si="16"/>
        <v/>
      </c>
      <c r="AH11" s="128">
        <f t="shared" si="17"/>
        <v>1.1511688209617601</v>
      </c>
      <c r="AI11" s="129">
        <f t="shared" si="18"/>
        <v>16</v>
      </c>
      <c r="AJ11" s="130" t="str">
        <f t="shared" si="19"/>
        <v/>
      </c>
      <c r="AL11" s="128">
        <f t="shared" si="20"/>
        <v>0.24095171961079867</v>
      </c>
      <c r="AM11" s="129">
        <f t="shared" si="21"/>
        <v>4</v>
      </c>
      <c r="AN11" s="130" t="str">
        <f t="shared" si="22"/>
        <v/>
      </c>
      <c r="AP11" s="128">
        <f t="shared" si="23"/>
        <v>1.5901622495722763</v>
      </c>
      <c r="AQ11" s="129">
        <f t="shared" si="24"/>
        <v>17</v>
      </c>
      <c r="AR11" s="130" t="str">
        <f t="shared" si="25"/>
        <v/>
      </c>
      <c r="AT11" s="128">
        <f t="shared" si="26"/>
        <v>2.1199730817684204</v>
      </c>
      <c r="AU11" s="129">
        <f t="shared" si="27"/>
        <v>36</v>
      </c>
      <c r="AV11" s="130" t="str">
        <f t="shared" si="28"/>
        <v/>
      </c>
      <c r="AX11" s="128">
        <f t="shared" si="29"/>
        <v>1.8325199534920946</v>
      </c>
      <c r="AY11" s="129">
        <f t="shared" si="30"/>
        <v>36</v>
      </c>
      <c r="AZ11" s="130" t="str">
        <f t="shared" si="31"/>
        <v/>
      </c>
      <c r="BB11" s="128">
        <f t="shared" si="32"/>
        <v>0.81314984169440419</v>
      </c>
      <c r="BC11" s="129">
        <f t="shared" si="33"/>
        <v>16</v>
      </c>
      <c r="BD11" s="130" t="str">
        <f t="shared" si="34"/>
        <v/>
      </c>
      <c r="BF11" s="128">
        <f t="shared" si="35"/>
        <v>0.97136612988328563</v>
      </c>
      <c r="BG11" s="129">
        <f t="shared" si="36"/>
        <v>20</v>
      </c>
      <c r="BH11" s="130" t="str">
        <f t="shared" si="37"/>
        <v/>
      </c>
    </row>
    <row r="12" spans="1:60" ht="15.75" customHeight="1" x14ac:dyDescent="0.35">
      <c r="A12" s="89">
        <v>9</v>
      </c>
      <c r="B12" s="90">
        <v>-1.0349734321592912</v>
      </c>
      <c r="C12" s="90">
        <v>1.7540826201963071</v>
      </c>
      <c r="D12" s="91" t="s">
        <v>1</v>
      </c>
      <c r="F12" s="120">
        <v>9</v>
      </c>
      <c r="G12" s="120">
        <v>-1.230535272538227</v>
      </c>
      <c r="H12" s="120">
        <v>1.8948423366318099</v>
      </c>
      <c r="J12" s="128">
        <f t="shared" si="38"/>
        <v>3.110135731401233</v>
      </c>
      <c r="K12" s="129">
        <f t="shared" si="0"/>
        <v>48</v>
      </c>
      <c r="L12" s="130" t="str">
        <f t="shared" si="1"/>
        <v/>
      </c>
      <c r="N12" s="128">
        <f t="shared" si="2"/>
        <v>1.1258222476343951</v>
      </c>
      <c r="O12" s="129">
        <f t="shared" si="3"/>
        <v>26</v>
      </c>
      <c r="P12" s="130" t="str">
        <f t="shared" si="4"/>
        <v/>
      </c>
      <c r="R12" s="128">
        <f t="shared" si="5"/>
        <v>2.0549658034536318</v>
      </c>
      <c r="S12" s="129">
        <f t="shared" si="6"/>
        <v>43</v>
      </c>
      <c r="T12" s="130" t="str">
        <f t="shared" si="7"/>
        <v/>
      </c>
      <c r="V12" s="128">
        <f t="shared" si="8"/>
        <v>0.53005408319076031</v>
      </c>
      <c r="W12" s="129">
        <f t="shared" si="9"/>
        <v>9</v>
      </c>
      <c r="X12" s="130" t="str">
        <f t="shared" si="10"/>
        <v/>
      </c>
      <c r="Z12" s="128">
        <f t="shared" si="11"/>
        <v>3.0378849386570748</v>
      </c>
      <c r="AA12" s="129">
        <f t="shared" si="12"/>
        <v>50</v>
      </c>
      <c r="AB12" s="130" t="str">
        <f t="shared" si="13"/>
        <v/>
      </c>
      <c r="AD12" s="128">
        <f t="shared" si="14"/>
        <v>4.2279745461382934</v>
      </c>
      <c r="AE12" s="129">
        <f t="shared" si="15"/>
        <v>49</v>
      </c>
      <c r="AF12" s="130" t="str">
        <f t="shared" si="16"/>
        <v/>
      </c>
      <c r="AH12" s="128">
        <f t="shared" si="17"/>
        <v>0.62903945134179506</v>
      </c>
      <c r="AI12" s="129">
        <f t="shared" si="18"/>
        <v>11</v>
      </c>
      <c r="AJ12" s="130" t="str">
        <f t="shared" si="19"/>
        <v/>
      </c>
      <c r="AL12" s="128">
        <f t="shared" si="20"/>
        <v>1.212334606190651</v>
      </c>
      <c r="AM12" s="129">
        <f t="shared" si="21"/>
        <v>27</v>
      </c>
      <c r="AN12" s="130" t="str">
        <f t="shared" si="22"/>
        <v/>
      </c>
      <c r="AP12" s="134">
        <f t="shared" si="23"/>
        <v>0.24095171961079576</v>
      </c>
      <c r="AQ12" s="135">
        <f t="shared" si="24"/>
        <v>1</v>
      </c>
      <c r="AR12" s="136" t="str">
        <f t="shared" si="25"/>
        <v>PANAS</v>
      </c>
      <c r="AT12" s="128">
        <f t="shared" si="26"/>
        <v>3.4402708357652427</v>
      </c>
      <c r="AU12" s="129">
        <f t="shared" si="27"/>
        <v>50</v>
      </c>
      <c r="AV12" s="130" t="str">
        <f t="shared" si="28"/>
        <v/>
      </c>
      <c r="AX12" s="128">
        <f t="shared" si="29"/>
        <v>3.1593749723351392</v>
      </c>
      <c r="AY12" s="129">
        <f t="shared" si="30"/>
        <v>50</v>
      </c>
      <c r="AZ12" s="130" t="str">
        <f t="shared" si="31"/>
        <v/>
      </c>
      <c r="BB12" s="128">
        <f t="shared" si="32"/>
        <v>0.79849651908149799</v>
      </c>
      <c r="BC12" s="129">
        <f t="shared" si="33"/>
        <v>15</v>
      </c>
      <c r="BD12" s="130" t="str">
        <f t="shared" si="34"/>
        <v/>
      </c>
      <c r="BF12" s="128">
        <f t="shared" si="35"/>
        <v>2.3268224757780316</v>
      </c>
      <c r="BG12" s="129">
        <f t="shared" si="36"/>
        <v>50</v>
      </c>
      <c r="BH12" s="130" t="str">
        <f t="shared" si="37"/>
        <v/>
      </c>
    </row>
    <row r="13" spans="1:60" ht="15.75" customHeight="1" x14ac:dyDescent="0.35">
      <c r="A13" s="89">
        <v>10</v>
      </c>
      <c r="B13" s="90">
        <v>-0.44828791102248394</v>
      </c>
      <c r="C13" s="90">
        <v>6.4966022970233225E-2</v>
      </c>
      <c r="D13" s="91" t="s">
        <v>1</v>
      </c>
      <c r="F13" s="120">
        <v>10</v>
      </c>
      <c r="G13" s="120">
        <v>0.72508313125113055</v>
      </c>
      <c r="H13" s="120">
        <v>-1.2018714249493172</v>
      </c>
      <c r="J13" s="128">
        <f t="shared" si="38"/>
        <v>1.7948905864906861</v>
      </c>
      <c r="K13" s="129">
        <f t="shared" si="0"/>
        <v>31</v>
      </c>
      <c r="L13" s="130" t="str">
        <f t="shared" si="1"/>
        <v/>
      </c>
      <c r="N13" s="128">
        <f t="shared" si="2"/>
        <v>0.66292059349158294</v>
      </c>
      <c r="O13" s="129">
        <f t="shared" si="3"/>
        <v>13</v>
      </c>
      <c r="P13" s="130" t="str">
        <f t="shared" si="4"/>
        <v/>
      </c>
      <c r="R13" s="128">
        <f t="shared" si="5"/>
        <v>0.28779220524043819</v>
      </c>
      <c r="S13" s="129">
        <f t="shared" si="6"/>
        <v>6</v>
      </c>
      <c r="T13" s="130" t="str">
        <f t="shared" si="7"/>
        <v/>
      </c>
      <c r="V13" s="128">
        <f t="shared" si="8"/>
        <v>1.2587646712569549</v>
      </c>
      <c r="W13" s="129">
        <f t="shared" si="9"/>
        <v>23</v>
      </c>
      <c r="X13" s="130" t="str">
        <f t="shared" si="10"/>
        <v/>
      </c>
      <c r="Z13" s="128">
        <f t="shared" si="11"/>
        <v>1.3391126413169372</v>
      </c>
      <c r="AA13" s="129">
        <f t="shared" si="12"/>
        <v>29</v>
      </c>
      <c r="AB13" s="130" t="str">
        <f t="shared" si="13"/>
        <v/>
      </c>
      <c r="AD13" s="128">
        <f t="shared" si="14"/>
        <v>2.5840971770164156</v>
      </c>
      <c r="AE13" s="129">
        <f t="shared" si="15"/>
        <v>31</v>
      </c>
      <c r="AF13" s="130" t="str">
        <f t="shared" si="16"/>
        <v/>
      </c>
      <c r="AH13" s="128">
        <f t="shared" si="17"/>
        <v>1.5451930621333223</v>
      </c>
      <c r="AI13" s="129">
        <f t="shared" si="18"/>
        <v>22</v>
      </c>
      <c r="AJ13" s="130" t="str">
        <f t="shared" si="19"/>
        <v/>
      </c>
      <c r="AL13" s="128">
        <f t="shared" si="20"/>
        <v>0.62903945134179506</v>
      </c>
      <c r="AM13" s="129">
        <f t="shared" si="21"/>
        <v>14</v>
      </c>
      <c r="AN13" s="130" t="str">
        <f t="shared" si="22"/>
        <v/>
      </c>
      <c r="AP13" s="128">
        <f t="shared" si="23"/>
        <v>1.9900648878612033</v>
      </c>
      <c r="AQ13" s="129">
        <f t="shared" si="24"/>
        <v>23</v>
      </c>
      <c r="AR13" s="130" t="str">
        <f t="shared" si="25"/>
        <v/>
      </c>
      <c r="AT13" s="128">
        <f t="shared" si="26"/>
        <v>1.7267532314426368</v>
      </c>
      <c r="AU13" s="129">
        <f t="shared" si="27"/>
        <v>29</v>
      </c>
      <c r="AV13" s="130" t="str">
        <f t="shared" si="28"/>
        <v/>
      </c>
      <c r="AX13" s="128">
        <f t="shared" si="29"/>
        <v>1.4389610262021983</v>
      </c>
      <c r="AY13" s="129">
        <f t="shared" si="30"/>
        <v>29</v>
      </c>
      <c r="AZ13" s="130" t="str">
        <f t="shared" si="31"/>
        <v/>
      </c>
      <c r="BB13" s="128">
        <f t="shared" si="32"/>
        <v>1.2037536149159704</v>
      </c>
      <c r="BC13" s="129">
        <f t="shared" si="33"/>
        <v>22</v>
      </c>
      <c r="BD13" s="130" t="str">
        <f t="shared" si="34"/>
        <v/>
      </c>
      <c r="BF13" s="128">
        <f t="shared" si="35"/>
        <v>0.57558441048087639</v>
      </c>
      <c r="BG13" s="129">
        <f t="shared" si="36"/>
        <v>11</v>
      </c>
      <c r="BH13" s="130" t="str">
        <f t="shared" si="37"/>
        <v/>
      </c>
    </row>
    <row r="14" spans="1:60" ht="15.75" customHeight="1" x14ac:dyDescent="0.35">
      <c r="A14" s="89">
        <v>11</v>
      </c>
      <c r="B14" s="90">
        <v>-0.44828791102248394</v>
      </c>
      <c r="C14" s="90">
        <v>0.13534588118798713</v>
      </c>
      <c r="D14" s="91" t="s">
        <v>1</v>
      </c>
      <c r="F14" s="120">
        <v>11</v>
      </c>
      <c r="G14" s="120">
        <v>0.52952129087219479</v>
      </c>
      <c r="H14" s="120">
        <v>-0.99073185029606037</v>
      </c>
      <c r="J14" s="128">
        <f t="shared" si="38"/>
        <v>1.810005189590113</v>
      </c>
      <c r="K14" s="129">
        <f t="shared" si="0"/>
        <v>32</v>
      </c>
      <c r="L14" s="130" t="str">
        <f t="shared" si="1"/>
        <v/>
      </c>
      <c r="N14" s="128">
        <f t="shared" si="2"/>
        <v>0.59603456086745821</v>
      </c>
      <c r="O14" s="129">
        <f t="shared" si="3"/>
        <v>12</v>
      </c>
      <c r="P14" s="130" t="str">
        <f t="shared" si="4"/>
        <v/>
      </c>
      <c r="R14" s="128">
        <f t="shared" si="5"/>
        <v>0.3427792649744319</v>
      </c>
      <c r="S14" s="129">
        <f t="shared" si="6"/>
        <v>7</v>
      </c>
      <c r="T14" s="130" t="str">
        <f t="shared" si="7"/>
        <v/>
      </c>
      <c r="V14" s="128">
        <f t="shared" si="8"/>
        <v>1.192069121734912</v>
      </c>
      <c r="W14" s="129">
        <f t="shared" si="9"/>
        <v>21</v>
      </c>
      <c r="X14" s="130" t="str">
        <f t="shared" si="10"/>
        <v/>
      </c>
      <c r="Z14" s="128">
        <f t="shared" si="11"/>
        <v>1.3881507216758211</v>
      </c>
      <c r="AA14" s="129">
        <f t="shared" si="12"/>
        <v>31</v>
      </c>
      <c r="AB14" s="130" t="str">
        <f t="shared" si="13"/>
        <v/>
      </c>
      <c r="AD14" s="128">
        <f t="shared" si="14"/>
        <v>2.630640818880261</v>
      </c>
      <c r="AE14" s="129">
        <f t="shared" si="15"/>
        <v>32</v>
      </c>
      <c r="AF14" s="130" t="str">
        <f t="shared" si="16"/>
        <v/>
      </c>
      <c r="AH14" s="128">
        <f t="shared" si="17"/>
        <v>1.4913624283366425</v>
      </c>
      <c r="AI14" s="129">
        <f t="shared" si="18"/>
        <v>21</v>
      </c>
      <c r="AJ14" s="130" t="str">
        <f t="shared" si="19"/>
        <v/>
      </c>
      <c r="AL14" s="128">
        <f t="shared" si="20"/>
        <v>0.57558441048088027</v>
      </c>
      <c r="AM14" s="129">
        <f t="shared" si="21"/>
        <v>12</v>
      </c>
      <c r="AN14" s="130" t="str">
        <f t="shared" si="22"/>
        <v/>
      </c>
      <c r="AP14" s="128">
        <f t="shared" si="23"/>
        <v>1.9255489376584842</v>
      </c>
      <c r="AQ14" s="129">
        <f t="shared" si="24"/>
        <v>22</v>
      </c>
      <c r="AR14" s="130" t="str">
        <f t="shared" si="25"/>
        <v/>
      </c>
      <c r="AT14" s="128">
        <f t="shared" si="26"/>
        <v>1.7790305581072456</v>
      </c>
      <c r="AU14" s="129">
        <f t="shared" si="27"/>
        <v>31</v>
      </c>
      <c r="AV14" s="130" t="str">
        <f t="shared" si="28"/>
        <v/>
      </c>
      <c r="AX14" s="128">
        <f t="shared" si="29"/>
        <v>1.4913624283366425</v>
      </c>
      <c r="AY14" s="129">
        <f t="shared" si="30"/>
        <v>31</v>
      </c>
      <c r="AZ14" s="130" t="str">
        <f t="shared" si="31"/>
        <v/>
      </c>
      <c r="BB14" s="128">
        <f t="shared" si="32"/>
        <v>1.1511688209617603</v>
      </c>
      <c r="BC14" s="129">
        <f t="shared" si="33"/>
        <v>21</v>
      </c>
      <c r="BD14" s="130" t="str">
        <f t="shared" si="34"/>
        <v/>
      </c>
      <c r="BF14" s="128">
        <f t="shared" si="35"/>
        <v>0.62903945134179096</v>
      </c>
      <c r="BG14" s="129">
        <f t="shared" si="36"/>
        <v>12</v>
      </c>
      <c r="BH14" s="130" t="str">
        <f t="shared" si="37"/>
        <v/>
      </c>
    </row>
    <row r="15" spans="1:60" ht="15.75" customHeight="1" x14ac:dyDescent="0.35">
      <c r="A15" s="89">
        <v>12</v>
      </c>
      <c r="B15" s="90">
        <v>-1.6216589532960985</v>
      </c>
      <c r="C15" s="90">
        <v>1.5429430455430453</v>
      </c>
      <c r="D15" s="91" t="s">
        <v>1</v>
      </c>
      <c r="F15" s="120">
        <v>12</v>
      </c>
      <c r="G15" s="120">
        <v>-1.230535272538227</v>
      </c>
      <c r="H15" s="120">
        <v>0.97990417980102407</v>
      </c>
      <c r="J15" s="128">
        <f t="shared" si="38"/>
        <v>3.4573754266913013</v>
      </c>
      <c r="K15" s="129">
        <f t="shared" si="0"/>
        <v>51</v>
      </c>
      <c r="L15" s="130" t="str">
        <f t="shared" si="1"/>
        <v/>
      </c>
      <c r="N15" s="128">
        <f t="shared" si="2"/>
        <v>1.2920485885082063</v>
      </c>
      <c r="O15" s="129">
        <f t="shared" si="3"/>
        <v>28</v>
      </c>
      <c r="P15" s="130" t="str">
        <f t="shared" si="4"/>
        <v/>
      </c>
      <c r="R15" s="128">
        <f t="shared" si="5"/>
        <v>2.1741876911232834</v>
      </c>
      <c r="S15" s="129">
        <f t="shared" si="6"/>
        <v>46</v>
      </c>
      <c r="T15" s="130" t="str">
        <f t="shared" si="7"/>
        <v/>
      </c>
      <c r="V15" s="128">
        <f t="shared" si="8"/>
        <v>0.83136281230420517</v>
      </c>
      <c r="W15" s="129">
        <f t="shared" si="9"/>
        <v>15</v>
      </c>
      <c r="X15" s="130" t="str">
        <f t="shared" si="10"/>
        <v/>
      </c>
      <c r="Z15" s="128">
        <f t="shared" si="11"/>
        <v>3.2177040725834489</v>
      </c>
      <c r="AA15" s="129">
        <f t="shared" si="12"/>
        <v>51</v>
      </c>
      <c r="AB15" s="130" t="str">
        <f t="shared" si="13"/>
        <v/>
      </c>
      <c r="AD15" s="128">
        <f t="shared" si="14"/>
        <v>4.4520845623308016</v>
      </c>
      <c r="AE15" s="129">
        <f t="shared" si="15"/>
        <v>51</v>
      </c>
      <c r="AF15" s="130" t="str">
        <f t="shared" si="16"/>
        <v/>
      </c>
      <c r="AH15" s="128">
        <f t="shared" si="17"/>
        <v>0.34277926497443201</v>
      </c>
      <c r="AI15" s="129">
        <f t="shared" si="18"/>
        <v>6</v>
      </c>
      <c r="AJ15" s="130" t="str">
        <f t="shared" si="19"/>
        <v/>
      </c>
      <c r="AL15" s="128">
        <f t="shared" si="20"/>
        <v>1.2580789026835861</v>
      </c>
      <c r="AM15" s="129">
        <f t="shared" si="21"/>
        <v>28</v>
      </c>
      <c r="AN15" s="130" t="str">
        <f t="shared" si="22"/>
        <v/>
      </c>
      <c r="AP15" s="128">
        <f t="shared" si="23"/>
        <v>0.52612816377605232</v>
      </c>
      <c r="AQ15" s="129">
        <f t="shared" si="24"/>
        <v>4</v>
      </c>
      <c r="AR15" s="130" t="str">
        <f t="shared" si="25"/>
        <v/>
      </c>
      <c r="AT15" s="128">
        <f t="shared" si="26"/>
        <v>3.6112608447479033</v>
      </c>
      <c r="AU15" s="129">
        <f t="shared" si="27"/>
        <v>51</v>
      </c>
      <c r="AV15" s="130" t="str">
        <f t="shared" si="28"/>
        <v/>
      </c>
      <c r="AX15" s="128">
        <f t="shared" si="29"/>
        <v>3.323715529449724</v>
      </c>
      <c r="AY15" s="129">
        <f t="shared" si="30"/>
        <v>51</v>
      </c>
      <c r="AZ15" s="130" t="str">
        <f t="shared" si="31"/>
        <v/>
      </c>
      <c r="BB15" s="128">
        <f t="shared" si="32"/>
        <v>0.68555852994886379</v>
      </c>
      <c r="BC15" s="129">
        <f t="shared" si="33"/>
        <v>12</v>
      </c>
      <c r="BD15" s="130" t="str">
        <f t="shared" si="34"/>
        <v/>
      </c>
      <c r="BF15" s="128">
        <f t="shared" si="35"/>
        <v>2.4614258585541098</v>
      </c>
      <c r="BG15" s="129">
        <f t="shared" si="36"/>
        <v>51</v>
      </c>
      <c r="BH15" s="130" t="str">
        <f t="shared" si="37"/>
        <v/>
      </c>
    </row>
    <row r="16" spans="1:60" ht="15.75" customHeight="1" x14ac:dyDescent="0.35">
      <c r="A16" s="89">
        <v>13</v>
      </c>
      <c r="B16" s="90">
        <v>0.72508313125113055</v>
      </c>
      <c r="C16" s="90">
        <v>-1.1314915667315633</v>
      </c>
      <c r="D16" s="91" t="s">
        <v>0</v>
      </c>
      <c r="F16" s="120">
        <v>13</v>
      </c>
      <c r="G16" s="120">
        <v>-5.7164230264612481E-2</v>
      </c>
      <c r="H16" s="120">
        <v>-0.35731312633628021</v>
      </c>
      <c r="J16" s="128">
        <f t="shared" si="38"/>
        <v>1.0283377949232957</v>
      </c>
      <c r="K16" s="129">
        <f t="shared" si="0"/>
        <v>10</v>
      </c>
      <c r="L16" s="130" t="str">
        <f t="shared" si="1"/>
        <v/>
      </c>
      <c r="N16" s="128">
        <f t="shared" si="2"/>
        <v>2.2852624708131675</v>
      </c>
      <c r="O16" s="129">
        <f t="shared" si="3"/>
        <v>41</v>
      </c>
      <c r="P16" s="130" t="str">
        <f t="shared" si="4"/>
        <v/>
      </c>
      <c r="R16" s="128">
        <f t="shared" si="5"/>
        <v>1.3881507216758211</v>
      </c>
      <c r="S16" s="129">
        <f t="shared" si="6"/>
        <v>32</v>
      </c>
      <c r="T16" s="130" t="str">
        <f t="shared" si="7"/>
        <v/>
      </c>
      <c r="V16" s="128">
        <f t="shared" si="8"/>
        <v>2.8589660358621822</v>
      </c>
      <c r="W16" s="129">
        <f t="shared" si="9"/>
        <v>41</v>
      </c>
      <c r="X16" s="130" t="str">
        <f t="shared" si="10"/>
        <v/>
      </c>
      <c r="Z16" s="128">
        <f t="shared" si="11"/>
        <v>0.34277926497443195</v>
      </c>
      <c r="AA16" s="129">
        <f t="shared" si="12"/>
        <v>6</v>
      </c>
      <c r="AB16" s="130" t="str">
        <f t="shared" si="13"/>
        <v/>
      </c>
      <c r="AD16" s="128">
        <f t="shared" si="14"/>
        <v>0.92445866986747571</v>
      </c>
      <c r="AE16" s="129">
        <f t="shared" si="15"/>
        <v>12</v>
      </c>
      <c r="AF16" s="130" t="str">
        <f t="shared" si="16"/>
        <v/>
      </c>
      <c r="AH16" s="128">
        <f t="shared" si="17"/>
        <v>3.2177040725834489</v>
      </c>
      <c r="AI16" s="129">
        <f t="shared" si="18"/>
        <v>41</v>
      </c>
      <c r="AJ16" s="130" t="str">
        <f t="shared" si="19"/>
        <v/>
      </c>
      <c r="AL16" s="128">
        <f t="shared" si="20"/>
        <v>2.3023376419235166</v>
      </c>
      <c r="AM16" s="129">
        <f t="shared" si="21"/>
        <v>41</v>
      </c>
      <c r="AN16" s="130" t="str">
        <f t="shared" si="22"/>
        <v/>
      </c>
      <c r="AP16" s="128">
        <f t="shared" si="23"/>
        <v>3.6032124883062648</v>
      </c>
      <c r="AQ16" s="129">
        <f t="shared" si="24"/>
        <v>41</v>
      </c>
      <c r="AR16" s="130" t="str">
        <f t="shared" si="25"/>
        <v/>
      </c>
      <c r="AT16" s="134">
        <f t="shared" si="26"/>
        <v>7.0379858217753943E-2</v>
      </c>
      <c r="AU16" s="135">
        <f t="shared" si="27"/>
        <v>1</v>
      </c>
      <c r="AV16" s="136" t="str">
        <f t="shared" si="28"/>
        <v>NORMAL</v>
      </c>
      <c r="AX16" s="128">
        <f t="shared" si="29"/>
        <v>0.24095171961079576</v>
      </c>
      <c r="AY16" s="129">
        <f t="shared" si="30"/>
        <v>4</v>
      </c>
      <c r="AZ16" s="130" t="str">
        <f t="shared" si="31"/>
        <v/>
      </c>
      <c r="BB16" s="128">
        <f t="shared" si="32"/>
        <v>2.8779220524043967</v>
      </c>
      <c r="BC16" s="129">
        <f t="shared" si="33"/>
        <v>41</v>
      </c>
      <c r="BD16" s="130" t="str">
        <f t="shared" si="34"/>
        <v/>
      </c>
      <c r="BF16" s="128">
        <f t="shared" si="35"/>
        <v>1.1005740284829613</v>
      </c>
      <c r="BG16" s="129">
        <f t="shared" si="36"/>
        <v>25</v>
      </c>
      <c r="BH16" s="130" t="str">
        <f t="shared" si="37"/>
        <v/>
      </c>
    </row>
    <row r="17" spans="1:60" ht="15.75" customHeight="1" x14ac:dyDescent="0.35">
      <c r="A17" s="89">
        <v>14</v>
      </c>
      <c r="B17" s="90">
        <v>-1.0349734321592912</v>
      </c>
      <c r="C17" s="90">
        <v>0.83914446336551618</v>
      </c>
      <c r="D17" s="91" t="s">
        <v>1</v>
      </c>
      <c r="J17" s="128">
        <f t="shared" si="38"/>
        <v>2.6029309381405668</v>
      </c>
      <c r="K17" s="129">
        <f t="shared" si="0"/>
        <v>42</v>
      </c>
      <c r="L17" s="130" t="str">
        <f t="shared" si="1"/>
        <v/>
      </c>
      <c r="N17" s="128">
        <f t="shared" si="2"/>
        <v>0.41568140615210164</v>
      </c>
      <c r="O17" s="129">
        <f t="shared" si="3"/>
        <v>8</v>
      </c>
      <c r="P17" s="130" t="str">
        <f t="shared" si="4"/>
        <v/>
      </c>
      <c r="R17" s="128">
        <f t="shared" si="5"/>
        <v>1.2580789026835859</v>
      </c>
      <c r="S17" s="129">
        <f t="shared" si="6"/>
        <v>28</v>
      </c>
      <c r="T17" s="130" t="str">
        <f t="shared" si="7"/>
        <v/>
      </c>
      <c r="V17" s="128">
        <f t="shared" si="8"/>
        <v>0.46536449515560724</v>
      </c>
      <c r="W17" s="129">
        <f t="shared" si="9"/>
        <v>7</v>
      </c>
      <c r="X17" s="130" t="str">
        <f t="shared" si="10"/>
        <v/>
      </c>
      <c r="Z17" s="128">
        <f t="shared" si="11"/>
        <v>2.3023376419235166</v>
      </c>
      <c r="AA17" s="129">
        <f t="shared" si="12"/>
        <v>42</v>
      </c>
      <c r="AB17" s="130" t="str">
        <f t="shared" si="13"/>
        <v/>
      </c>
      <c r="AD17" s="128">
        <f t="shared" si="14"/>
        <v>3.5399338537697225</v>
      </c>
      <c r="AE17" s="129">
        <f t="shared" si="15"/>
        <v>42</v>
      </c>
      <c r="AF17" s="130" t="str">
        <f t="shared" si="16"/>
        <v/>
      </c>
      <c r="AH17" s="128">
        <f t="shared" si="17"/>
        <v>0.57558441048088016</v>
      </c>
      <c r="AI17" s="129">
        <f t="shared" si="18"/>
        <v>9</v>
      </c>
      <c r="AJ17" s="130" t="str">
        <f t="shared" si="19"/>
        <v/>
      </c>
      <c r="AL17" s="128">
        <f t="shared" si="20"/>
        <v>0.34277926497443179</v>
      </c>
      <c r="AM17" s="129">
        <f t="shared" si="21"/>
        <v>6</v>
      </c>
      <c r="AN17" s="130" t="str">
        <f t="shared" si="22"/>
        <v/>
      </c>
      <c r="AP17" s="128">
        <f t="shared" si="23"/>
        <v>1.0736584340614908</v>
      </c>
      <c r="AQ17" s="129">
        <f t="shared" si="24"/>
        <v>12</v>
      </c>
      <c r="AR17" s="130" t="str">
        <f t="shared" si="25"/>
        <v/>
      </c>
      <c r="AT17" s="128">
        <f t="shared" si="26"/>
        <v>2.6950964663176147</v>
      </c>
      <c r="AU17" s="129">
        <f t="shared" si="27"/>
        <v>42</v>
      </c>
      <c r="AV17" s="130" t="str">
        <f t="shared" si="28"/>
        <v/>
      </c>
      <c r="AX17" s="128">
        <f t="shared" si="29"/>
        <v>2.4075072298319369</v>
      </c>
      <c r="AY17" s="129">
        <f t="shared" si="30"/>
        <v>42</v>
      </c>
      <c r="AZ17" s="130" t="str">
        <f t="shared" si="31"/>
        <v/>
      </c>
      <c r="BB17" s="128">
        <f t="shared" si="32"/>
        <v>0.24095171961079875</v>
      </c>
      <c r="BC17" s="129">
        <f t="shared" si="33"/>
        <v>5</v>
      </c>
      <c r="BD17" s="130" t="str">
        <f t="shared" si="34"/>
        <v/>
      </c>
      <c r="BF17" s="128">
        <f t="shared" si="35"/>
        <v>1.5451930621333183</v>
      </c>
      <c r="BG17" s="129">
        <f t="shared" si="36"/>
        <v>31</v>
      </c>
      <c r="BH17" s="130" t="str">
        <f t="shared" si="37"/>
        <v/>
      </c>
    </row>
    <row r="18" spans="1:60" s="6" customFormat="1" ht="15.75" customHeight="1" x14ac:dyDescent="0.35">
      <c r="A18" s="89">
        <v>15</v>
      </c>
      <c r="B18" s="90">
        <v>-0.83941159178035551</v>
      </c>
      <c r="C18" s="90">
        <v>1.4725631873252913</v>
      </c>
      <c r="D18" s="91" t="s">
        <v>1</v>
      </c>
      <c r="E18"/>
      <c r="G18"/>
      <c r="H18"/>
      <c r="J18" s="128">
        <f t="shared" si="38"/>
        <v>2.7791013330966061</v>
      </c>
      <c r="K18" s="129">
        <f t="shared" si="0"/>
        <v>44</v>
      </c>
      <c r="L18" s="130" t="str">
        <f t="shared" si="1"/>
        <v/>
      </c>
      <c r="N18" s="128">
        <f t="shared" si="2"/>
        <v>0.79849651908149311</v>
      </c>
      <c r="O18" s="129">
        <f t="shared" si="3"/>
        <v>19</v>
      </c>
      <c r="P18" s="130" t="str">
        <f t="shared" si="4"/>
        <v/>
      </c>
      <c r="R18" s="128">
        <f t="shared" si="5"/>
        <v>1.7217748200408904</v>
      </c>
      <c r="S18" s="129">
        <f t="shared" si="6"/>
        <v>36</v>
      </c>
      <c r="T18" s="130" t="str">
        <f t="shared" si="7"/>
        <v/>
      </c>
      <c r="V18" s="134">
        <f t="shared" si="8"/>
        <v>0.21113957465325672</v>
      </c>
      <c r="W18" s="135">
        <f t="shared" si="9"/>
        <v>1</v>
      </c>
      <c r="X18" s="136" t="str">
        <f t="shared" si="10"/>
        <v>PANAS</v>
      </c>
      <c r="Z18" s="128">
        <f t="shared" si="11"/>
        <v>2.6959502138139073</v>
      </c>
      <c r="AA18" s="129">
        <f t="shared" si="12"/>
        <v>47</v>
      </c>
      <c r="AB18" s="130" t="str">
        <f t="shared" si="13"/>
        <v/>
      </c>
      <c r="AD18" s="128">
        <f t="shared" si="14"/>
        <v>3.8854645195331545</v>
      </c>
      <c r="AE18" s="129">
        <f t="shared" si="15"/>
        <v>46</v>
      </c>
      <c r="AF18" s="130" t="str">
        <f t="shared" si="16"/>
        <v/>
      </c>
      <c r="AH18" s="128">
        <f t="shared" si="17"/>
        <v>0.62352210922815332</v>
      </c>
      <c r="AI18" s="129">
        <f t="shared" si="18"/>
        <v>10</v>
      </c>
      <c r="AJ18" s="130" t="str">
        <f t="shared" si="19"/>
        <v/>
      </c>
      <c r="AL18" s="128">
        <f t="shared" si="20"/>
        <v>0.91493815683078572</v>
      </c>
      <c r="AM18" s="129">
        <f t="shared" si="21"/>
        <v>20</v>
      </c>
      <c r="AN18" s="130" t="str">
        <f t="shared" si="22"/>
        <v/>
      </c>
      <c r="AP18" s="128">
        <f t="shared" si="23"/>
        <v>0.57558441048088027</v>
      </c>
      <c r="AQ18" s="129">
        <f t="shared" si="24"/>
        <v>5</v>
      </c>
      <c r="AR18" s="130" t="str">
        <f t="shared" si="25"/>
        <v/>
      </c>
      <c r="AT18" s="128">
        <f t="shared" si="26"/>
        <v>3.0984260897632856</v>
      </c>
      <c r="AU18" s="129">
        <f t="shared" si="27"/>
        <v>47</v>
      </c>
      <c r="AV18" s="130" t="str">
        <f t="shared" si="28"/>
        <v/>
      </c>
      <c r="AX18" s="128">
        <f t="shared" si="29"/>
        <v>2.8181198838192456</v>
      </c>
      <c r="AY18" s="129">
        <f t="shared" si="30"/>
        <v>47</v>
      </c>
      <c r="AZ18" s="130" t="str">
        <f t="shared" si="31"/>
        <v/>
      </c>
      <c r="BB18" s="128">
        <f t="shared" si="32"/>
        <v>0.62903945134179096</v>
      </c>
      <c r="BC18" s="129">
        <f t="shared" si="33"/>
        <v>11</v>
      </c>
      <c r="BD18" s="130" t="str">
        <f t="shared" si="34"/>
        <v/>
      </c>
      <c r="BF18" s="128">
        <f t="shared" si="35"/>
        <v>1.9900648878611982</v>
      </c>
      <c r="BG18" s="129">
        <f t="shared" si="36"/>
        <v>45</v>
      </c>
      <c r="BH18" s="130" t="str">
        <f t="shared" si="37"/>
        <v/>
      </c>
    </row>
    <row r="19" spans="1:60" ht="15.75" customHeight="1" x14ac:dyDescent="0.35">
      <c r="A19" s="89">
        <v>16</v>
      </c>
      <c r="B19" s="90">
        <v>-0.83941159178035551</v>
      </c>
      <c r="C19" s="90">
        <v>0.62800488871225946</v>
      </c>
      <c r="D19" s="91" t="s">
        <v>1</v>
      </c>
      <c r="F19" s="63" t="s">
        <v>11</v>
      </c>
      <c r="G19" s="63"/>
      <c r="H19" s="63"/>
      <c r="J19" s="128">
        <f t="shared" si="38"/>
        <v>2.337667271817117</v>
      </c>
      <c r="K19" s="129">
        <f t="shared" si="0"/>
        <v>39</v>
      </c>
      <c r="L19" s="130" t="str">
        <f t="shared" si="1"/>
        <v/>
      </c>
      <c r="N19" s="134">
        <f t="shared" si="2"/>
        <v>0.20784070307605174</v>
      </c>
      <c r="O19" s="135">
        <f t="shared" si="3"/>
        <v>2</v>
      </c>
      <c r="P19" s="136" t="str">
        <f t="shared" si="4"/>
        <v>PANAS</v>
      </c>
      <c r="R19" s="128">
        <f t="shared" si="5"/>
        <v>0.97136612988328963</v>
      </c>
      <c r="S19" s="129">
        <f t="shared" si="6"/>
        <v>21</v>
      </c>
      <c r="T19" s="130" t="str">
        <f t="shared" si="7"/>
        <v/>
      </c>
      <c r="V19" s="128">
        <f t="shared" si="8"/>
        <v>0.63341872395977517</v>
      </c>
      <c r="W19" s="129">
        <f t="shared" si="9"/>
        <v>12</v>
      </c>
      <c r="X19" s="130" t="str">
        <f t="shared" si="10"/>
        <v/>
      </c>
      <c r="Z19" s="128">
        <f t="shared" si="11"/>
        <v>2.0145454366830786</v>
      </c>
      <c r="AA19" s="129">
        <f t="shared" si="12"/>
        <v>39</v>
      </c>
      <c r="AB19" s="130" t="str">
        <f t="shared" si="13"/>
        <v/>
      </c>
      <c r="AD19" s="128">
        <f t="shared" si="14"/>
        <v>3.2525993667776096</v>
      </c>
      <c r="AE19" s="129">
        <f t="shared" si="15"/>
        <v>39</v>
      </c>
      <c r="AF19" s="130" t="str">
        <f t="shared" si="16"/>
        <v/>
      </c>
      <c r="AH19" s="128">
        <f t="shared" si="17"/>
        <v>0.86337661572131819</v>
      </c>
      <c r="AI19" s="129">
        <f t="shared" si="18"/>
        <v>14</v>
      </c>
      <c r="AJ19" s="130" t="str">
        <f t="shared" si="19"/>
        <v/>
      </c>
      <c r="AL19" s="134">
        <f t="shared" si="20"/>
        <v>7.0379858217753832E-2</v>
      </c>
      <c r="AM19" s="135">
        <f t="shared" si="21"/>
        <v>1</v>
      </c>
      <c r="AN19" s="136" t="str">
        <f t="shared" si="22"/>
        <v>PANAS</v>
      </c>
      <c r="AP19" s="128">
        <f t="shared" si="23"/>
        <v>1.3258411869831566</v>
      </c>
      <c r="AQ19" s="129">
        <f t="shared" si="24"/>
        <v>14</v>
      </c>
      <c r="AR19" s="130" t="str">
        <f t="shared" si="25"/>
        <v/>
      </c>
      <c r="AT19" s="128">
        <f t="shared" si="26"/>
        <v>2.4075072298319373</v>
      </c>
      <c r="AU19" s="129">
        <f t="shared" si="27"/>
        <v>39</v>
      </c>
      <c r="AV19" s="130" t="str">
        <f t="shared" si="28"/>
        <v/>
      </c>
      <c r="AX19" s="128">
        <f t="shared" si="29"/>
        <v>2.1199730817684244</v>
      </c>
      <c r="AY19" s="129">
        <f t="shared" si="30"/>
        <v>39</v>
      </c>
      <c r="AZ19" s="130" t="str">
        <f t="shared" si="31"/>
        <v/>
      </c>
      <c r="BB19" s="128">
        <f t="shared" si="32"/>
        <v>0.52612816377605232</v>
      </c>
      <c r="BC19" s="129">
        <f t="shared" si="33"/>
        <v>9</v>
      </c>
      <c r="BD19" s="130" t="str">
        <f t="shared" si="34"/>
        <v/>
      </c>
      <c r="BF19" s="128">
        <f t="shared" si="35"/>
        <v>1.2580789026835861</v>
      </c>
      <c r="BG19" s="129">
        <f t="shared" si="36"/>
        <v>28</v>
      </c>
      <c r="BH19" s="130" t="str">
        <f t="shared" si="37"/>
        <v/>
      </c>
    </row>
    <row r="20" spans="1:60" ht="15.75" customHeight="1" x14ac:dyDescent="0.35">
      <c r="A20" s="89">
        <v>17</v>
      </c>
      <c r="B20" s="90">
        <v>-0.83941159178035551</v>
      </c>
      <c r="C20" s="90">
        <v>0.76876460514776235</v>
      </c>
      <c r="D20" s="91" t="s">
        <v>1</v>
      </c>
      <c r="F20" s="63"/>
      <c r="G20" s="63"/>
      <c r="H20" s="63"/>
      <c r="J20" s="128">
        <f t="shared" si="38"/>
        <v>2.3962625988232036</v>
      </c>
      <c r="K20" s="129">
        <f t="shared" si="0"/>
        <v>40</v>
      </c>
      <c r="L20" s="130" t="str">
        <f t="shared" si="1"/>
        <v/>
      </c>
      <c r="N20" s="134">
        <f t="shared" si="2"/>
        <v>0.20784070307605002</v>
      </c>
      <c r="O20" s="135">
        <f t="shared" si="3"/>
        <v>1</v>
      </c>
      <c r="P20" s="136" t="str">
        <f t="shared" si="4"/>
        <v>PANAS</v>
      </c>
      <c r="R20" s="128">
        <f t="shared" si="5"/>
        <v>1.0868816547980202</v>
      </c>
      <c r="S20" s="129">
        <f t="shared" si="6"/>
        <v>23</v>
      </c>
      <c r="T20" s="130" t="str">
        <f t="shared" si="7"/>
        <v/>
      </c>
      <c r="V20" s="128">
        <f t="shared" si="8"/>
        <v>0.49265900752427227</v>
      </c>
      <c r="W20" s="129">
        <f t="shared" si="9"/>
        <v>8</v>
      </c>
      <c r="X20" s="130" t="str">
        <f t="shared" si="10"/>
        <v/>
      </c>
      <c r="Z20" s="128">
        <f t="shared" si="11"/>
        <v>2.1199730817684204</v>
      </c>
      <c r="AA20" s="129">
        <f t="shared" si="12"/>
        <v>40</v>
      </c>
      <c r="AB20" s="130" t="str">
        <f t="shared" si="13"/>
        <v/>
      </c>
      <c r="AD20" s="128">
        <f t="shared" si="14"/>
        <v>3.3516028206225794</v>
      </c>
      <c r="AE20" s="129">
        <f t="shared" si="15"/>
        <v>40</v>
      </c>
      <c r="AF20" s="130" t="str">
        <f t="shared" si="16"/>
        <v/>
      </c>
      <c r="AH20" s="128">
        <f t="shared" si="17"/>
        <v>0.76610234199248339</v>
      </c>
      <c r="AI20" s="129">
        <f t="shared" si="18"/>
        <v>13</v>
      </c>
      <c r="AJ20" s="130" t="str">
        <f t="shared" si="19"/>
        <v/>
      </c>
      <c r="AL20" s="134">
        <f t="shared" si="20"/>
        <v>0.21113957465325672</v>
      </c>
      <c r="AM20" s="135">
        <f t="shared" si="21"/>
        <v>3</v>
      </c>
      <c r="AN20" s="136" t="str">
        <f t="shared" si="22"/>
        <v>PANAS</v>
      </c>
      <c r="AP20" s="128">
        <f t="shared" si="23"/>
        <v>1.192069121734912</v>
      </c>
      <c r="AQ20" s="129">
        <f t="shared" si="24"/>
        <v>13</v>
      </c>
      <c r="AR20" s="130" t="str">
        <f t="shared" si="25"/>
        <v/>
      </c>
      <c r="AT20" s="128">
        <f t="shared" si="26"/>
        <v>2.5161578053671723</v>
      </c>
      <c r="AU20" s="129">
        <f t="shared" si="27"/>
        <v>40</v>
      </c>
      <c r="AV20" s="130" t="str">
        <f t="shared" si="28"/>
        <v/>
      </c>
      <c r="AX20" s="128">
        <f t="shared" si="29"/>
        <v>2.2293059489282303</v>
      </c>
      <c r="AY20" s="129">
        <f t="shared" si="30"/>
        <v>40</v>
      </c>
      <c r="AZ20" s="130" t="str">
        <f t="shared" si="31"/>
        <v/>
      </c>
      <c r="BB20" s="128">
        <f t="shared" si="32"/>
        <v>0.44447458153908603</v>
      </c>
      <c r="BC20" s="129">
        <f t="shared" si="33"/>
        <v>8</v>
      </c>
      <c r="BD20" s="130" t="str">
        <f t="shared" si="34"/>
        <v/>
      </c>
      <c r="BF20" s="128">
        <f t="shared" si="35"/>
        <v>1.3711170598977278</v>
      </c>
      <c r="BG20" s="129">
        <f t="shared" si="36"/>
        <v>29</v>
      </c>
      <c r="BH20" s="130" t="str">
        <f t="shared" si="37"/>
        <v/>
      </c>
    </row>
    <row r="21" spans="1:60" ht="15.75" customHeight="1" x14ac:dyDescent="0.35">
      <c r="A21" s="89">
        <v>18</v>
      </c>
      <c r="B21" s="90">
        <v>1.3117686523879377</v>
      </c>
      <c r="C21" s="90">
        <v>-1.3426311413848249</v>
      </c>
      <c r="D21" s="91" t="s">
        <v>0</v>
      </c>
      <c r="J21" s="128">
        <f t="shared" si="38"/>
        <v>1.0556978732662936</v>
      </c>
      <c r="K21" s="129">
        <f t="shared" si="0"/>
        <v>12</v>
      </c>
      <c r="L21" s="130" t="str">
        <f t="shared" si="1"/>
        <v/>
      </c>
      <c r="N21" s="128">
        <f t="shared" si="2"/>
        <v>2.8266922714708871</v>
      </c>
      <c r="O21" s="129">
        <f t="shared" si="3"/>
        <v>44</v>
      </c>
      <c r="P21" s="130" t="str">
        <f t="shared" si="4"/>
        <v/>
      </c>
      <c r="R21" s="128">
        <f t="shared" si="5"/>
        <v>1.9695569304664462</v>
      </c>
      <c r="S21" s="129">
        <f t="shared" si="6"/>
        <v>40</v>
      </c>
      <c r="T21" s="130" t="str">
        <f t="shared" si="7"/>
        <v/>
      </c>
      <c r="V21" s="128">
        <f t="shared" si="8"/>
        <v>3.3776734011781082</v>
      </c>
      <c r="W21" s="129">
        <f t="shared" si="9"/>
        <v>44</v>
      </c>
      <c r="X21" s="130" t="str">
        <f t="shared" si="10"/>
        <v/>
      </c>
      <c r="Z21" s="128">
        <f t="shared" si="11"/>
        <v>0.92445866986747571</v>
      </c>
      <c r="AA21" s="129">
        <f t="shared" si="12"/>
        <v>12</v>
      </c>
      <c r="AB21" s="130" t="str">
        <f t="shared" si="13"/>
        <v/>
      </c>
      <c r="AD21" s="128">
        <f t="shared" si="14"/>
        <v>0.34277926497443201</v>
      </c>
      <c r="AE21" s="129">
        <f t="shared" si="15"/>
        <v>8</v>
      </c>
      <c r="AF21" s="130" t="str">
        <f t="shared" si="16"/>
        <v/>
      </c>
      <c r="AH21" s="128">
        <f t="shared" si="17"/>
        <v>3.7784931005568629</v>
      </c>
      <c r="AI21" s="129">
        <f t="shared" si="18"/>
        <v>44</v>
      </c>
      <c r="AJ21" s="130" t="str">
        <f t="shared" si="19"/>
        <v/>
      </c>
      <c r="AL21" s="128">
        <f t="shared" si="20"/>
        <v>2.8702874353739287</v>
      </c>
      <c r="AM21" s="129">
        <f t="shared" si="21"/>
        <v>44</v>
      </c>
      <c r="AN21" s="130" t="str">
        <f t="shared" si="22"/>
        <v/>
      </c>
      <c r="AP21" s="128">
        <f t="shared" si="23"/>
        <v>4.1163750761508728</v>
      </c>
      <c r="AQ21" s="129">
        <f t="shared" si="24"/>
        <v>44</v>
      </c>
      <c r="AR21" s="130" t="str">
        <f t="shared" si="25"/>
        <v/>
      </c>
      <c r="AT21" s="128">
        <f t="shared" si="26"/>
        <v>0.6033350631967046</v>
      </c>
      <c r="AU21" s="129">
        <f t="shared" si="27"/>
        <v>5</v>
      </c>
      <c r="AV21" s="130" t="str">
        <f t="shared" si="28"/>
        <v/>
      </c>
      <c r="AX21" s="128">
        <f t="shared" si="29"/>
        <v>0.85775523645566654</v>
      </c>
      <c r="AY21" s="129">
        <f t="shared" si="30"/>
        <v>10</v>
      </c>
      <c r="AZ21" s="130" t="str">
        <f t="shared" si="31"/>
        <v/>
      </c>
      <c r="BB21" s="128">
        <f t="shared" si="32"/>
        <v>3.4434691177431569</v>
      </c>
      <c r="BC21" s="129">
        <f t="shared" si="33"/>
        <v>44</v>
      </c>
      <c r="BD21" s="130" t="str">
        <f t="shared" si="34"/>
        <v/>
      </c>
      <c r="BF21" s="128">
        <f t="shared" si="35"/>
        <v>1.6866620372755843</v>
      </c>
      <c r="BG21" s="129">
        <f t="shared" si="36"/>
        <v>34</v>
      </c>
      <c r="BH21" s="130" t="str">
        <f t="shared" si="37"/>
        <v/>
      </c>
    </row>
    <row r="22" spans="1:60" ht="15.75" customHeight="1" x14ac:dyDescent="0.35">
      <c r="A22" s="89">
        <v>19</v>
      </c>
      <c r="B22" s="90">
        <v>-0.25272607064354824</v>
      </c>
      <c r="C22" s="90">
        <v>6.4966022970233225E-2</v>
      </c>
      <c r="D22" s="91" t="s">
        <v>1</v>
      </c>
      <c r="J22" s="128">
        <f t="shared" si="38"/>
        <v>1.6035825047256349</v>
      </c>
      <c r="K22" s="129">
        <f t="shared" si="0"/>
        <v>30</v>
      </c>
      <c r="L22" s="130" t="str">
        <f t="shared" si="1"/>
        <v/>
      </c>
      <c r="N22" s="128">
        <f t="shared" si="2"/>
        <v>0.74444409696928993</v>
      </c>
      <c r="O22" s="129">
        <f t="shared" si="3"/>
        <v>16</v>
      </c>
      <c r="P22" s="130" t="str">
        <f t="shared" si="4"/>
        <v/>
      </c>
      <c r="R22" s="128">
        <f t="shared" si="5"/>
        <v>0.21113957465325672</v>
      </c>
      <c r="S22" s="129">
        <f t="shared" si="6"/>
        <v>4</v>
      </c>
      <c r="T22" s="130" t="str">
        <f t="shared" si="7"/>
        <v/>
      </c>
      <c r="V22" s="128">
        <f t="shared" si="8"/>
        <v>1.3325579404538519</v>
      </c>
      <c r="W22" s="129">
        <f t="shared" si="9"/>
        <v>24</v>
      </c>
      <c r="X22" s="130" t="str">
        <f t="shared" si="10"/>
        <v/>
      </c>
      <c r="Z22" s="128">
        <f t="shared" si="11"/>
        <v>1.2037536149159667</v>
      </c>
      <c r="AA22" s="129">
        <f t="shared" si="12"/>
        <v>23</v>
      </c>
      <c r="AB22" s="130" t="str">
        <f t="shared" si="13"/>
        <v/>
      </c>
      <c r="AD22" s="128">
        <f t="shared" si="14"/>
        <v>2.4394495250832056</v>
      </c>
      <c r="AE22" s="129">
        <f t="shared" si="15"/>
        <v>29</v>
      </c>
      <c r="AF22" s="130" t="str">
        <f t="shared" si="16"/>
        <v/>
      </c>
      <c r="AH22" s="128">
        <f t="shared" si="17"/>
        <v>1.6758014103112913</v>
      </c>
      <c r="AI22" s="129">
        <f t="shared" si="18"/>
        <v>23</v>
      </c>
      <c r="AJ22" s="130" t="str">
        <f t="shared" si="19"/>
        <v/>
      </c>
      <c r="AL22" s="128">
        <f t="shared" si="20"/>
        <v>0.7661023419924835</v>
      </c>
      <c r="AM22" s="129">
        <f t="shared" si="21"/>
        <v>17</v>
      </c>
      <c r="AN22" s="130" t="str">
        <f t="shared" si="22"/>
        <v/>
      </c>
      <c r="AP22" s="128">
        <f t="shared" si="23"/>
        <v>2.0747429138593509</v>
      </c>
      <c r="AQ22" s="129">
        <f t="shared" si="24"/>
        <v>24</v>
      </c>
      <c r="AR22" s="130" t="str">
        <f t="shared" si="25"/>
        <v/>
      </c>
      <c r="AT22" s="128">
        <f t="shared" si="26"/>
        <v>1.6003087060818073</v>
      </c>
      <c r="AU22" s="129">
        <f t="shared" si="27"/>
        <v>28</v>
      </c>
      <c r="AV22" s="130" t="str">
        <f t="shared" si="28"/>
        <v/>
      </c>
      <c r="AX22" s="128">
        <f t="shared" si="29"/>
        <v>1.3139288162671967</v>
      </c>
      <c r="AY22" s="129">
        <f t="shared" si="30"/>
        <v>26</v>
      </c>
      <c r="AZ22" s="130" t="str">
        <f t="shared" si="31"/>
        <v/>
      </c>
      <c r="BB22" s="128">
        <f t="shared" si="32"/>
        <v>1.3391126413169407</v>
      </c>
      <c r="BC22" s="129">
        <f t="shared" si="33"/>
        <v>23</v>
      </c>
      <c r="BD22" s="130" t="str">
        <f t="shared" si="34"/>
        <v/>
      </c>
      <c r="BF22" s="128">
        <f t="shared" si="35"/>
        <v>0.46536449515560274</v>
      </c>
      <c r="BG22" s="129">
        <f t="shared" si="36"/>
        <v>8</v>
      </c>
      <c r="BH22" s="130" t="str">
        <f t="shared" si="37"/>
        <v/>
      </c>
    </row>
    <row r="23" spans="1:60" ht="15.75" customHeight="1" x14ac:dyDescent="0.35">
      <c r="A23" s="89">
        <v>20</v>
      </c>
      <c r="B23" s="90">
        <v>-1.4260971129171627</v>
      </c>
      <c r="C23" s="90">
        <v>1.3318034708897886</v>
      </c>
      <c r="D23" s="91" t="s">
        <v>1</v>
      </c>
      <c r="J23" s="128">
        <f t="shared" si="38"/>
        <v>3.1806001916375739</v>
      </c>
      <c r="K23" s="129">
        <f t="shared" si="0"/>
        <v>49</v>
      </c>
      <c r="L23" s="130" t="str">
        <f t="shared" si="1"/>
        <v/>
      </c>
      <c r="N23" s="128">
        <f t="shared" si="2"/>
        <v>1.0065436972437767</v>
      </c>
      <c r="O23" s="129">
        <f t="shared" si="3"/>
        <v>23</v>
      </c>
      <c r="P23" s="130" t="str">
        <f t="shared" si="4"/>
        <v/>
      </c>
      <c r="R23" s="128">
        <f t="shared" si="5"/>
        <v>1.8871183540253809</v>
      </c>
      <c r="S23" s="129">
        <f t="shared" si="6"/>
        <v>38</v>
      </c>
      <c r="T23" s="130" t="str">
        <f t="shared" si="7"/>
        <v/>
      </c>
      <c r="V23" s="128">
        <f t="shared" si="8"/>
        <v>0.5908918895655263</v>
      </c>
      <c r="W23" s="129">
        <f t="shared" si="9"/>
        <v>10</v>
      </c>
      <c r="X23" s="130" t="str">
        <f t="shared" si="10"/>
        <v/>
      </c>
      <c r="Z23" s="128">
        <f t="shared" si="11"/>
        <v>2.9299467795035716</v>
      </c>
      <c r="AA23" s="129">
        <f t="shared" si="12"/>
        <v>48</v>
      </c>
      <c r="AB23" s="130" t="str">
        <f t="shared" si="13"/>
        <v/>
      </c>
      <c r="AD23" s="128">
        <f t="shared" si="14"/>
        <v>4.1644521650274671</v>
      </c>
      <c r="AE23" s="129">
        <f t="shared" si="15"/>
        <v>48</v>
      </c>
      <c r="AF23" s="130" t="str">
        <f t="shared" si="16"/>
        <v/>
      </c>
      <c r="AH23" s="134">
        <f t="shared" si="17"/>
        <v>7.0379858217753943E-2</v>
      </c>
      <c r="AI23" s="135">
        <f t="shared" si="18"/>
        <v>1</v>
      </c>
      <c r="AJ23" s="136" t="str">
        <f t="shared" si="19"/>
        <v>PANAS</v>
      </c>
      <c r="AL23" s="128">
        <f t="shared" si="20"/>
        <v>0.97136612988328952</v>
      </c>
      <c r="AM23" s="129">
        <f t="shared" si="21"/>
        <v>21</v>
      </c>
      <c r="AN23" s="130" t="str">
        <f t="shared" si="22"/>
        <v/>
      </c>
      <c r="AP23" s="128">
        <f t="shared" si="23"/>
        <v>0.59603456086745354</v>
      </c>
      <c r="AQ23" s="129">
        <f t="shared" si="24"/>
        <v>6</v>
      </c>
      <c r="AR23" s="130" t="str">
        <f t="shared" si="25"/>
        <v/>
      </c>
      <c r="AT23" s="128">
        <f t="shared" si="26"/>
        <v>3.323715529449724</v>
      </c>
      <c r="AU23" s="129">
        <f t="shared" si="27"/>
        <v>48</v>
      </c>
      <c r="AV23" s="130" t="str">
        <f t="shared" si="28"/>
        <v/>
      </c>
      <c r="AX23" s="128">
        <f t="shared" si="29"/>
        <v>3.0362169980743285</v>
      </c>
      <c r="AY23" s="129">
        <f t="shared" si="30"/>
        <v>48</v>
      </c>
      <c r="AZ23" s="130" t="str">
        <f t="shared" si="31"/>
        <v/>
      </c>
      <c r="BB23" s="128">
        <f t="shared" si="32"/>
        <v>0.40258855483132072</v>
      </c>
      <c r="BC23" s="129">
        <f t="shared" si="33"/>
        <v>7</v>
      </c>
      <c r="BD23" s="130" t="str">
        <f t="shared" si="34"/>
        <v/>
      </c>
      <c r="BF23" s="128">
        <f t="shared" si="35"/>
        <v>2.1741876911232834</v>
      </c>
      <c r="BG23" s="129">
        <f t="shared" si="36"/>
        <v>48</v>
      </c>
      <c r="BH23" s="130" t="str">
        <f t="shared" si="37"/>
        <v/>
      </c>
    </row>
    <row r="24" spans="1:60" ht="14.5" x14ac:dyDescent="0.35">
      <c r="A24" s="89">
        <v>21</v>
      </c>
      <c r="B24" s="90">
        <v>1.7028923331458092</v>
      </c>
      <c r="C24" s="90">
        <v>-1.2722512831670709</v>
      </c>
      <c r="D24" s="91" t="s">
        <v>0</v>
      </c>
      <c r="J24" s="128">
        <f t="shared" si="38"/>
        <v>1.0601081663815157</v>
      </c>
      <c r="K24" s="129">
        <f t="shared" si="0"/>
        <v>13</v>
      </c>
      <c r="L24" s="130" t="str">
        <f t="shared" si="1"/>
        <v/>
      </c>
      <c r="N24" s="128">
        <f t="shared" si="2"/>
        <v>3.0644093679699309</v>
      </c>
      <c r="O24" s="129">
        <f t="shared" si="3"/>
        <v>49</v>
      </c>
      <c r="P24" s="130" t="str">
        <f t="shared" si="4"/>
        <v/>
      </c>
      <c r="R24" s="128">
        <f t="shared" si="5"/>
        <v>2.2566555781917392</v>
      </c>
      <c r="S24" s="129">
        <f t="shared" si="6"/>
        <v>50</v>
      </c>
      <c r="T24" s="130" t="str">
        <f t="shared" si="7"/>
        <v/>
      </c>
      <c r="V24" s="128">
        <f t="shared" si="8"/>
        <v>3.5892642316358216</v>
      </c>
      <c r="W24" s="129">
        <f t="shared" si="9"/>
        <v>47</v>
      </c>
      <c r="X24" s="130" t="str">
        <f t="shared" si="10"/>
        <v/>
      </c>
      <c r="Z24" s="128">
        <f t="shared" si="11"/>
        <v>1.2470442184563084</v>
      </c>
      <c r="AA24" s="129">
        <f t="shared" si="12"/>
        <v>26</v>
      </c>
      <c r="AB24" s="130" t="str">
        <f t="shared" si="13"/>
        <v/>
      </c>
      <c r="AD24" s="128">
        <f t="shared" si="14"/>
        <v>0.40258855483132078</v>
      </c>
      <c r="AE24" s="129">
        <f t="shared" si="15"/>
        <v>9</v>
      </c>
      <c r="AF24" s="130" t="str">
        <f t="shared" si="16"/>
        <v/>
      </c>
      <c r="AH24" s="128">
        <f t="shared" si="17"/>
        <v>4.0261747889751094</v>
      </c>
      <c r="AI24" s="129">
        <f t="shared" si="18"/>
        <v>49</v>
      </c>
      <c r="AJ24" s="130" t="str">
        <f t="shared" si="19"/>
        <v/>
      </c>
      <c r="AL24" s="128">
        <f t="shared" si="20"/>
        <v>3.132372354940367</v>
      </c>
      <c r="AM24" s="129">
        <f t="shared" si="21"/>
        <v>49</v>
      </c>
      <c r="AN24" s="130" t="str">
        <f t="shared" si="22"/>
        <v/>
      </c>
      <c r="AP24" s="128">
        <f t="shared" si="23"/>
        <v>4.3168830786065957</v>
      </c>
      <c r="AQ24" s="129">
        <f t="shared" si="24"/>
        <v>47</v>
      </c>
      <c r="AR24" s="130" t="str">
        <f t="shared" si="25"/>
        <v/>
      </c>
      <c r="AT24" s="128">
        <f t="shared" si="26"/>
        <v>0.98033879845319782</v>
      </c>
      <c r="AU24" s="129">
        <f t="shared" si="27"/>
        <v>18</v>
      </c>
      <c r="AV24" s="130" t="str">
        <f t="shared" si="28"/>
        <v/>
      </c>
      <c r="AX24" s="128">
        <f t="shared" si="29"/>
        <v>1.2066701263934081</v>
      </c>
      <c r="AY24" s="129">
        <f t="shared" si="30"/>
        <v>21</v>
      </c>
      <c r="AZ24" s="130" t="str">
        <f t="shared" si="31"/>
        <v/>
      </c>
      <c r="BB24" s="128">
        <f t="shared" si="32"/>
        <v>3.6982701019755453</v>
      </c>
      <c r="BC24" s="129">
        <f t="shared" si="33"/>
        <v>49</v>
      </c>
      <c r="BD24" s="130" t="str">
        <f t="shared" si="34"/>
        <v/>
      </c>
      <c r="BF24" s="128">
        <f t="shared" si="35"/>
        <v>1.9836609935241023</v>
      </c>
      <c r="BG24" s="129">
        <f t="shared" si="36"/>
        <v>44</v>
      </c>
      <c r="BH24" s="130" t="str">
        <f t="shared" si="37"/>
        <v/>
      </c>
    </row>
    <row r="25" spans="1:60" ht="14.5" x14ac:dyDescent="0.35">
      <c r="A25" s="89">
        <v>22</v>
      </c>
      <c r="B25" s="90">
        <v>0.33395945049325904</v>
      </c>
      <c r="C25" s="90">
        <v>0.48724517227675168</v>
      </c>
      <c r="D25" s="91" t="s">
        <v>1</v>
      </c>
      <c r="J25" s="128">
        <f t="shared" si="38"/>
        <v>1.2471820608406701</v>
      </c>
      <c r="K25" s="129">
        <f t="shared" si="0"/>
        <v>20</v>
      </c>
      <c r="L25" s="130" t="str">
        <f t="shared" si="1"/>
        <v/>
      </c>
      <c r="N25" s="128">
        <f t="shared" si="2"/>
        <v>1.0003453180250652</v>
      </c>
      <c r="O25" s="129">
        <f t="shared" si="3"/>
        <v>22</v>
      </c>
      <c r="P25" s="130" t="str">
        <f t="shared" si="4"/>
        <v/>
      </c>
      <c r="R25" s="128">
        <f t="shared" si="5"/>
        <v>0.86337661572131841</v>
      </c>
      <c r="S25" s="129">
        <f t="shared" si="6"/>
        <v>20</v>
      </c>
      <c r="T25" s="130" t="str">
        <f t="shared" si="7"/>
        <v/>
      </c>
      <c r="V25" s="128">
        <f t="shared" si="8"/>
        <v>1.4057566860659569</v>
      </c>
      <c r="W25" s="129">
        <f t="shared" si="9"/>
        <v>26</v>
      </c>
      <c r="X25" s="130" t="str">
        <f t="shared" si="10"/>
        <v/>
      </c>
      <c r="Z25" s="128">
        <f t="shared" si="11"/>
        <v>1.351441658838999</v>
      </c>
      <c r="AA25" s="129">
        <f t="shared" si="12"/>
        <v>30</v>
      </c>
      <c r="AB25" s="130" t="str">
        <f t="shared" si="13"/>
        <v/>
      </c>
      <c r="AD25" s="128">
        <f t="shared" si="14"/>
        <v>2.4155313289879246</v>
      </c>
      <c r="AE25" s="129">
        <f t="shared" si="15"/>
        <v>28</v>
      </c>
      <c r="AF25" s="130" t="str">
        <f t="shared" si="16"/>
        <v/>
      </c>
      <c r="AH25" s="128">
        <f t="shared" si="17"/>
        <v>1.9227977959153626</v>
      </c>
      <c r="AI25" s="129">
        <f t="shared" si="18"/>
        <v>27</v>
      </c>
      <c r="AJ25" s="130" t="str">
        <f t="shared" si="19"/>
        <v/>
      </c>
      <c r="AL25" s="128">
        <f t="shared" si="20"/>
        <v>1.1754798710692667</v>
      </c>
      <c r="AM25" s="129">
        <f t="shared" si="21"/>
        <v>26</v>
      </c>
      <c r="AN25" s="130" t="str">
        <f t="shared" si="22"/>
        <v/>
      </c>
      <c r="AP25" s="128">
        <f t="shared" si="23"/>
        <v>2.1045126551042088</v>
      </c>
      <c r="AQ25" s="129">
        <f t="shared" si="24"/>
        <v>25</v>
      </c>
      <c r="AR25" s="130" t="str">
        <f t="shared" si="25"/>
        <v/>
      </c>
      <c r="AT25" s="128">
        <f t="shared" si="26"/>
        <v>1.733808701291512</v>
      </c>
      <c r="AU25" s="129">
        <f t="shared" si="27"/>
        <v>30</v>
      </c>
      <c r="AV25" s="130" t="str">
        <f t="shared" si="28"/>
        <v/>
      </c>
      <c r="AX25" s="128">
        <f t="shared" si="29"/>
        <v>1.4908589848357863</v>
      </c>
      <c r="AY25" s="129">
        <f t="shared" si="30"/>
        <v>30</v>
      </c>
      <c r="AZ25" s="130" t="str">
        <f t="shared" si="31"/>
        <v/>
      </c>
      <c r="BB25" s="128">
        <f t="shared" si="32"/>
        <v>1.6402306655126795</v>
      </c>
      <c r="BC25" s="129">
        <f t="shared" si="33"/>
        <v>27</v>
      </c>
      <c r="BD25" s="130" t="str">
        <f t="shared" si="34"/>
        <v/>
      </c>
      <c r="BF25" s="128">
        <f t="shared" si="35"/>
        <v>0.93072899031121004</v>
      </c>
      <c r="BG25" s="129">
        <f t="shared" si="36"/>
        <v>18</v>
      </c>
      <c r="BH25" s="130" t="str">
        <f t="shared" si="37"/>
        <v/>
      </c>
    </row>
    <row r="26" spans="1:60" ht="14.5" x14ac:dyDescent="0.35">
      <c r="A26" s="89">
        <v>23</v>
      </c>
      <c r="B26" s="90">
        <v>0.33395945049325904</v>
      </c>
      <c r="C26" s="90">
        <v>-0.56845270098954193</v>
      </c>
      <c r="D26" s="91" t="s">
        <v>0</v>
      </c>
      <c r="J26" s="128">
        <f t="shared" si="38"/>
        <v>1.0175283909522741</v>
      </c>
      <c r="K26" s="129">
        <f t="shared" si="0"/>
        <v>9</v>
      </c>
      <c r="L26" s="130" t="str">
        <f t="shared" si="1"/>
        <v/>
      </c>
      <c r="N26" s="128">
        <f t="shared" si="2"/>
        <v>1.6003087060818113</v>
      </c>
      <c r="O26" s="129">
        <f t="shared" si="3"/>
        <v>33</v>
      </c>
      <c r="P26" s="130" t="str">
        <f t="shared" si="4"/>
        <v/>
      </c>
      <c r="R26" s="128">
        <f t="shared" si="5"/>
        <v>0.72285515883239293</v>
      </c>
      <c r="S26" s="129">
        <f t="shared" si="6"/>
        <v>14</v>
      </c>
      <c r="T26" s="130" t="str">
        <f t="shared" si="7"/>
        <v/>
      </c>
      <c r="V26" s="128">
        <f t="shared" si="8"/>
        <v>2.1737633095960445</v>
      </c>
      <c r="W26" s="129">
        <f t="shared" si="9"/>
        <v>34</v>
      </c>
      <c r="X26" s="130" t="str">
        <f t="shared" si="10"/>
        <v/>
      </c>
      <c r="Z26" s="128">
        <f t="shared" si="11"/>
        <v>0.34277926497443195</v>
      </c>
      <c r="AA26" s="129">
        <f t="shared" si="12"/>
        <v>6</v>
      </c>
      <c r="AB26" s="130" t="str">
        <f t="shared" si="13"/>
        <v/>
      </c>
      <c r="AD26" s="128">
        <f t="shared" si="14"/>
        <v>1.5783844913281566</v>
      </c>
      <c r="AE26" s="129">
        <f t="shared" si="15"/>
        <v>18</v>
      </c>
      <c r="AF26" s="130" t="str">
        <f t="shared" si="16"/>
        <v/>
      </c>
      <c r="AH26" s="128">
        <f t="shared" si="17"/>
        <v>2.5389459288657141</v>
      </c>
      <c r="AI26" s="129">
        <f t="shared" si="18"/>
        <v>33</v>
      </c>
      <c r="AJ26" s="130" t="str">
        <f t="shared" si="19"/>
        <v/>
      </c>
      <c r="AL26" s="128">
        <f t="shared" si="20"/>
        <v>1.6262996833888048</v>
      </c>
      <c r="AM26" s="129">
        <f t="shared" si="21"/>
        <v>33</v>
      </c>
      <c r="AN26" s="130" t="str">
        <f t="shared" si="22"/>
        <v/>
      </c>
      <c r="AP26" s="128">
        <f t="shared" si="23"/>
        <v>2.9181271700807256</v>
      </c>
      <c r="AQ26" s="129">
        <f t="shared" si="24"/>
        <v>34</v>
      </c>
      <c r="AR26" s="130" t="str">
        <f t="shared" si="25"/>
        <v/>
      </c>
      <c r="AT26" s="128">
        <f t="shared" si="26"/>
        <v>0.74444409696928582</v>
      </c>
      <c r="AU26" s="129">
        <f t="shared" si="27"/>
        <v>11</v>
      </c>
      <c r="AV26" s="130" t="str">
        <f t="shared" si="28"/>
        <v/>
      </c>
      <c r="AX26" s="128">
        <f t="shared" si="29"/>
        <v>0.46536449515560724</v>
      </c>
      <c r="AY26" s="129">
        <f t="shared" si="30"/>
        <v>7</v>
      </c>
      <c r="AZ26" s="130" t="str">
        <f t="shared" si="31"/>
        <v/>
      </c>
      <c r="BB26" s="128">
        <f t="shared" si="32"/>
        <v>2.2011480569659225</v>
      </c>
      <c r="BC26" s="129">
        <f t="shared" si="33"/>
        <v>33</v>
      </c>
      <c r="BD26" s="130" t="str">
        <f t="shared" si="34"/>
        <v/>
      </c>
      <c r="BF26" s="128">
        <f t="shared" si="35"/>
        <v>0.44447458153908603</v>
      </c>
      <c r="BG26" s="129">
        <f t="shared" si="36"/>
        <v>7</v>
      </c>
      <c r="BH26" s="130" t="str">
        <f t="shared" si="37"/>
        <v/>
      </c>
    </row>
    <row r="27" spans="1:60" ht="14.5" x14ac:dyDescent="0.35">
      <c r="A27" s="89">
        <v>24</v>
      </c>
      <c r="B27" s="90">
        <v>0.52952129087219479</v>
      </c>
      <c r="C27" s="90">
        <v>-0.77959227564279865</v>
      </c>
      <c r="D27" s="91" t="s">
        <v>0</v>
      </c>
      <c r="J27" s="128">
        <f t="shared" si="38"/>
        <v>0.92445866986747305</v>
      </c>
      <c r="K27" s="129">
        <f t="shared" si="0"/>
        <v>6</v>
      </c>
      <c r="L27" s="130" t="str">
        <f t="shared" si="1"/>
        <v/>
      </c>
      <c r="N27" s="128">
        <f t="shared" si="2"/>
        <v>1.8871183540253811</v>
      </c>
      <c r="O27" s="129">
        <f t="shared" si="3"/>
        <v>38</v>
      </c>
      <c r="P27" s="130" t="str">
        <f t="shared" si="4"/>
        <v/>
      </c>
      <c r="R27" s="128">
        <f t="shared" si="5"/>
        <v>1.0065436972437767</v>
      </c>
      <c r="S27" s="129">
        <f t="shared" si="6"/>
        <v>22</v>
      </c>
      <c r="T27" s="130" t="str">
        <f t="shared" si="7"/>
        <v/>
      </c>
      <c r="V27" s="128">
        <f t="shared" si="8"/>
        <v>2.457584809027149</v>
      </c>
      <c r="W27" s="129">
        <f t="shared" si="9"/>
        <v>38</v>
      </c>
      <c r="X27" s="130" t="str">
        <f t="shared" si="10"/>
        <v/>
      </c>
      <c r="Z27" s="134">
        <f t="shared" si="11"/>
        <v>7.0379858217753943E-2</v>
      </c>
      <c r="AA27" s="135">
        <f t="shared" si="12"/>
        <v>1</v>
      </c>
      <c r="AB27" s="136" t="str">
        <f t="shared" si="13"/>
        <v>NORMAL</v>
      </c>
      <c r="AD27" s="128">
        <f t="shared" si="14"/>
        <v>1.2920485885082094</v>
      </c>
      <c r="AE27" s="129">
        <f t="shared" si="15"/>
        <v>15</v>
      </c>
      <c r="AF27" s="130" t="str">
        <f t="shared" si="16"/>
        <v/>
      </c>
      <c r="AH27" s="128">
        <f t="shared" si="17"/>
        <v>2.8266922714708831</v>
      </c>
      <c r="AI27" s="129">
        <f t="shared" si="18"/>
        <v>38</v>
      </c>
      <c r="AJ27" s="130" t="str">
        <f t="shared" si="19"/>
        <v/>
      </c>
      <c r="AL27" s="128">
        <f t="shared" si="20"/>
        <v>1.9136685609165789</v>
      </c>
      <c r="AM27" s="129">
        <f t="shared" si="21"/>
        <v>37</v>
      </c>
      <c r="AN27" s="130" t="str">
        <f t="shared" si="22"/>
        <v/>
      </c>
      <c r="AP27" s="128">
        <f t="shared" si="23"/>
        <v>3.2016245254146436</v>
      </c>
      <c r="AQ27" s="129">
        <f t="shared" si="24"/>
        <v>38</v>
      </c>
      <c r="AR27" s="130" t="str">
        <f t="shared" si="25"/>
        <v/>
      </c>
      <c r="AT27" s="128">
        <f t="shared" si="26"/>
        <v>0.4653644951556074</v>
      </c>
      <c r="AU27" s="129">
        <f t="shared" si="27"/>
        <v>4</v>
      </c>
      <c r="AV27" s="130" t="str">
        <f t="shared" si="28"/>
        <v/>
      </c>
      <c r="AX27" s="134">
        <f t="shared" si="29"/>
        <v>0.21113957465326172</v>
      </c>
      <c r="AY27" s="135">
        <f t="shared" si="30"/>
        <v>3</v>
      </c>
      <c r="AZ27" s="136" t="str">
        <f t="shared" si="31"/>
        <v>NORMAL</v>
      </c>
      <c r="BB27" s="128">
        <f t="shared" si="32"/>
        <v>2.4886998378919625</v>
      </c>
      <c r="BC27" s="129">
        <f t="shared" si="33"/>
        <v>37</v>
      </c>
      <c r="BD27" s="130" t="str">
        <f t="shared" si="34"/>
        <v/>
      </c>
      <c r="BF27" s="128">
        <f t="shared" si="35"/>
        <v>0.72285515883239293</v>
      </c>
      <c r="BG27" s="129">
        <f t="shared" si="36"/>
        <v>14</v>
      </c>
      <c r="BH27" s="130" t="str">
        <f t="shared" si="37"/>
        <v/>
      </c>
    </row>
    <row r="28" spans="1:60" ht="14.5" x14ac:dyDescent="0.35">
      <c r="A28" s="89">
        <v>25</v>
      </c>
      <c r="B28" s="90">
        <v>1.3117686523879377</v>
      </c>
      <c r="C28" s="94">
        <v>-1.5537707160380816</v>
      </c>
      <c r="D28" s="91" t="s">
        <v>0</v>
      </c>
      <c r="J28" s="128">
        <f t="shared" si="38"/>
        <v>1.2668374479195503</v>
      </c>
      <c r="K28" s="129">
        <f t="shared" si="0"/>
        <v>22</v>
      </c>
      <c r="L28" s="130" t="str">
        <f t="shared" si="1"/>
        <v/>
      </c>
      <c r="N28" s="128">
        <f t="shared" si="2"/>
        <v>2.9827248566732849</v>
      </c>
      <c r="O28" s="129">
        <f t="shared" si="3"/>
        <v>46</v>
      </c>
      <c r="P28" s="130" t="str">
        <f t="shared" si="4"/>
        <v/>
      </c>
      <c r="R28" s="128">
        <f t="shared" si="5"/>
        <v>2.1045126551042088</v>
      </c>
      <c r="S28" s="129">
        <f t="shared" si="6"/>
        <v>44</v>
      </c>
      <c r="T28" s="130" t="str">
        <f t="shared" si="7"/>
        <v/>
      </c>
      <c r="V28" s="128">
        <f t="shared" si="8"/>
        <v>3.5430065694691506</v>
      </c>
      <c r="W28" s="129">
        <f t="shared" si="9"/>
        <v>46</v>
      </c>
      <c r="X28" s="130" t="str">
        <f t="shared" si="10"/>
        <v/>
      </c>
      <c r="Z28" s="128">
        <f t="shared" si="11"/>
        <v>1.0522563275521044</v>
      </c>
      <c r="AA28" s="129">
        <f t="shared" si="12"/>
        <v>16</v>
      </c>
      <c r="AB28" s="130" t="str">
        <f t="shared" si="13"/>
        <v/>
      </c>
      <c r="AD28" s="128">
        <f t="shared" si="14"/>
        <v>0.20784070307605182</v>
      </c>
      <c r="AE28" s="129">
        <f t="shared" si="15"/>
        <v>4</v>
      </c>
      <c r="AF28" s="130" t="str">
        <f t="shared" si="16"/>
        <v/>
      </c>
      <c r="AH28" s="128">
        <f t="shared" si="17"/>
        <v>3.9269871475765341</v>
      </c>
      <c r="AI28" s="129">
        <f t="shared" si="18"/>
        <v>46</v>
      </c>
      <c r="AJ28" s="130" t="str">
        <f t="shared" si="19"/>
        <v/>
      </c>
      <c r="AL28" s="128">
        <f t="shared" si="20"/>
        <v>3.0142276691344763</v>
      </c>
      <c r="AM28" s="129">
        <f t="shared" si="21"/>
        <v>46</v>
      </c>
      <c r="AN28" s="130" t="str">
        <f t="shared" si="22"/>
        <v/>
      </c>
      <c r="AP28" s="128">
        <f t="shared" si="23"/>
        <v>4.2844184242135048</v>
      </c>
      <c r="AQ28" s="129">
        <f t="shared" si="24"/>
        <v>46</v>
      </c>
      <c r="AR28" s="130" t="str">
        <f t="shared" si="25"/>
        <v/>
      </c>
      <c r="AT28" s="128">
        <f t="shared" si="26"/>
        <v>0.68412938233958487</v>
      </c>
      <c r="AU28" s="129">
        <f t="shared" si="27"/>
        <v>8</v>
      </c>
      <c r="AV28" s="130" t="str">
        <f t="shared" si="28"/>
        <v/>
      </c>
      <c r="AX28" s="128">
        <f t="shared" si="29"/>
        <v>0.96380687844318857</v>
      </c>
      <c r="AY28" s="129">
        <f t="shared" si="30"/>
        <v>13</v>
      </c>
      <c r="AZ28" s="130" t="str">
        <f t="shared" si="31"/>
        <v/>
      </c>
      <c r="BB28" s="128">
        <f t="shared" si="32"/>
        <v>3.5892642316358216</v>
      </c>
      <c r="BC28" s="129">
        <f t="shared" si="33"/>
        <v>46</v>
      </c>
      <c r="BD28" s="130" t="str">
        <f t="shared" si="34"/>
        <v/>
      </c>
      <c r="BF28" s="128">
        <f t="shared" si="35"/>
        <v>1.8181001075745153</v>
      </c>
      <c r="BG28" s="129">
        <f t="shared" si="36"/>
        <v>37</v>
      </c>
      <c r="BH28" s="130" t="str">
        <f t="shared" si="37"/>
        <v/>
      </c>
    </row>
    <row r="29" spans="1:60" ht="14.5" x14ac:dyDescent="0.35">
      <c r="A29" s="89">
        <v>26</v>
      </c>
      <c r="B29" s="90">
        <v>0.33395945049325904</v>
      </c>
      <c r="C29" s="90">
        <v>-0.63883255920729587</v>
      </c>
      <c r="D29" s="91" t="s">
        <v>0</v>
      </c>
      <c r="J29" s="128">
        <f t="shared" si="38"/>
        <v>1.0392035153802568</v>
      </c>
      <c r="K29" s="129">
        <f t="shared" si="0"/>
        <v>11</v>
      </c>
      <c r="L29" s="130" t="str">
        <f t="shared" si="1"/>
        <v/>
      </c>
      <c r="N29" s="128">
        <f t="shared" si="2"/>
        <v>1.6565811055131079</v>
      </c>
      <c r="O29" s="129">
        <f t="shared" si="3"/>
        <v>35</v>
      </c>
      <c r="P29" s="130" t="str">
        <f t="shared" si="4"/>
        <v/>
      </c>
      <c r="R29" s="128">
        <f t="shared" si="5"/>
        <v>0.7661023419924835</v>
      </c>
      <c r="S29" s="129">
        <f t="shared" si="6"/>
        <v>16</v>
      </c>
      <c r="T29" s="130" t="str">
        <f t="shared" si="7"/>
        <v/>
      </c>
      <c r="V29" s="128">
        <f t="shared" si="8"/>
        <v>2.2333322909078612</v>
      </c>
      <c r="W29" s="129">
        <f t="shared" si="9"/>
        <v>35</v>
      </c>
      <c r="X29" s="130" t="str">
        <f t="shared" si="10"/>
        <v/>
      </c>
      <c r="Z29" s="128">
        <f t="shared" si="11"/>
        <v>0.28779220524043825</v>
      </c>
      <c r="AA29" s="129">
        <f t="shared" si="12"/>
        <v>4</v>
      </c>
      <c r="AB29" s="130" t="str">
        <f t="shared" si="13"/>
        <v/>
      </c>
      <c r="AD29" s="128">
        <f t="shared" si="14"/>
        <v>1.5322046839849637</v>
      </c>
      <c r="AE29" s="129">
        <f t="shared" si="15"/>
        <v>17</v>
      </c>
      <c r="AF29" s="130" t="str">
        <f t="shared" si="16"/>
        <v/>
      </c>
      <c r="AH29" s="128">
        <f t="shared" si="17"/>
        <v>2.5901298471639587</v>
      </c>
      <c r="AI29" s="129">
        <f t="shared" si="18"/>
        <v>35</v>
      </c>
      <c r="AJ29" s="130" t="str">
        <f t="shared" si="19"/>
        <v/>
      </c>
      <c r="AL29" s="128">
        <f t="shared" si="20"/>
        <v>1.6758014103112913</v>
      </c>
      <c r="AM29" s="129">
        <f t="shared" si="21"/>
        <v>34</v>
      </c>
      <c r="AN29" s="130" t="str">
        <f t="shared" si="22"/>
        <v/>
      </c>
      <c r="AP29" s="128">
        <f t="shared" si="23"/>
        <v>2.9777763878771468</v>
      </c>
      <c r="AQ29" s="129">
        <f t="shared" si="24"/>
        <v>36</v>
      </c>
      <c r="AR29" s="130" t="str">
        <f t="shared" si="25"/>
        <v/>
      </c>
      <c r="AT29" s="128">
        <f t="shared" si="26"/>
        <v>0.6855585299488639</v>
      </c>
      <c r="AU29" s="129">
        <f t="shared" si="27"/>
        <v>9</v>
      </c>
      <c r="AV29" s="130" t="str">
        <f t="shared" si="28"/>
        <v/>
      </c>
      <c r="AX29" s="128">
        <f t="shared" si="29"/>
        <v>0.40258855483132072</v>
      </c>
      <c r="AY29" s="129">
        <f t="shared" si="30"/>
        <v>6</v>
      </c>
      <c r="AZ29" s="130" t="str">
        <f t="shared" si="31"/>
        <v/>
      </c>
      <c r="BB29" s="128">
        <f t="shared" si="32"/>
        <v>2.251211311407407</v>
      </c>
      <c r="BC29" s="129">
        <f t="shared" si="33"/>
        <v>34</v>
      </c>
      <c r="BD29" s="130" t="str">
        <f t="shared" si="34"/>
        <v/>
      </c>
      <c r="BF29" s="128">
        <f t="shared" si="35"/>
        <v>0.48190343922159729</v>
      </c>
      <c r="BG29" s="129">
        <f t="shared" si="36"/>
        <v>9</v>
      </c>
      <c r="BH29" s="130" t="str">
        <f t="shared" si="37"/>
        <v/>
      </c>
    </row>
    <row r="30" spans="1:60" ht="14.5" x14ac:dyDescent="0.35">
      <c r="A30" s="89">
        <v>27</v>
      </c>
      <c r="B30" s="90">
        <v>-0.25272607064354824</v>
      </c>
      <c r="C30" s="90">
        <v>-7.5793693465269596E-2</v>
      </c>
      <c r="D30" s="91" t="s">
        <v>1</v>
      </c>
      <c r="J30" s="128">
        <f t="shared" si="38"/>
        <v>1.5786778196890354</v>
      </c>
      <c r="K30" s="129">
        <f t="shared" si="0"/>
        <v>28</v>
      </c>
      <c r="L30" s="130" t="str">
        <f t="shared" si="1"/>
        <v/>
      </c>
      <c r="N30" s="128">
        <f t="shared" si="2"/>
        <v>0.86736958167926215</v>
      </c>
      <c r="O30" s="129">
        <f t="shared" si="3"/>
        <v>21</v>
      </c>
      <c r="P30" s="130" t="str">
        <f t="shared" si="4"/>
        <v/>
      </c>
      <c r="R30" s="134">
        <f t="shared" si="5"/>
        <v>7.0379858217753916E-2</v>
      </c>
      <c r="S30" s="135">
        <f t="shared" si="6"/>
        <v>1</v>
      </c>
      <c r="T30" s="136" t="str">
        <f t="shared" si="7"/>
        <v>PANAS</v>
      </c>
      <c r="V30" s="128">
        <f t="shared" si="8"/>
        <v>1.4602568351302714</v>
      </c>
      <c r="W30" s="129">
        <f t="shared" si="9"/>
        <v>27</v>
      </c>
      <c r="X30" s="130" t="str">
        <f t="shared" si="10"/>
        <v/>
      </c>
      <c r="Z30" s="128">
        <f t="shared" si="11"/>
        <v>1.1005740284829613</v>
      </c>
      <c r="AA30" s="129">
        <f t="shared" si="12"/>
        <v>18</v>
      </c>
      <c r="AB30" s="130" t="str">
        <f t="shared" si="13"/>
        <v/>
      </c>
      <c r="AD30" s="128">
        <f t="shared" si="14"/>
        <v>2.3441860286025924</v>
      </c>
      <c r="AE30" s="129">
        <f t="shared" si="15"/>
        <v>26</v>
      </c>
      <c r="AF30" s="130" t="str">
        <f t="shared" si="16"/>
        <v/>
      </c>
      <c r="AH30" s="128">
        <f t="shared" si="17"/>
        <v>1.7790305581072454</v>
      </c>
      <c r="AI30" s="129">
        <f t="shared" si="18"/>
        <v>26</v>
      </c>
      <c r="AJ30" s="130" t="str">
        <f t="shared" si="19"/>
        <v/>
      </c>
      <c r="AL30" s="128">
        <f t="shared" si="20"/>
        <v>0.86337661572131841</v>
      </c>
      <c r="AM30" s="129">
        <f t="shared" si="21"/>
        <v>19</v>
      </c>
      <c r="AN30" s="130" t="str">
        <f t="shared" si="22"/>
        <v/>
      </c>
      <c r="AP30" s="128">
        <f t="shared" si="23"/>
        <v>2.1998902696331668</v>
      </c>
      <c r="AQ30" s="129">
        <f t="shared" si="24"/>
        <v>27</v>
      </c>
      <c r="AR30" s="130" t="str">
        <f t="shared" si="25"/>
        <v/>
      </c>
      <c r="AT30" s="128">
        <f t="shared" si="26"/>
        <v>1.4913624283366427</v>
      </c>
      <c r="AU30" s="129">
        <f t="shared" si="27"/>
        <v>25</v>
      </c>
      <c r="AV30" s="130" t="str">
        <f t="shared" si="28"/>
        <v/>
      </c>
      <c r="AX30" s="128">
        <f t="shared" si="29"/>
        <v>1.2037536149159704</v>
      </c>
      <c r="AY30" s="129">
        <f t="shared" si="30"/>
        <v>20</v>
      </c>
      <c r="AZ30" s="130" t="str">
        <f t="shared" si="31"/>
        <v/>
      </c>
      <c r="BB30" s="128">
        <f t="shared" si="32"/>
        <v>1.4389610262021983</v>
      </c>
      <c r="BC30" s="129">
        <f t="shared" si="33"/>
        <v>26</v>
      </c>
      <c r="BD30" s="130" t="str">
        <f t="shared" si="34"/>
        <v/>
      </c>
      <c r="BF30" s="128">
        <f t="shared" si="35"/>
        <v>0.3427792649744319</v>
      </c>
      <c r="BG30" s="129">
        <f t="shared" si="36"/>
        <v>5</v>
      </c>
      <c r="BH30" s="130" t="str">
        <f t="shared" si="37"/>
        <v/>
      </c>
    </row>
    <row r="31" spans="1:60" ht="14.5" x14ac:dyDescent="0.35">
      <c r="A31" s="89">
        <v>28</v>
      </c>
      <c r="B31" s="90">
        <v>0.13839761011432328</v>
      </c>
      <c r="C31" s="90">
        <v>-0.49807284277178804</v>
      </c>
      <c r="D31" s="91" t="s">
        <v>0</v>
      </c>
      <c r="J31" s="128">
        <f t="shared" si="38"/>
        <v>1.1922162231873152</v>
      </c>
      <c r="K31" s="129">
        <f t="shared" si="0"/>
        <v>18</v>
      </c>
      <c r="L31" s="130" t="str">
        <f t="shared" si="1"/>
        <v/>
      </c>
      <c r="N31" s="128">
        <f t="shared" si="2"/>
        <v>1.4294830179310931</v>
      </c>
      <c r="O31" s="129">
        <f t="shared" si="3"/>
        <v>32</v>
      </c>
      <c r="P31" s="130" t="str">
        <f t="shared" si="4"/>
        <v/>
      </c>
      <c r="R31" s="128">
        <f t="shared" si="5"/>
        <v>0.5261281637760522</v>
      </c>
      <c r="S31" s="129">
        <f t="shared" si="6"/>
        <v>10</v>
      </c>
      <c r="T31" s="130" t="str">
        <f t="shared" si="7"/>
        <v/>
      </c>
      <c r="V31" s="128">
        <f t="shared" si="8"/>
        <v>2.0129427741566039</v>
      </c>
      <c r="W31" s="129">
        <f t="shared" si="9"/>
        <v>32</v>
      </c>
      <c r="X31" s="130" t="str">
        <f t="shared" si="10"/>
        <v/>
      </c>
      <c r="Z31" s="128">
        <f t="shared" si="11"/>
        <v>0.5261281637760522</v>
      </c>
      <c r="AA31" s="129">
        <f t="shared" si="12"/>
        <v>8</v>
      </c>
      <c r="AB31" s="130" t="str">
        <f t="shared" si="13"/>
        <v/>
      </c>
      <c r="AD31" s="128">
        <f t="shared" si="14"/>
        <v>1.7725767386919191</v>
      </c>
      <c r="AE31" s="129">
        <f t="shared" si="15"/>
        <v>20</v>
      </c>
      <c r="AF31" s="130" t="str">
        <f t="shared" si="16"/>
        <v/>
      </c>
      <c r="AH31" s="128">
        <f t="shared" si="17"/>
        <v>2.3544577964178379</v>
      </c>
      <c r="AI31" s="129">
        <f t="shared" si="18"/>
        <v>32</v>
      </c>
      <c r="AJ31" s="130" t="str">
        <f t="shared" si="19"/>
        <v/>
      </c>
      <c r="AL31" s="128">
        <f t="shared" si="20"/>
        <v>1.4389610262021983</v>
      </c>
      <c r="AM31" s="129">
        <f t="shared" si="21"/>
        <v>31</v>
      </c>
      <c r="AN31" s="130" t="str">
        <f t="shared" si="22"/>
        <v/>
      </c>
      <c r="AP31" s="128">
        <f t="shared" si="23"/>
        <v>2.7568134309429748</v>
      </c>
      <c r="AQ31" s="129">
        <f t="shared" si="24"/>
        <v>33</v>
      </c>
      <c r="AR31" s="130" t="str">
        <f t="shared" si="25"/>
        <v/>
      </c>
      <c r="AT31" s="128">
        <f t="shared" si="26"/>
        <v>0.91625997674604753</v>
      </c>
      <c r="AU31" s="129">
        <f t="shared" si="27"/>
        <v>16</v>
      </c>
      <c r="AV31" s="130" t="str">
        <f t="shared" si="28"/>
        <v/>
      </c>
      <c r="AX31" s="128">
        <f t="shared" si="29"/>
        <v>0.62903945134179495</v>
      </c>
      <c r="AY31" s="129">
        <f t="shared" si="30"/>
        <v>8</v>
      </c>
      <c r="AZ31" s="130" t="str">
        <f t="shared" si="31"/>
        <v/>
      </c>
      <c r="BB31" s="128">
        <f t="shared" si="32"/>
        <v>2.0145454366830786</v>
      </c>
      <c r="BC31" s="129">
        <f t="shared" si="33"/>
        <v>31</v>
      </c>
      <c r="BD31" s="130" t="str">
        <f t="shared" si="34"/>
        <v/>
      </c>
      <c r="BF31" s="128">
        <f t="shared" si="35"/>
        <v>0.24095171961079864</v>
      </c>
      <c r="BG31" s="129">
        <f t="shared" si="36"/>
        <v>4</v>
      </c>
      <c r="BH31" s="130" t="str">
        <f t="shared" si="37"/>
        <v/>
      </c>
    </row>
    <row r="32" spans="1:60" ht="14.5" x14ac:dyDescent="0.35">
      <c r="A32" s="89">
        <v>29</v>
      </c>
      <c r="B32" s="90">
        <v>-1.230535272538227</v>
      </c>
      <c r="C32" s="90">
        <v>1.1206638962365267</v>
      </c>
      <c r="D32" s="91" t="s">
        <v>1</v>
      </c>
      <c r="J32" s="128">
        <f t="shared" si="38"/>
        <v>2.9059661085076995</v>
      </c>
      <c r="K32" s="129">
        <f t="shared" si="0"/>
        <v>46</v>
      </c>
      <c r="L32" s="130" t="str">
        <f t="shared" si="1"/>
        <v/>
      </c>
      <c r="N32" s="128">
        <f t="shared" si="2"/>
        <v>0.72285515883239004</v>
      </c>
      <c r="O32" s="129">
        <f t="shared" si="3"/>
        <v>15</v>
      </c>
      <c r="P32" s="130" t="str">
        <f t="shared" si="4"/>
        <v/>
      </c>
      <c r="R32" s="128">
        <f t="shared" si="5"/>
        <v>1.6003087060818073</v>
      </c>
      <c r="S32" s="129">
        <f t="shared" si="6"/>
        <v>34</v>
      </c>
      <c r="T32" s="130" t="str">
        <f t="shared" si="7"/>
        <v/>
      </c>
      <c r="V32" s="128">
        <f t="shared" si="8"/>
        <v>0.41568140615210347</v>
      </c>
      <c r="W32" s="129">
        <f t="shared" si="9"/>
        <v>5</v>
      </c>
      <c r="X32" s="130" t="str">
        <f t="shared" si="10"/>
        <v/>
      </c>
      <c r="Z32" s="128">
        <f t="shared" si="11"/>
        <v>2.6421970913466848</v>
      </c>
      <c r="AA32" s="129">
        <f t="shared" si="12"/>
        <v>45</v>
      </c>
      <c r="AB32" s="130" t="str">
        <f t="shared" si="13"/>
        <v/>
      </c>
      <c r="AD32" s="128">
        <f t="shared" si="14"/>
        <v>3.8768434874590887</v>
      </c>
      <c r="AE32" s="129">
        <f t="shared" si="15"/>
        <v>45</v>
      </c>
      <c r="AF32" s="130" t="str">
        <f t="shared" si="16"/>
        <v/>
      </c>
      <c r="AH32" s="128">
        <f t="shared" si="17"/>
        <v>0.24095171961079856</v>
      </c>
      <c r="AI32" s="129">
        <f t="shared" si="18"/>
        <v>4</v>
      </c>
      <c r="AJ32" s="130" t="str">
        <f t="shared" si="19"/>
        <v/>
      </c>
      <c r="AL32" s="128">
        <f t="shared" si="20"/>
        <v>0.68555852994886368</v>
      </c>
      <c r="AM32" s="129">
        <f t="shared" si="21"/>
        <v>15</v>
      </c>
      <c r="AN32" s="130" t="str">
        <f t="shared" si="22"/>
        <v/>
      </c>
      <c r="AP32" s="128">
        <f t="shared" si="23"/>
        <v>0.77417844039528316</v>
      </c>
      <c r="AQ32" s="129">
        <f t="shared" si="24"/>
        <v>8</v>
      </c>
      <c r="AR32" s="130" t="str">
        <f t="shared" si="25"/>
        <v/>
      </c>
      <c r="AT32" s="128">
        <f t="shared" si="26"/>
        <v>3.036216998074325</v>
      </c>
      <c r="AU32" s="129">
        <f t="shared" si="27"/>
        <v>45</v>
      </c>
      <c r="AV32" s="130" t="str">
        <f t="shared" si="28"/>
        <v/>
      </c>
      <c r="AX32" s="128">
        <f t="shared" si="29"/>
        <v>2.7487799302381424</v>
      </c>
      <c r="AY32" s="129">
        <f t="shared" si="30"/>
        <v>45</v>
      </c>
      <c r="AZ32" s="130" t="str">
        <f t="shared" si="31"/>
        <v/>
      </c>
      <c r="BB32" s="134">
        <f t="shared" si="32"/>
        <v>0.14075971643550267</v>
      </c>
      <c r="BC32" s="135">
        <f t="shared" si="33"/>
        <v>2</v>
      </c>
      <c r="BD32" s="136" t="str">
        <f t="shared" si="34"/>
        <v>PANAS</v>
      </c>
      <c r="BF32" s="128">
        <f t="shared" si="35"/>
        <v>1.8871183540253769</v>
      </c>
      <c r="BG32" s="129">
        <f t="shared" si="36"/>
        <v>40</v>
      </c>
      <c r="BH32" s="130" t="str">
        <f t="shared" si="37"/>
        <v/>
      </c>
    </row>
    <row r="33" spans="1:60" ht="14.5" x14ac:dyDescent="0.35">
      <c r="A33" s="89">
        <v>30</v>
      </c>
      <c r="B33" s="90">
        <v>-1.0349734321592912</v>
      </c>
      <c r="C33" s="90">
        <v>0.90952432158327012</v>
      </c>
      <c r="D33" s="91" t="s">
        <v>1</v>
      </c>
      <c r="J33" s="128">
        <f t="shared" si="38"/>
        <v>2.6341429679005879</v>
      </c>
      <c r="K33" s="129">
        <f t="shared" si="0"/>
        <v>43</v>
      </c>
      <c r="L33" s="130" t="str">
        <f t="shared" si="1"/>
        <v/>
      </c>
      <c r="N33" s="128">
        <f t="shared" si="2"/>
        <v>0.44447458153908359</v>
      </c>
      <c r="O33" s="129">
        <f t="shared" si="3"/>
        <v>10</v>
      </c>
      <c r="P33" s="130" t="str">
        <f t="shared" si="4"/>
        <v/>
      </c>
      <c r="R33" s="128">
        <f t="shared" si="5"/>
        <v>1.3139288162671967</v>
      </c>
      <c r="S33" s="129">
        <f t="shared" si="6"/>
        <v>29</v>
      </c>
      <c r="T33" s="130" t="str">
        <f t="shared" si="7"/>
        <v/>
      </c>
      <c r="V33" s="128">
        <f t="shared" si="8"/>
        <v>0.40258855483132072</v>
      </c>
      <c r="W33" s="129">
        <f t="shared" si="9"/>
        <v>4</v>
      </c>
      <c r="X33" s="130" t="str">
        <f t="shared" si="10"/>
        <v/>
      </c>
      <c r="Z33" s="128">
        <f t="shared" si="11"/>
        <v>2.3544577964178379</v>
      </c>
      <c r="AA33" s="129">
        <f t="shared" si="12"/>
        <v>43</v>
      </c>
      <c r="AB33" s="130" t="str">
        <f t="shared" si="13"/>
        <v/>
      </c>
      <c r="AD33" s="128">
        <f t="shared" si="14"/>
        <v>3.5892642316358216</v>
      </c>
      <c r="AE33" s="129">
        <f t="shared" si="15"/>
        <v>43</v>
      </c>
      <c r="AF33" s="130" t="str">
        <f t="shared" si="16"/>
        <v/>
      </c>
      <c r="AH33" s="128">
        <f t="shared" si="17"/>
        <v>0.5261281637760522</v>
      </c>
      <c r="AI33" s="129">
        <f t="shared" si="18"/>
        <v>8</v>
      </c>
      <c r="AJ33" s="130" t="str">
        <f t="shared" si="19"/>
        <v/>
      </c>
      <c r="AL33" s="128">
        <f t="shared" si="20"/>
        <v>0.40258855483132072</v>
      </c>
      <c r="AM33" s="129">
        <f t="shared" si="21"/>
        <v>10</v>
      </c>
      <c r="AN33" s="130" t="str">
        <f t="shared" si="22"/>
        <v/>
      </c>
      <c r="AP33" s="128">
        <f t="shared" si="23"/>
        <v>1.0045377166595544</v>
      </c>
      <c r="AQ33" s="129">
        <f t="shared" si="24"/>
        <v>10</v>
      </c>
      <c r="AR33" s="130" t="str">
        <f t="shared" si="25"/>
        <v/>
      </c>
      <c r="AT33" s="128">
        <f t="shared" si="26"/>
        <v>2.7487799302381419</v>
      </c>
      <c r="AU33" s="129">
        <f t="shared" si="27"/>
        <v>43</v>
      </c>
      <c r="AV33" s="130" t="str">
        <f t="shared" si="28"/>
        <v/>
      </c>
      <c r="AX33" s="128">
        <f t="shared" si="29"/>
        <v>2.4614258585541133</v>
      </c>
      <c r="AY33" s="129">
        <f t="shared" si="30"/>
        <v>43</v>
      </c>
      <c r="AZ33" s="130" t="str">
        <f t="shared" si="31"/>
        <v/>
      </c>
      <c r="BB33" s="134">
        <f t="shared" si="32"/>
        <v>0.20784070307605182</v>
      </c>
      <c r="BC33" s="135">
        <f t="shared" si="33"/>
        <v>3</v>
      </c>
      <c r="BD33" s="136" t="str">
        <f t="shared" si="34"/>
        <v>PANAS</v>
      </c>
      <c r="BF33" s="128">
        <f t="shared" si="35"/>
        <v>1.6003087060818071</v>
      </c>
      <c r="BG33" s="129">
        <f t="shared" si="36"/>
        <v>32</v>
      </c>
      <c r="BH33" s="130" t="str">
        <f t="shared" si="37"/>
        <v/>
      </c>
    </row>
    <row r="34" spans="1:60" ht="14.5" x14ac:dyDescent="0.35">
      <c r="A34" s="89">
        <v>31</v>
      </c>
      <c r="B34" s="90">
        <v>1.7028923331458092</v>
      </c>
      <c r="C34" s="90">
        <v>-1.4833908578203276</v>
      </c>
      <c r="D34" s="91" t="s">
        <v>0</v>
      </c>
      <c r="J34" s="128">
        <f t="shared" si="38"/>
        <v>1.25876467125695</v>
      </c>
      <c r="K34" s="129">
        <f t="shared" si="0"/>
        <v>21</v>
      </c>
      <c r="L34" s="130" t="str">
        <f t="shared" si="1"/>
        <v/>
      </c>
      <c r="N34" s="128">
        <f t="shared" si="2"/>
        <v>3.2042695268764128</v>
      </c>
      <c r="O34" s="129">
        <f t="shared" si="3"/>
        <v>52</v>
      </c>
      <c r="P34" s="130" t="str">
        <f t="shared" si="4"/>
        <v/>
      </c>
      <c r="R34" s="128">
        <f t="shared" si="5"/>
        <v>2.3690912741118151</v>
      </c>
      <c r="S34" s="129">
        <f t="shared" si="6"/>
        <v>52</v>
      </c>
      <c r="T34" s="130" t="str">
        <f t="shared" si="7"/>
        <v/>
      </c>
      <c r="V34" s="128">
        <f t="shared" si="8"/>
        <v>3.7412986681257148</v>
      </c>
      <c r="W34" s="129">
        <f t="shared" si="9"/>
        <v>52</v>
      </c>
      <c r="X34" s="130" t="str">
        <f t="shared" si="10"/>
        <v/>
      </c>
      <c r="Z34" s="128">
        <f t="shared" si="11"/>
        <v>1.3334237446172532</v>
      </c>
      <c r="AA34" s="129">
        <f t="shared" si="12"/>
        <v>28</v>
      </c>
      <c r="AB34" s="130" t="str">
        <f t="shared" si="13"/>
        <v/>
      </c>
      <c r="AD34" s="128">
        <f t="shared" si="14"/>
        <v>0.24095171961079856</v>
      </c>
      <c r="AE34" s="129">
        <f t="shared" si="15"/>
        <v>5</v>
      </c>
      <c r="AF34" s="130" t="str">
        <f t="shared" si="16"/>
        <v/>
      </c>
      <c r="AH34" s="128">
        <f t="shared" si="17"/>
        <v>4.1622807967504709</v>
      </c>
      <c r="AI34" s="129">
        <f t="shared" si="18"/>
        <v>52</v>
      </c>
      <c r="AJ34" s="130" t="str">
        <f t="shared" si="19"/>
        <v/>
      </c>
      <c r="AL34" s="128">
        <f t="shared" si="20"/>
        <v>3.260223167675576</v>
      </c>
      <c r="AM34" s="129">
        <f t="shared" si="21"/>
        <v>52</v>
      </c>
      <c r="AN34" s="130" t="str">
        <f t="shared" si="22"/>
        <v/>
      </c>
      <c r="AP34" s="128">
        <f t="shared" si="23"/>
        <v>4.474087285009924</v>
      </c>
      <c r="AQ34" s="129">
        <f t="shared" si="24"/>
        <v>52</v>
      </c>
      <c r="AR34" s="130" t="str">
        <f t="shared" si="25"/>
        <v/>
      </c>
      <c r="AT34" s="128">
        <f t="shared" si="26"/>
        <v>1.0175283909522741</v>
      </c>
      <c r="AU34" s="129">
        <f t="shared" si="27"/>
        <v>20</v>
      </c>
      <c r="AV34" s="130" t="str">
        <f t="shared" si="28"/>
        <v/>
      </c>
      <c r="AX34" s="128">
        <f t="shared" si="29"/>
        <v>1.2726006838521911</v>
      </c>
      <c r="AY34" s="129">
        <f t="shared" si="30"/>
        <v>25</v>
      </c>
      <c r="AZ34" s="130" t="str">
        <f t="shared" si="31"/>
        <v/>
      </c>
      <c r="BB34" s="128">
        <f t="shared" si="32"/>
        <v>3.8305117099624111</v>
      </c>
      <c r="BC34" s="129">
        <f t="shared" si="33"/>
        <v>52</v>
      </c>
      <c r="BD34" s="137" t="str">
        <f t="shared" si="34"/>
        <v/>
      </c>
      <c r="BF34" s="128">
        <f t="shared" si="35"/>
        <v>2.0894616923380918</v>
      </c>
      <c r="BG34" s="129">
        <f t="shared" si="36"/>
        <v>47</v>
      </c>
      <c r="BH34" s="130" t="str">
        <f t="shared" si="37"/>
        <v/>
      </c>
    </row>
    <row r="35" spans="1:60" ht="14.5" x14ac:dyDescent="0.35">
      <c r="A35" s="89">
        <v>32</v>
      </c>
      <c r="B35" s="90">
        <v>-1.6216589532960985</v>
      </c>
      <c r="C35" s="90">
        <v>1.6133229037607992</v>
      </c>
      <c r="D35" s="91" t="s">
        <v>1</v>
      </c>
      <c r="J35" s="128">
        <f t="shared" si="38"/>
        <v>3.4951353388037298</v>
      </c>
      <c r="K35" s="129">
        <f t="shared" si="0"/>
        <v>52</v>
      </c>
      <c r="L35" s="130" t="str">
        <f t="shared" si="1"/>
        <v/>
      </c>
      <c r="N35" s="128">
        <f t="shared" si="2"/>
        <v>1.3391126413169372</v>
      </c>
      <c r="O35" s="129">
        <f t="shared" si="3"/>
        <v>29</v>
      </c>
      <c r="P35" s="130" t="str">
        <f t="shared" si="4"/>
        <v/>
      </c>
      <c r="R35" s="128">
        <f t="shared" si="5"/>
        <v>2.2293059489282303</v>
      </c>
      <c r="S35" s="129">
        <f t="shared" si="6"/>
        <v>48</v>
      </c>
      <c r="T35" s="130" t="str">
        <f t="shared" si="7"/>
        <v/>
      </c>
      <c r="V35" s="128">
        <f t="shared" si="8"/>
        <v>0.85775523645566676</v>
      </c>
      <c r="W35" s="129">
        <f t="shared" si="9"/>
        <v>16</v>
      </c>
      <c r="X35" s="130" t="str">
        <f t="shared" si="10"/>
        <v/>
      </c>
      <c r="Z35" s="128">
        <f t="shared" si="11"/>
        <v>3.2703820702281767</v>
      </c>
      <c r="AA35" s="129">
        <f t="shared" si="12"/>
        <v>52</v>
      </c>
      <c r="AB35" s="130" t="str">
        <f t="shared" si="13"/>
        <v/>
      </c>
      <c r="AD35" s="128">
        <f t="shared" si="14"/>
        <v>4.5024226228148096</v>
      </c>
      <c r="AE35" s="129">
        <f t="shared" si="15"/>
        <v>52</v>
      </c>
      <c r="AF35" s="130" t="str">
        <f t="shared" si="16"/>
        <v/>
      </c>
      <c r="AH35" s="128">
        <f t="shared" si="17"/>
        <v>0.40258855483132089</v>
      </c>
      <c r="AI35" s="129">
        <f t="shared" si="18"/>
        <v>7</v>
      </c>
      <c r="AJ35" s="130" t="str">
        <f t="shared" si="19"/>
        <v/>
      </c>
      <c r="AL35" s="128">
        <f t="shared" si="20"/>
        <v>1.3139288162671967</v>
      </c>
      <c r="AM35" s="129">
        <f t="shared" si="21"/>
        <v>29</v>
      </c>
      <c r="AN35" s="130" t="str">
        <f t="shared" si="22"/>
        <v/>
      </c>
      <c r="AP35" s="134">
        <f t="shared" si="23"/>
        <v>0.48190343922159434</v>
      </c>
      <c r="AQ35" s="135">
        <f t="shared" si="24"/>
        <v>3</v>
      </c>
      <c r="AR35" s="136" t="str">
        <f t="shared" si="25"/>
        <v>PANAS</v>
      </c>
      <c r="AT35" s="128">
        <f t="shared" si="26"/>
        <v>3.6650399069841897</v>
      </c>
      <c r="AU35" s="129">
        <f t="shared" si="27"/>
        <v>52</v>
      </c>
      <c r="AV35" s="130" t="str">
        <f t="shared" si="28"/>
        <v/>
      </c>
      <c r="AX35" s="128">
        <f t="shared" si="29"/>
        <v>3.3776734011781082</v>
      </c>
      <c r="AY35" s="129">
        <f t="shared" si="30"/>
        <v>52</v>
      </c>
      <c r="AZ35" s="130" t="str">
        <f t="shared" si="31"/>
        <v/>
      </c>
      <c r="BB35" s="128">
        <f t="shared" si="32"/>
        <v>0.74444409696928571</v>
      </c>
      <c r="BC35" s="129">
        <f t="shared" si="33"/>
        <v>13</v>
      </c>
      <c r="BD35" s="130" t="str">
        <f t="shared" si="34"/>
        <v/>
      </c>
      <c r="BF35" s="128">
        <f t="shared" si="35"/>
        <v>2.5161578053671723</v>
      </c>
      <c r="BG35" s="129">
        <f t="shared" si="36"/>
        <v>52</v>
      </c>
      <c r="BH35" s="130" t="str">
        <f t="shared" si="37"/>
        <v/>
      </c>
    </row>
    <row r="36" spans="1:60" ht="14.5" x14ac:dyDescent="0.35">
      <c r="A36" s="89">
        <v>33</v>
      </c>
      <c r="B36" s="90">
        <v>1.5073304927668736</v>
      </c>
      <c r="C36" s="90">
        <v>-0.77959227564279865</v>
      </c>
      <c r="D36" s="91" t="s">
        <v>0</v>
      </c>
      <c r="J36" s="134">
        <f t="shared" si="38"/>
        <v>0.53005408319075564</v>
      </c>
      <c r="K36" s="135">
        <f t="shared" si="0"/>
        <v>2</v>
      </c>
      <c r="L36" s="136" t="str">
        <f t="shared" si="1"/>
        <v>NORMAL</v>
      </c>
      <c r="N36" s="128">
        <f t="shared" si="2"/>
        <v>2.6099794102929534</v>
      </c>
      <c r="O36" s="129">
        <f t="shared" si="3"/>
        <v>42</v>
      </c>
      <c r="P36" s="130" t="str">
        <f t="shared" si="4"/>
        <v/>
      </c>
      <c r="R36" s="128">
        <f t="shared" si="5"/>
        <v>1.8705663276844622</v>
      </c>
      <c r="S36" s="129">
        <f t="shared" si="6"/>
        <v>37</v>
      </c>
      <c r="T36" s="130" t="str">
        <f t="shared" si="7"/>
        <v/>
      </c>
      <c r="V36" s="128">
        <f t="shared" si="8"/>
        <v>3.1101357314012295</v>
      </c>
      <c r="W36" s="129">
        <f t="shared" si="9"/>
        <v>42</v>
      </c>
      <c r="X36" s="130" t="str">
        <f t="shared" si="10"/>
        <v/>
      </c>
      <c r="Z36" s="128">
        <f t="shared" si="11"/>
        <v>0.98033879845319793</v>
      </c>
      <c r="AA36" s="129">
        <f t="shared" si="12"/>
        <v>14</v>
      </c>
      <c r="AB36" s="130" t="str">
        <f t="shared" si="13"/>
        <v/>
      </c>
      <c r="AD36" s="128">
        <f t="shared" si="14"/>
        <v>0.84455829861303688</v>
      </c>
      <c r="AE36" s="129">
        <f t="shared" si="15"/>
        <v>11</v>
      </c>
      <c r="AF36" s="130" t="str">
        <f t="shared" si="16"/>
        <v/>
      </c>
      <c r="AH36" s="128">
        <f t="shared" si="17"/>
        <v>3.573617687182383</v>
      </c>
      <c r="AI36" s="129">
        <f t="shared" si="18"/>
        <v>42</v>
      </c>
      <c r="AJ36" s="130" t="str">
        <f t="shared" si="19"/>
        <v/>
      </c>
      <c r="AL36" s="128">
        <f t="shared" si="20"/>
        <v>2.7009902878792778</v>
      </c>
      <c r="AM36" s="129">
        <f t="shared" si="21"/>
        <v>42</v>
      </c>
      <c r="AN36" s="130" t="str">
        <f t="shared" si="22"/>
        <v/>
      </c>
      <c r="AP36" s="128">
        <f t="shared" si="23"/>
        <v>3.8273371218331578</v>
      </c>
      <c r="AQ36" s="129">
        <f t="shared" si="24"/>
        <v>42</v>
      </c>
      <c r="AR36" s="130" t="str">
        <f t="shared" si="25"/>
        <v/>
      </c>
      <c r="AT36" s="128">
        <f t="shared" si="26"/>
        <v>0.88894916307816985</v>
      </c>
      <c r="AU36" s="129">
        <f t="shared" si="27"/>
        <v>15</v>
      </c>
      <c r="AV36" s="130" t="str">
        <f t="shared" si="28"/>
        <v/>
      </c>
      <c r="AX36" s="128">
        <f t="shared" si="29"/>
        <v>1.0003453180250652</v>
      </c>
      <c r="AY36" s="129">
        <f t="shared" si="30"/>
        <v>16</v>
      </c>
      <c r="AZ36" s="130" t="str">
        <f t="shared" si="31"/>
        <v/>
      </c>
      <c r="BB36" s="128">
        <f t="shared" si="32"/>
        <v>3.2544948495195163</v>
      </c>
      <c r="BC36" s="129">
        <f t="shared" si="33"/>
        <v>42</v>
      </c>
      <c r="BD36" s="130" t="str">
        <f t="shared" si="34"/>
        <v/>
      </c>
      <c r="BF36" s="128">
        <f t="shared" si="35"/>
        <v>1.6204824646790854</v>
      </c>
      <c r="BG36" s="129">
        <f t="shared" si="36"/>
        <v>33</v>
      </c>
      <c r="BH36" s="130" t="str">
        <f t="shared" si="37"/>
        <v/>
      </c>
    </row>
    <row r="37" spans="1:60" ht="14.5" x14ac:dyDescent="0.35">
      <c r="A37" s="89">
        <v>34</v>
      </c>
      <c r="B37" s="90">
        <v>0.72508313125113055</v>
      </c>
      <c r="C37" s="90">
        <v>-1.0611117085138093</v>
      </c>
      <c r="D37" s="91" t="s">
        <v>0</v>
      </c>
      <c r="J37" s="128">
        <f t="shared" si="38"/>
        <v>0.97136612988328563</v>
      </c>
      <c r="K37" s="129">
        <f t="shared" si="0"/>
        <v>7</v>
      </c>
      <c r="L37" s="130" t="str">
        <f t="shared" si="1"/>
        <v/>
      </c>
      <c r="N37" s="128">
        <f t="shared" si="2"/>
        <v>2.2293059489282303</v>
      </c>
      <c r="O37" s="129">
        <f t="shared" si="3"/>
        <v>40</v>
      </c>
      <c r="P37" s="130" t="str">
        <f t="shared" si="4"/>
        <v/>
      </c>
      <c r="R37" s="128">
        <f t="shared" si="5"/>
        <v>1.3391126413169372</v>
      </c>
      <c r="S37" s="129">
        <f t="shared" si="6"/>
        <v>30</v>
      </c>
      <c r="T37" s="130" t="str">
        <f t="shared" si="7"/>
        <v/>
      </c>
      <c r="V37" s="128">
        <f t="shared" si="8"/>
        <v>2.800323919933049</v>
      </c>
      <c r="W37" s="129">
        <f t="shared" si="9"/>
        <v>40</v>
      </c>
      <c r="X37" s="130" t="str">
        <f t="shared" si="10"/>
        <v/>
      </c>
      <c r="Z37" s="128">
        <f t="shared" si="11"/>
        <v>0.28779220524043825</v>
      </c>
      <c r="AA37" s="129">
        <f t="shared" si="12"/>
        <v>4</v>
      </c>
      <c r="AB37" s="130" t="str">
        <f t="shared" si="13"/>
        <v/>
      </c>
      <c r="AD37" s="128">
        <f t="shared" si="14"/>
        <v>0.96380687844319157</v>
      </c>
      <c r="AE37" s="129">
        <f t="shared" si="15"/>
        <v>13</v>
      </c>
      <c r="AF37" s="130" t="str">
        <f t="shared" si="16"/>
        <v/>
      </c>
      <c r="AH37" s="128">
        <f t="shared" si="17"/>
        <v>3.1657142576448352</v>
      </c>
      <c r="AI37" s="129">
        <f t="shared" si="18"/>
        <v>40</v>
      </c>
      <c r="AJ37" s="130" t="str">
        <f t="shared" si="19"/>
        <v/>
      </c>
      <c r="AL37" s="128">
        <f t="shared" si="20"/>
        <v>2.251211311407403</v>
      </c>
      <c r="AM37" s="129">
        <f t="shared" si="21"/>
        <v>40</v>
      </c>
      <c r="AN37" s="130" t="str">
        <f t="shared" si="22"/>
        <v/>
      </c>
      <c r="AP37" s="128">
        <f t="shared" si="23"/>
        <v>3.5443063719509889</v>
      </c>
      <c r="AQ37" s="129">
        <f t="shared" si="24"/>
        <v>40</v>
      </c>
      <c r="AR37" s="130" t="str">
        <f t="shared" si="25"/>
        <v/>
      </c>
      <c r="AT37" s="134">
        <f t="shared" si="26"/>
        <v>0.14075971643550789</v>
      </c>
      <c r="AU37" s="135">
        <f t="shared" si="27"/>
        <v>2</v>
      </c>
      <c r="AV37" s="136" t="str">
        <f t="shared" si="28"/>
        <v>NORMAL</v>
      </c>
      <c r="AX37" s="134">
        <f t="shared" si="29"/>
        <v>0.20784070307605002</v>
      </c>
      <c r="AY37" s="135">
        <f t="shared" si="30"/>
        <v>2</v>
      </c>
      <c r="AZ37" s="136" t="str">
        <f t="shared" si="31"/>
        <v>NORMAL</v>
      </c>
      <c r="BB37" s="128">
        <f t="shared" si="32"/>
        <v>2.826692271470884</v>
      </c>
      <c r="BC37" s="129">
        <f t="shared" si="33"/>
        <v>40</v>
      </c>
      <c r="BD37" s="130" t="str">
        <f t="shared" si="34"/>
        <v/>
      </c>
      <c r="BF37" s="128">
        <f t="shared" si="35"/>
        <v>1.0522563275521044</v>
      </c>
      <c r="BG37" s="129">
        <f t="shared" si="36"/>
        <v>22</v>
      </c>
      <c r="BH37" s="130" t="str">
        <f t="shared" si="37"/>
        <v/>
      </c>
    </row>
    <row r="38" spans="1:60" ht="14.5" x14ac:dyDescent="0.35">
      <c r="A38" s="89">
        <v>35</v>
      </c>
      <c r="B38" s="90">
        <v>-1.230535272538227</v>
      </c>
      <c r="C38" s="90">
        <v>1.0502840380187779</v>
      </c>
      <c r="D38" s="91" t="s">
        <v>1</v>
      </c>
      <c r="J38" s="128">
        <f t="shared" si="38"/>
        <v>2.8725353558360434</v>
      </c>
      <c r="K38" s="129">
        <f t="shared" si="0"/>
        <v>45</v>
      </c>
      <c r="L38" s="130" t="str">
        <f t="shared" si="1"/>
        <v/>
      </c>
      <c r="N38" s="128">
        <f t="shared" si="2"/>
        <v>0.68412938233958509</v>
      </c>
      <c r="O38" s="129">
        <f t="shared" si="3"/>
        <v>14</v>
      </c>
      <c r="P38" s="130" t="str">
        <f t="shared" si="4"/>
        <v/>
      </c>
      <c r="R38" s="128">
        <f t="shared" si="5"/>
        <v>1.5451930621333223</v>
      </c>
      <c r="S38" s="129">
        <f t="shared" si="6"/>
        <v>33</v>
      </c>
      <c r="T38" s="130" t="str">
        <f t="shared" si="7"/>
        <v/>
      </c>
      <c r="V38" s="128">
        <f t="shared" si="8"/>
        <v>0.4444745815390837</v>
      </c>
      <c r="W38" s="129">
        <f t="shared" si="9"/>
        <v>6</v>
      </c>
      <c r="X38" s="130" t="str">
        <f t="shared" si="10"/>
        <v/>
      </c>
      <c r="Z38" s="128">
        <f t="shared" si="11"/>
        <v>2.5901298471639587</v>
      </c>
      <c r="AA38" s="129">
        <f t="shared" si="12"/>
        <v>44</v>
      </c>
      <c r="AB38" s="130" t="str">
        <f t="shared" si="13"/>
        <v/>
      </c>
      <c r="AD38" s="128">
        <f t="shared" si="14"/>
        <v>3.8273371218331609</v>
      </c>
      <c r="AE38" s="129">
        <f t="shared" si="15"/>
        <v>44</v>
      </c>
      <c r="AF38" s="130" t="str">
        <f t="shared" si="16"/>
        <v/>
      </c>
      <c r="AH38" s="128">
        <f t="shared" si="17"/>
        <v>0.28779220524043814</v>
      </c>
      <c r="AI38" s="129">
        <f t="shared" si="18"/>
        <v>5</v>
      </c>
      <c r="AJ38" s="130" t="str">
        <f t="shared" si="19"/>
        <v/>
      </c>
      <c r="AL38" s="128">
        <f t="shared" si="20"/>
        <v>0.62903945134179495</v>
      </c>
      <c r="AM38" s="129">
        <f t="shared" si="21"/>
        <v>13</v>
      </c>
      <c r="AN38" s="130" t="str">
        <f t="shared" si="22"/>
        <v/>
      </c>
      <c r="AP38" s="128">
        <f t="shared" si="23"/>
        <v>0.844558298613032</v>
      </c>
      <c r="AQ38" s="129">
        <f t="shared" si="24"/>
        <v>9</v>
      </c>
      <c r="AR38" s="130" t="str">
        <f t="shared" si="25"/>
        <v/>
      </c>
      <c r="AT38" s="128">
        <f t="shared" si="26"/>
        <v>2.9827248566732854</v>
      </c>
      <c r="AU38" s="129">
        <f t="shared" si="27"/>
        <v>44</v>
      </c>
      <c r="AV38" s="130" t="str">
        <f t="shared" si="28"/>
        <v/>
      </c>
      <c r="AX38" s="128">
        <f t="shared" si="29"/>
        <v>2.6950964663176182</v>
      </c>
      <c r="AY38" s="129">
        <f t="shared" si="30"/>
        <v>44</v>
      </c>
      <c r="AZ38" s="130" t="str">
        <f t="shared" si="31"/>
        <v/>
      </c>
      <c r="BB38" s="134">
        <f t="shared" si="32"/>
        <v>7.0379858217753832E-2</v>
      </c>
      <c r="BC38" s="135">
        <f t="shared" si="33"/>
        <v>1</v>
      </c>
      <c r="BD38" s="136" t="str">
        <f t="shared" si="34"/>
        <v>PANAS</v>
      </c>
      <c r="BF38" s="128">
        <f t="shared" si="35"/>
        <v>1.8325199534920946</v>
      </c>
      <c r="BG38" s="129">
        <f t="shared" si="36"/>
        <v>38</v>
      </c>
      <c r="BH38" s="130" t="str">
        <f t="shared" si="37"/>
        <v/>
      </c>
    </row>
    <row r="39" spans="1:60" ht="14.5" x14ac:dyDescent="0.35">
      <c r="A39" s="89">
        <v>36</v>
      </c>
      <c r="B39" s="90">
        <v>0.13839761011432328</v>
      </c>
      <c r="C39" s="90">
        <v>-0.42769298455403415</v>
      </c>
      <c r="D39" s="91" t="s">
        <v>0</v>
      </c>
      <c r="J39" s="128">
        <f t="shared" si="38"/>
        <v>1.1817837791310521</v>
      </c>
      <c r="K39" s="129">
        <f t="shared" si="0"/>
        <v>17</v>
      </c>
      <c r="L39" s="130" t="str">
        <f t="shared" si="1"/>
        <v/>
      </c>
      <c r="N39" s="128">
        <f t="shared" si="2"/>
        <v>1.3711170598977318</v>
      </c>
      <c r="O39" s="129">
        <f t="shared" si="3"/>
        <v>30</v>
      </c>
      <c r="P39" s="130" t="str">
        <f t="shared" si="4"/>
        <v/>
      </c>
      <c r="R39" s="128">
        <f t="shared" si="5"/>
        <v>0.48190343922159434</v>
      </c>
      <c r="S39" s="129">
        <f t="shared" si="6"/>
        <v>9</v>
      </c>
      <c r="T39" s="130" t="str">
        <f t="shared" si="7"/>
        <v/>
      </c>
      <c r="V39" s="128">
        <f t="shared" si="8"/>
        <v>1.951723780234919</v>
      </c>
      <c r="W39" s="129">
        <f t="shared" si="9"/>
        <v>31</v>
      </c>
      <c r="X39" s="130" t="str">
        <f t="shared" si="10"/>
        <v/>
      </c>
      <c r="Z39" s="128">
        <f t="shared" si="11"/>
        <v>0.57558441048088016</v>
      </c>
      <c r="AA39" s="129">
        <f t="shared" si="12"/>
        <v>9</v>
      </c>
      <c r="AB39" s="130" t="str">
        <f t="shared" si="13"/>
        <v/>
      </c>
      <c r="AD39" s="128">
        <f t="shared" si="14"/>
        <v>1.8181001075745153</v>
      </c>
      <c r="AE39" s="129">
        <f t="shared" si="15"/>
        <v>21</v>
      </c>
      <c r="AF39" s="130" t="str">
        <f t="shared" si="16"/>
        <v/>
      </c>
      <c r="AH39" s="128">
        <f t="shared" si="17"/>
        <v>2.3023376419235166</v>
      </c>
      <c r="AI39" s="129">
        <f t="shared" si="18"/>
        <v>30</v>
      </c>
      <c r="AJ39" s="130" t="str">
        <f t="shared" si="19"/>
        <v/>
      </c>
      <c r="AL39" s="128">
        <f t="shared" si="20"/>
        <v>1.3881507216758211</v>
      </c>
      <c r="AM39" s="129">
        <f t="shared" si="21"/>
        <v>30</v>
      </c>
      <c r="AN39" s="130" t="str">
        <f t="shared" si="22"/>
        <v/>
      </c>
      <c r="AP39" s="128">
        <f t="shared" si="23"/>
        <v>2.6959502138139073</v>
      </c>
      <c r="AQ39" s="129">
        <f t="shared" si="24"/>
        <v>32</v>
      </c>
      <c r="AR39" s="130" t="str">
        <f t="shared" si="25"/>
        <v/>
      </c>
      <c r="AT39" s="128">
        <f t="shared" si="26"/>
        <v>0.97136612988328963</v>
      </c>
      <c r="AU39" s="129">
        <f t="shared" si="27"/>
        <v>17</v>
      </c>
      <c r="AV39" s="130" t="str">
        <f t="shared" si="28"/>
        <v/>
      </c>
      <c r="AX39" s="128">
        <f t="shared" si="29"/>
        <v>0.6855585299488679</v>
      </c>
      <c r="AY39" s="129">
        <f t="shared" si="30"/>
        <v>9</v>
      </c>
      <c r="AZ39" s="130" t="str">
        <f t="shared" si="31"/>
        <v/>
      </c>
      <c r="BB39" s="128">
        <f t="shared" si="32"/>
        <v>1.9634935737882673</v>
      </c>
      <c r="BC39" s="129">
        <f t="shared" si="33"/>
        <v>30</v>
      </c>
      <c r="BD39" s="130" t="str">
        <f t="shared" si="34"/>
        <v/>
      </c>
      <c r="BF39" s="134">
        <f t="shared" si="35"/>
        <v>0.20784070307605174</v>
      </c>
      <c r="BG39" s="135">
        <f t="shared" si="36"/>
        <v>3</v>
      </c>
      <c r="BH39" s="136" t="str">
        <f t="shared" si="37"/>
        <v>NORMAL</v>
      </c>
    </row>
    <row r="40" spans="1:60" ht="14.5" x14ac:dyDescent="0.35">
      <c r="A40" s="89">
        <v>37</v>
      </c>
      <c r="B40" s="90">
        <v>1.1162068120090021</v>
      </c>
      <c r="C40" s="90">
        <v>6.4966022970233225E-2</v>
      </c>
      <c r="D40" s="91" t="s">
        <v>1</v>
      </c>
      <c r="J40" s="134">
        <f t="shared" si="38"/>
        <v>0.40258855483132072</v>
      </c>
      <c r="K40" s="135">
        <f t="shared" si="0"/>
        <v>1</v>
      </c>
      <c r="L40" s="136" t="str">
        <f t="shared" si="1"/>
        <v>PANAS</v>
      </c>
      <c r="N40" s="128">
        <f t="shared" si="2"/>
        <v>1.870566327684464</v>
      </c>
      <c r="O40" s="129">
        <f t="shared" si="3"/>
        <v>37</v>
      </c>
      <c r="P40" s="130" t="str">
        <f t="shared" si="4"/>
        <v/>
      </c>
      <c r="R40" s="128">
        <f t="shared" si="5"/>
        <v>1.3851199071532323</v>
      </c>
      <c r="S40" s="129">
        <f t="shared" si="6"/>
        <v>31</v>
      </c>
      <c r="T40" s="130" t="str">
        <f t="shared" si="7"/>
        <v/>
      </c>
      <c r="V40" s="128">
        <f t="shared" si="8"/>
        <v>2.2925867715736907</v>
      </c>
      <c r="W40" s="129">
        <f t="shared" si="9"/>
        <v>36</v>
      </c>
      <c r="X40" s="130" t="str">
        <f t="shared" si="10"/>
        <v/>
      </c>
      <c r="Z40" s="128">
        <f t="shared" si="11"/>
        <v>1.0868816547980202</v>
      </c>
      <c r="AA40" s="129">
        <f t="shared" si="12"/>
        <v>17</v>
      </c>
      <c r="AB40" s="130" t="str">
        <f t="shared" si="13"/>
        <v/>
      </c>
      <c r="AD40" s="128">
        <f t="shared" si="14"/>
        <v>1.7338087012915118</v>
      </c>
      <c r="AE40" s="129">
        <f t="shared" si="15"/>
        <v>19</v>
      </c>
      <c r="AF40" s="130" t="str">
        <f t="shared" si="16"/>
        <v/>
      </c>
      <c r="AH40" s="128">
        <f t="shared" si="17"/>
        <v>2.809772234657113</v>
      </c>
      <c r="AI40" s="129">
        <f t="shared" si="18"/>
        <v>37</v>
      </c>
      <c r="AJ40" s="130" t="str">
        <f t="shared" si="19"/>
        <v/>
      </c>
      <c r="AL40" s="128">
        <f t="shared" si="20"/>
        <v>2.0167191770136057</v>
      </c>
      <c r="AM40" s="129">
        <f t="shared" si="21"/>
        <v>39</v>
      </c>
      <c r="AN40" s="130" t="str">
        <f t="shared" si="22"/>
        <v/>
      </c>
      <c r="AP40" s="128">
        <f t="shared" si="23"/>
        <v>2.9758437013198051</v>
      </c>
      <c r="AQ40" s="129">
        <f t="shared" si="24"/>
        <v>35</v>
      </c>
      <c r="AR40" s="130" t="str">
        <f t="shared" si="25"/>
        <v/>
      </c>
      <c r="AT40" s="128">
        <f t="shared" si="26"/>
        <v>1.3258411869831563</v>
      </c>
      <c r="AU40" s="129">
        <f t="shared" si="27"/>
        <v>23</v>
      </c>
      <c r="AV40" s="130" t="str">
        <f t="shared" si="28"/>
        <v/>
      </c>
      <c r="AX40" s="128">
        <f t="shared" si="29"/>
        <v>1.2077656644939623</v>
      </c>
      <c r="AY40" s="129">
        <f t="shared" si="30"/>
        <v>22</v>
      </c>
      <c r="AZ40" s="130" t="str">
        <f t="shared" si="31"/>
        <v/>
      </c>
      <c r="BB40" s="128">
        <f t="shared" si="32"/>
        <v>2.5187914249119556</v>
      </c>
      <c r="BC40" s="129">
        <f t="shared" si="33"/>
        <v>38</v>
      </c>
      <c r="BD40" s="130" t="str">
        <f t="shared" si="34"/>
        <v/>
      </c>
      <c r="BF40" s="128">
        <f t="shared" si="35"/>
        <v>1.2470442184563069</v>
      </c>
      <c r="BG40" s="129">
        <f t="shared" si="36"/>
        <v>27</v>
      </c>
      <c r="BH40" s="130" t="str">
        <f t="shared" si="37"/>
        <v/>
      </c>
    </row>
    <row r="41" spans="1:60" ht="14.5" x14ac:dyDescent="0.35">
      <c r="A41" s="89">
        <v>38</v>
      </c>
      <c r="B41" s="90">
        <v>1.3117686523879377</v>
      </c>
      <c r="C41" s="90">
        <v>-1.4130109996025739</v>
      </c>
      <c r="D41" s="91" t="s">
        <v>0</v>
      </c>
      <c r="J41" s="128">
        <f t="shared" si="38"/>
        <v>1.1260777314840427</v>
      </c>
      <c r="K41" s="129">
        <f t="shared" si="0"/>
        <v>16</v>
      </c>
      <c r="L41" s="130" t="str">
        <f t="shared" si="1"/>
        <v/>
      </c>
      <c r="N41" s="128">
        <f t="shared" si="2"/>
        <v>2.8779220524043967</v>
      </c>
      <c r="O41" s="129">
        <f t="shared" si="3"/>
        <v>45</v>
      </c>
      <c r="P41" s="130" t="str">
        <f t="shared" si="4"/>
        <v/>
      </c>
      <c r="R41" s="128">
        <f t="shared" si="5"/>
        <v>2.0130873944875534</v>
      </c>
      <c r="S41" s="129">
        <f t="shared" si="6"/>
        <v>42</v>
      </c>
      <c r="T41" s="130" t="str">
        <f t="shared" si="7"/>
        <v/>
      </c>
      <c r="V41" s="128">
        <f t="shared" si="8"/>
        <v>3.4322262364582543</v>
      </c>
      <c r="W41" s="129">
        <f t="shared" si="9"/>
        <v>45</v>
      </c>
      <c r="X41" s="130" t="str">
        <f t="shared" si="10"/>
        <v/>
      </c>
      <c r="Z41" s="128">
        <f t="shared" si="11"/>
        <v>0.96380687844318869</v>
      </c>
      <c r="AA41" s="129">
        <f t="shared" si="12"/>
        <v>13</v>
      </c>
      <c r="AB41" s="130" t="str">
        <f t="shared" si="13"/>
        <v/>
      </c>
      <c r="AD41" s="128">
        <f t="shared" si="14"/>
        <v>0.28779220524044191</v>
      </c>
      <c r="AE41" s="129">
        <f t="shared" si="15"/>
        <v>6</v>
      </c>
      <c r="AF41" s="130" t="str">
        <f t="shared" si="16"/>
        <v/>
      </c>
      <c r="AH41" s="128">
        <f t="shared" si="17"/>
        <v>3.8273371218331578</v>
      </c>
      <c r="AI41" s="129">
        <f t="shared" si="18"/>
        <v>45</v>
      </c>
      <c r="AJ41" s="130" t="str">
        <f t="shared" si="19"/>
        <v/>
      </c>
      <c r="AL41" s="128">
        <f t="shared" si="20"/>
        <v>2.9173588750814901</v>
      </c>
      <c r="AM41" s="129">
        <f t="shared" si="21"/>
        <v>45</v>
      </c>
      <c r="AN41" s="130" t="str">
        <f t="shared" si="22"/>
        <v/>
      </c>
      <c r="AP41" s="128">
        <f t="shared" si="23"/>
        <v>4.1719543310937528</v>
      </c>
      <c r="AQ41" s="129">
        <f t="shared" si="24"/>
        <v>45</v>
      </c>
      <c r="AR41" s="130" t="str">
        <f t="shared" si="25"/>
        <v/>
      </c>
      <c r="AT41" s="128">
        <f t="shared" si="26"/>
        <v>0.62352210922815332</v>
      </c>
      <c r="AU41" s="129">
        <f t="shared" si="27"/>
        <v>6</v>
      </c>
      <c r="AV41" s="130" t="str">
        <f t="shared" si="28"/>
        <v/>
      </c>
      <c r="AX41" s="128">
        <f t="shared" si="29"/>
        <v>0.8889491630781674</v>
      </c>
      <c r="AY41" s="129">
        <f t="shared" si="30"/>
        <v>11</v>
      </c>
      <c r="AZ41" s="130" t="str">
        <f t="shared" si="31"/>
        <v/>
      </c>
      <c r="BB41" s="128">
        <f t="shared" si="32"/>
        <v>3.4913252931394312</v>
      </c>
      <c r="BC41" s="129">
        <f t="shared" si="33"/>
        <v>45</v>
      </c>
      <c r="BD41" s="130" t="str">
        <f t="shared" si="34"/>
        <v/>
      </c>
      <c r="BF41" s="128">
        <f t="shared" si="35"/>
        <v>1.7287206936999386</v>
      </c>
      <c r="BG41" s="129">
        <f t="shared" si="36"/>
        <v>36</v>
      </c>
      <c r="BH41" s="130" t="str">
        <f t="shared" si="37"/>
        <v/>
      </c>
    </row>
    <row r="42" spans="1:60" ht="14.5" x14ac:dyDescent="0.35">
      <c r="A42" s="89">
        <v>39</v>
      </c>
      <c r="B42" s="90">
        <v>0.52952129087219479</v>
      </c>
      <c r="C42" s="90">
        <v>-0.92035199207830654</v>
      </c>
      <c r="D42" s="91" t="s">
        <v>0</v>
      </c>
      <c r="J42" s="128">
        <f t="shared" si="38"/>
        <v>1.0065436972437767</v>
      </c>
      <c r="K42" s="129">
        <f t="shared" si="0"/>
        <v>8</v>
      </c>
      <c r="L42" s="130" t="str">
        <f t="shared" si="1"/>
        <v/>
      </c>
      <c r="N42" s="128">
        <f t="shared" si="2"/>
        <v>1.9992769275569502</v>
      </c>
      <c r="O42" s="129">
        <f t="shared" si="3"/>
        <v>39</v>
      </c>
      <c r="P42" s="130" t="str">
        <f t="shared" si="4"/>
        <v/>
      </c>
      <c r="R42" s="128">
        <f t="shared" si="5"/>
        <v>1.1005740284829613</v>
      </c>
      <c r="S42" s="129">
        <f t="shared" si="6"/>
        <v>25</v>
      </c>
      <c r="T42" s="130" t="str">
        <f t="shared" si="7"/>
        <v/>
      </c>
      <c r="V42" s="128">
        <f t="shared" si="8"/>
        <v>2.5756789448009894</v>
      </c>
      <c r="W42" s="129">
        <f t="shared" si="9"/>
        <v>39</v>
      </c>
      <c r="X42" s="130" t="str">
        <f t="shared" si="10"/>
        <v/>
      </c>
      <c r="Z42" s="134">
        <f t="shared" si="11"/>
        <v>7.0379858217753943E-2</v>
      </c>
      <c r="AA42" s="135">
        <f t="shared" si="12"/>
        <v>1</v>
      </c>
      <c r="AB42" s="136" t="str">
        <f t="shared" si="13"/>
        <v>NORMAL</v>
      </c>
      <c r="AD42" s="128">
        <f t="shared" si="14"/>
        <v>1.2047585980539872</v>
      </c>
      <c r="AE42" s="129">
        <f t="shared" si="15"/>
        <v>14</v>
      </c>
      <c r="AF42" s="130" t="str">
        <f t="shared" si="16"/>
        <v/>
      </c>
      <c r="AH42" s="128">
        <f t="shared" si="17"/>
        <v>2.9299467795035716</v>
      </c>
      <c r="AI42" s="129">
        <f t="shared" si="18"/>
        <v>39</v>
      </c>
      <c r="AJ42" s="130" t="str">
        <f t="shared" si="19"/>
        <v/>
      </c>
      <c r="AL42" s="128">
        <f t="shared" si="20"/>
        <v>2.0145454366830786</v>
      </c>
      <c r="AM42" s="129">
        <f t="shared" si="21"/>
        <v>38</v>
      </c>
      <c r="AN42" s="130" t="str">
        <f t="shared" si="22"/>
        <v/>
      </c>
      <c r="AP42" s="128">
        <f t="shared" si="23"/>
        <v>3.3201081631184408</v>
      </c>
      <c r="AQ42" s="129">
        <f t="shared" si="24"/>
        <v>39</v>
      </c>
      <c r="AR42" s="130" t="str">
        <f t="shared" si="25"/>
        <v/>
      </c>
      <c r="AT42" s="134">
        <f t="shared" si="26"/>
        <v>0.34277926497443195</v>
      </c>
      <c r="AU42" s="135">
        <f t="shared" si="27"/>
        <v>3</v>
      </c>
      <c r="AV42" s="136" t="str">
        <f t="shared" si="28"/>
        <v>NORMAL</v>
      </c>
      <c r="AX42" s="134">
        <f t="shared" si="29"/>
        <v>7.0379858217753832E-2</v>
      </c>
      <c r="AY42" s="135">
        <f t="shared" si="30"/>
        <v>1</v>
      </c>
      <c r="AZ42" s="136" t="str">
        <f t="shared" si="31"/>
        <v>NORMAL</v>
      </c>
      <c r="BB42" s="128">
        <f t="shared" si="32"/>
        <v>2.5901298471639587</v>
      </c>
      <c r="BC42" s="129">
        <f t="shared" si="33"/>
        <v>39</v>
      </c>
      <c r="BD42" s="130" t="str">
        <f t="shared" si="34"/>
        <v/>
      </c>
      <c r="BF42" s="128">
        <f t="shared" si="35"/>
        <v>0.81314984169440419</v>
      </c>
      <c r="BG42" s="129">
        <f t="shared" si="36"/>
        <v>15</v>
      </c>
      <c r="BH42" s="130" t="str">
        <f t="shared" si="37"/>
        <v/>
      </c>
    </row>
    <row r="43" spans="1:60" ht="14.5" x14ac:dyDescent="0.35">
      <c r="A43" s="89">
        <v>40</v>
      </c>
      <c r="B43" s="90">
        <v>1.3117686523879377</v>
      </c>
      <c r="C43" s="90">
        <v>-1.6241505742558355</v>
      </c>
      <c r="D43" s="91" t="s">
        <v>0</v>
      </c>
      <c r="J43" s="128">
        <f t="shared" si="38"/>
        <v>1.3372173061373043</v>
      </c>
      <c r="K43" s="129">
        <f t="shared" si="0"/>
        <v>24</v>
      </c>
      <c r="L43" s="130" t="str">
        <f t="shared" si="1"/>
        <v/>
      </c>
      <c r="N43" s="128">
        <f t="shared" si="2"/>
        <v>3.0362169980743285</v>
      </c>
      <c r="O43" s="129">
        <f t="shared" si="3"/>
        <v>47</v>
      </c>
      <c r="P43" s="130" t="str">
        <f t="shared" si="4"/>
        <v/>
      </c>
      <c r="R43" s="128">
        <f t="shared" si="5"/>
        <v>2.1522220651332797</v>
      </c>
      <c r="S43" s="129">
        <f t="shared" si="6"/>
        <v>45</v>
      </c>
      <c r="T43" s="130" t="str">
        <f t="shared" si="7"/>
        <v/>
      </c>
      <c r="V43" s="128">
        <f t="shared" si="8"/>
        <v>3.5991825226243246</v>
      </c>
      <c r="W43" s="129">
        <f t="shared" si="9"/>
        <v>48</v>
      </c>
      <c r="X43" s="130" t="str">
        <f t="shared" si="10"/>
        <v/>
      </c>
      <c r="Z43" s="128">
        <f t="shared" si="11"/>
        <v>1.1005740284829613</v>
      </c>
      <c r="AA43" s="129">
        <f t="shared" si="12"/>
        <v>18</v>
      </c>
      <c r="AB43" s="130" t="str">
        <f t="shared" si="13"/>
        <v/>
      </c>
      <c r="AD43" s="134">
        <f t="shared" si="14"/>
        <v>0.19556184037893587</v>
      </c>
      <c r="AE43" s="135">
        <f t="shared" si="15"/>
        <v>3</v>
      </c>
      <c r="AF43" s="136" t="str">
        <f t="shared" si="16"/>
        <v>NORMAL</v>
      </c>
      <c r="AH43" s="128">
        <f t="shared" si="17"/>
        <v>3.9777440009500515</v>
      </c>
      <c r="AI43" s="129">
        <f t="shared" si="18"/>
        <v>47</v>
      </c>
      <c r="AJ43" s="130" t="str">
        <f t="shared" si="19"/>
        <v/>
      </c>
      <c r="AL43" s="128">
        <f t="shared" si="20"/>
        <v>3.0639388427943004</v>
      </c>
      <c r="AM43" s="129">
        <f t="shared" si="21"/>
        <v>47</v>
      </c>
      <c r="AN43" s="130" t="str">
        <f t="shared" si="22"/>
        <v/>
      </c>
      <c r="AP43" s="128">
        <f t="shared" si="23"/>
        <v>4.3412694403333782</v>
      </c>
      <c r="AQ43" s="129">
        <f t="shared" si="24"/>
        <v>48</v>
      </c>
      <c r="AR43" s="130" t="str">
        <f t="shared" si="25"/>
        <v/>
      </c>
      <c r="AT43" s="128">
        <f t="shared" si="26"/>
        <v>0.72285515883239282</v>
      </c>
      <c r="AU43" s="129">
        <f t="shared" si="27"/>
        <v>10</v>
      </c>
      <c r="AV43" s="130" t="str">
        <f t="shared" si="28"/>
        <v/>
      </c>
      <c r="AX43" s="128">
        <f t="shared" si="29"/>
        <v>1.0065436972437767</v>
      </c>
      <c r="AY43" s="129">
        <f t="shared" si="30"/>
        <v>17</v>
      </c>
      <c r="AZ43" s="130" t="str">
        <f t="shared" si="31"/>
        <v/>
      </c>
      <c r="BB43" s="128">
        <f t="shared" si="32"/>
        <v>3.6392870742524717</v>
      </c>
      <c r="BC43" s="129">
        <f t="shared" si="33"/>
        <v>47</v>
      </c>
      <c r="BD43" s="130" t="str">
        <f t="shared" si="34"/>
        <v/>
      </c>
      <c r="BF43" s="128">
        <f t="shared" si="35"/>
        <v>1.8651687206949277</v>
      </c>
      <c r="BG43" s="129">
        <f t="shared" si="36"/>
        <v>39</v>
      </c>
      <c r="BH43" s="130" t="str">
        <f t="shared" si="37"/>
        <v/>
      </c>
    </row>
    <row r="44" spans="1:60" ht="14.5" x14ac:dyDescent="0.35">
      <c r="A44" s="89">
        <v>41</v>
      </c>
      <c r="B44" s="90">
        <v>0.9206449716300662</v>
      </c>
      <c r="C44" s="90">
        <v>0.27610559762349496</v>
      </c>
      <c r="D44" s="91" t="s">
        <v>1</v>
      </c>
      <c r="J44" s="134">
        <f t="shared" si="38"/>
        <v>0.6855585299488679</v>
      </c>
      <c r="K44" s="135">
        <f t="shared" si="0"/>
        <v>3</v>
      </c>
      <c r="L44" s="136" t="str">
        <f t="shared" si="1"/>
        <v>PANAS</v>
      </c>
      <c r="N44" s="128">
        <f t="shared" si="2"/>
        <v>1.6204824646790854</v>
      </c>
      <c r="O44" s="129">
        <f t="shared" si="3"/>
        <v>34</v>
      </c>
      <c r="P44" s="130" t="str">
        <f t="shared" si="4"/>
        <v/>
      </c>
      <c r="R44" s="128">
        <f t="shared" si="5"/>
        <v>1.2470442184563084</v>
      </c>
      <c r="S44" s="129">
        <f t="shared" si="6"/>
        <v>27</v>
      </c>
      <c r="T44" s="130" t="str">
        <f t="shared" si="7"/>
        <v/>
      </c>
      <c r="V44" s="128">
        <f t="shared" si="8"/>
        <v>2.0170896601746038</v>
      </c>
      <c r="W44" s="129">
        <f t="shared" si="9"/>
        <v>33</v>
      </c>
      <c r="X44" s="130" t="str">
        <f t="shared" si="10"/>
        <v/>
      </c>
      <c r="Z44" s="128">
        <f t="shared" si="11"/>
        <v>1.1920691217349118</v>
      </c>
      <c r="AA44" s="129">
        <f t="shared" si="12"/>
        <v>22</v>
      </c>
      <c r="AB44" s="130" t="str">
        <f t="shared" si="13"/>
        <v/>
      </c>
      <c r="AD44" s="128">
        <f t="shared" si="14"/>
        <v>1.9887617804747393</v>
      </c>
      <c r="AE44" s="129">
        <f t="shared" si="15"/>
        <v>22</v>
      </c>
      <c r="AF44" s="130" t="str">
        <f t="shared" si="16"/>
        <v/>
      </c>
      <c r="AH44" s="128">
        <f t="shared" si="17"/>
        <v>2.5452013677043839</v>
      </c>
      <c r="AI44" s="129">
        <f t="shared" si="18"/>
        <v>34</v>
      </c>
      <c r="AJ44" s="130" t="str">
        <f t="shared" si="19"/>
        <v/>
      </c>
      <c r="AL44" s="128">
        <f t="shared" si="20"/>
        <v>1.7824287636503511</v>
      </c>
      <c r="AM44" s="129">
        <f t="shared" si="21"/>
        <v>36</v>
      </c>
      <c r="AN44" s="130" t="str">
        <f t="shared" si="22"/>
        <v/>
      </c>
      <c r="AP44" s="128">
        <f t="shared" si="23"/>
        <v>2.6921896428586214</v>
      </c>
      <c r="AQ44" s="129">
        <f t="shared" si="24"/>
        <v>31</v>
      </c>
      <c r="AR44" s="130" t="str">
        <f t="shared" si="25"/>
        <v/>
      </c>
      <c r="AT44" s="128">
        <f t="shared" si="26"/>
        <v>1.4908589848357863</v>
      </c>
      <c r="AU44" s="129">
        <f t="shared" si="27"/>
        <v>24</v>
      </c>
      <c r="AV44" s="130" t="str">
        <f t="shared" si="28"/>
        <v/>
      </c>
      <c r="AX44" s="128">
        <f t="shared" si="29"/>
        <v>1.325841186983161</v>
      </c>
      <c r="AY44" s="129">
        <f t="shared" si="30"/>
        <v>27</v>
      </c>
      <c r="AZ44" s="130" t="str">
        <f t="shared" si="31"/>
        <v/>
      </c>
      <c r="BB44" s="128">
        <f t="shared" si="32"/>
        <v>2.2633843878526374</v>
      </c>
      <c r="BC44" s="129">
        <f t="shared" si="33"/>
        <v>35</v>
      </c>
      <c r="BD44" s="130" t="str">
        <f t="shared" si="34"/>
        <v/>
      </c>
      <c r="BF44" s="128">
        <f t="shared" si="35"/>
        <v>1.1650451129345758</v>
      </c>
      <c r="BG44" s="129">
        <f t="shared" si="36"/>
        <v>26</v>
      </c>
      <c r="BH44" s="130" t="str">
        <f t="shared" si="37"/>
        <v/>
      </c>
    </row>
    <row r="45" spans="1:60" ht="14.5" x14ac:dyDescent="0.35">
      <c r="A45" s="89">
        <v>42</v>
      </c>
      <c r="B45" s="90">
        <v>0.13839761011432328</v>
      </c>
      <c r="C45" s="94">
        <v>0.55762503049450562</v>
      </c>
      <c r="D45" s="91" t="s">
        <v>1</v>
      </c>
      <c r="J45" s="128">
        <f t="shared" si="38"/>
        <v>1.4457103176647856</v>
      </c>
      <c r="K45" s="129">
        <f t="shared" si="0"/>
        <v>27</v>
      </c>
      <c r="L45" s="130" t="str">
        <f t="shared" si="1"/>
        <v/>
      </c>
      <c r="N45" s="128">
        <f t="shared" si="2"/>
        <v>0.79481081545821086</v>
      </c>
      <c r="O45" s="129">
        <f t="shared" si="3"/>
        <v>18</v>
      </c>
      <c r="P45" s="130" t="str">
        <f t="shared" si="4"/>
        <v/>
      </c>
      <c r="R45" s="128">
        <f t="shared" si="5"/>
        <v>0.80517710966264155</v>
      </c>
      <c r="S45" s="129">
        <f t="shared" si="6"/>
        <v>18</v>
      </c>
      <c r="T45" s="130" t="str">
        <f t="shared" si="7"/>
        <v/>
      </c>
      <c r="V45" s="128">
        <f t="shared" si="8"/>
        <v>1.2047585980539872</v>
      </c>
      <c r="W45" s="129">
        <f t="shared" si="9"/>
        <v>22</v>
      </c>
      <c r="X45" s="130" t="str">
        <f t="shared" si="10"/>
        <v/>
      </c>
      <c r="Z45" s="128">
        <f t="shared" si="11"/>
        <v>1.4609269354591234</v>
      </c>
      <c r="AA45" s="129">
        <f t="shared" si="12"/>
        <v>33</v>
      </c>
      <c r="AB45" s="130" t="str">
        <f t="shared" si="13"/>
        <v/>
      </c>
      <c r="AD45" s="128">
        <f t="shared" si="14"/>
        <v>2.5756789448009894</v>
      </c>
      <c r="AE45" s="129">
        <f t="shared" si="15"/>
        <v>30</v>
      </c>
      <c r="AF45" s="130" t="str">
        <f t="shared" si="16"/>
        <v/>
      </c>
      <c r="AH45" s="128">
        <f t="shared" si="17"/>
        <v>1.7155104729113333</v>
      </c>
      <c r="AI45" s="129">
        <f t="shared" si="18"/>
        <v>24</v>
      </c>
      <c r="AJ45" s="130" t="str">
        <f t="shared" si="19"/>
        <v/>
      </c>
      <c r="AL45" s="128">
        <f t="shared" si="20"/>
        <v>0.97780920189467879</v>
      </c>
      <c r="AM45" s="129">
        <f t="shared" si="21"/>
        <v>22</v>
      </c>
      <c r="AN45" s="130" t="str">
        <f t="shared" si="22"/>
        <v/>
      </c>
      <c r="AP45" s="128">
        <f t="shared" si="23"/>
        <v>1.9136685609165789</v>
      </c>
      <c r="AQ45" s="129">
        <f t="shared" si="24"/>
        <v>21</v>
      </c>
      <c r="AR45" s="130" t="str">
        <f t="shared" si="25"/>
        <v/>
      </c>
      <c r="AT45" s="128">
        <f t="shared" si="26"/>
        <v>1.8547311604194672</v>
      </c>
      <c r="AU45" s="129">
        <f t="shared" si="27"/>
        <v>33</v>
      </c>
      <c r="AV45" s="130" t="str">
        <f t="shared" si="28"/>
        <v/>
      </c>
      <c r="AX45" s="128">
        <f t="shared" si="29"/>
        <v>1.596993038162996</v>
      </c>
      <c r="AY45" s="129">
        <f t="shared" si="30"/>
        <v>33</v>
      </c>
      <c r="AZ45" s="130" t="str">
        <f t="shared" si="31"/>
        <v/>
      </c>
      <c r="BB45" s="128">
        <f t="shared" si="32"/>
        <v>1.4325840000315715</v>
      </c>
      <c r="BC45" s="129">
        <f t="shared" si="33"/>
        <v>25</v>
      </c>
      <c r="BD45" s="130" t="str">
        <f t="shared" si="34"/>
        <v/>
      </c>
      <c r="BF45" s="128">
        <f t="shared" si="35"/>
        <v>0.93560475855850156</v>
      </c>
      <c r="BG45" s="129">
        <f t="shared" si="36"/>
        <v>19</v>
      </c>
      <c r="BH45" s="130" t="str">
        <f t="shared" si="37"/>
        <v/>
      </c>
    </row>
    <row r="46" spans="1:60" ht="14.5" x14ac:dyDescent="0.35">
      <c r="A46" s="89">
        <v>43</v>
      </c>
      <c r="B46" s="90">
        <v>-1.230535272538227</v>
      </c>
      <c r="C46" s="90">
        <v>1.1910437544542807</v>
      </c>
      <c r="D46" s="91" t="s">
        <v>1</v>
      </c>
      <c r="J46" s="128">
        <f t="shared" si="38"/>
        <v>2.9407015023541878</v>
      </c>
      <c r="K46" s="129">
        <f t="shared" si="0"/>
        <v>47</v>
      </c>
      <c r="L46" s="130" t="str">
        <f t="shared" si="1"/>
        <v/>
      </c>
      <c r="N46" s="128">
        <f t="shared" si="2"/>
        <v>0.76610234199248017</v>
      </c>
      <c r="O46" s="129">
        <f t="shared" si="3"/>
        <v>17</v>
      </c>
      <c r="P46" s="130" t="str">
        <f t="shared" si="4"/>
        <v/>
      </c>
      <c r="R46" s="128">
        <f t="shared" si="5"/>
        <v>1.6565811055131039</v>
      </c>
      <c r="S46" s="129">
        <f t="shared" si="6"/>
        <v>35</v>
      </c>
      <c r="T46" s="130" t="str">
        <f t="shared" si="7"/>
        <v/>
      </c>
      <c r="V46" s="134">
        <f t="shared" si="8"/>
        <v>0.39740540772910543</v>
      </c>
      <c r="W46" s="135">
        <f t="shared" si="9"/>
        <v>3</v>
      </c>
      <c r="X46" s="136" t="str">
        <f t="shared" si="10"/>
        <v>PANAS</v>
      </c>
      <c r="Z46" s="128">
        <f t="shared" si="11"/>
        <v>2.6950964663176142</v>
      </c>
      <c r="AA46" s="129">
        <f t="shared" si="12"/>
        <v>46</v>
      </c>
      <c r="AB46" s="130" t="str">
        <f t="shared" si="13"/>
        <v/>
      </c>
      <c r="AD46" s="128">
        <f t="shared" si="14"/>
        <v>3.9269871475765341</v>
      </c>
      <c r="AE46" s="129">
        <f t="shared" si="15"/>
        <v>47</v>
      </c>
      <c r="AF46" s="130" t="str">
        <f t="shared" si="16"/>
        <v/>
      </c>
      <c r="AH46" s="134">
        <f t="shared" si="17"/>
        <v>0.20784070307605162</v>
      </c>
      <c r="AI46" s="135">
        <f t="shared" si="18"/>
        <v>2</v>
      </c>
      <c r="AJ46" s="136" t="str">
        <f t="shared" si="19"/>
        <v>PANAS</v>
      </c>
      <c r="AL46" s="128">
        <f t="shared" si="20"/>
        <v>0.7444440969692856</v>
      </c>
      <c r="AM46" s="129">
        <f t="shared" si="21"/>
        <v>16</v>
      </c>
      <c r="AN46" s="130" t="str">
        <f t="shared" si="22"/>
        <v/>
      </c>
      <c r="AP46" s="128">
        <f t="shared" si="23"/>
        <v>0.70379858217752922</v>
      </c>
      <c r="AQ46" s="129">
        <f t="shared" si="24"/>
        <v>7</v>
      </c>
      <c r="AR46" s="130" t="str">
        <f t="shared" si="25"/>
        <v/>
      </c>
      <c r="AT46" s="128">
        <f t="shared" si="26"/>
        <v>3.0903861242666406</v>
      </c>
      <c r="AU46" s="129">
        <f t="shared" si="27"/>
        <v>46</v>
      </c>
      <c r="AV46" s="130" t="str">
        <f t="shared" si="28"/>
        <v/>
      </c>
      <c r="AX46" s="128">
        <f t="shared" si="29"/>
        <v>2.8032024357666039</v>
      </c>
      <c r="AY46" s="129">
        <f t="shared" si="30"/>
        <v>46</v>
      </c>
      <c r="AZ46" s="130" t="str">
        <f t="shared" si="31"/>
        <v/>
      </c>
      <c r="BB46" s="128">
        <f t="shared" si="32"/>
        <v>0.21113957465325661</v>
      </c>
      <c r="BC46" s="129">
        <f t="shared" si="33"/>
        <v>4</v>
      </c>
      <c r="BD46" s="130" t="str">
        <f t="shared" si="34"/>
        <v/>
      </c>
      <c r="BF46" s="128">
        <f t="shared" si="35"/>
        <v>1.9427322597665753</v>
      </c>
      <c r="BG46" s="129">
        <f t="shared" si="36"/>
        <v>42</v>
      </c>
      <c r="BH46" s="130" t="str">
        <f t="shared" si="37"/>
        <v/>
      </c>
    </row>
    <row r="47" spans="1:60" ht="14.5" x14ac:dyDescent="0.35">
      <c r="A47" s="89">
        <v>44</v>
      </c>
      <c r="B47" s="90">
        <v>-0.64384975140141976</v>
      </c>
      <c r="C47" s="90">
        <v>0.34648545584124885</v>
      </c>
      <c r="D47" s="91" t="s">
        <v>1</v>
      </c>
      <c r="J47" s="128">
        <f t="shared" si="38"/>
        <v>2.0556416567832221</v>
      </c>
      <c r="K47" s="129">
        <f t="shared" si="0"/>
        <v>36</v>
      </c>
      <c r="L47" s="130" t="str">
        <f t="shared" si="1"/>
        <v/>
      </c>
      <c r="N47" s="128">
        <f t="shared" si="2"/>
        <v>0.35189929108876455</v>
      </c>
      <c r="O47" s="129">
        <f t="shared" si="3"/>
        <v>7</v>
      </c>
      <c r="P47" s="130" t="str">
        <f t="shared" si="4"/>
        <v/>
      </c>
      <c r="R47" s="128">
        <f t="shared" si="5"/>
        <v>0.62903945134179495</v>
      </c>
      <c r="S47" s="129">
        <f t="shared" si="6"/>
        <v>12</v>
      </c>
      <c r="T47" s="130" t="str">
        <f t="shared" si="7"/>
        <v/>
      </c>
      <c r="V47" s="128">
        <f t="shared" si="8"/>
        <v>0.93560475855850145</v>
      </c>
      <c r="W47" s="129">
        <f t="shared" si="9"/>
        <v>18</v>
      </c>
      <c r="X47" s="130" t="str">
        <f t="shared" si="10"/>
        <v/>
      </c>
      <c r="Z47" s="128">
        <f t="shared" si="11"/>
        <v>1.6758014103112913</v>
      </c>
      <c r="AA47" s="129">
        <f t="shared" si="12"/>
        <v>35</v>
      </c>
      <c r="AB47" s="130" t="str">
        <f t="shared" si="13"/>
        <v/>
      </c>
      <c r="AD47" s="128">
        <f t="shared" si="14"/>
        <v>2.9173588750814932</v>
      </c>
      <c r="AE47" s="129">
        <f t="shared" si="15"/>
        <v>35</v>
      </c>
      <c r="AF47" s="130" t="str">
        <f t="shared" si="16"/>
        <v/>
      </c>
      <c r="AH47" s="128">
        <f t="shared" si="17"/>
        <v>1.2037536149159664</v>
      </c>
      <c r="AI47" s="129">
        <f t="shared" si="18"/>
        <v>18</v>
      </c>
      <c r="AJ47" s="130" t="str">
        <f t="shared" si="19"/>
        <v/>
      </c>
      <c r="AL47" s="128">
        <f t="shared" si="20"/>
        <v>0.2877922052404383</v>
      </c>
      <c r="AM47" s="129">
        <f t="shared" si="21"/>
        <v>5</v>
      </c>
      <c r="AN47" s="130" t="str">
        <f t="shared" si="22"/>
        <v/>
      </c>
      <c r="AP47" s="128">
        <f t="shared" si="23"/>
        <v>1.6557804597841597</v>
      </c>
      <c r="AQ47" s="129">
        <f t="shared" si="24"/>
        <v>18</v>
      </c>
      <c r="AR47" s="130" t="str">
        <f t="shared" si="25"/>
        <v/>
      </c>
      <c r="AT47" s="128">
        <f t="shared" si="26"/>
        <v>2.0667332356883681</v>
      </c>
      <c r="AU47" s="129">
        <f t="shared" si="27"/>
        <v>35</v>
      </c>
      <c r="AV47" s="130" t="str">
        <f t="shared" si="28"/>
        <v/>
      </c>
      <c r="AX47" s="128">
        <f t="shared" si="29"/>
        <v>1.7790305581072492</v>
      </c>
      <c r="AY47" s="129">
        <f t="shared" si="30"/>
        <v>35</v>
      </c>
      <c r="AZ47" s="130" t="str">
        <f t="shared" si="31"/>
        <v/>
      </c>
      <c r="BB47" s="128">
        <f t="shared" si="32"/>
        <v>0.86337661572131841</v>
      </c>
      <c r="BC47" s="129">
        <f t="shared" si="33"/>
        <v>18</v>
      </c>
      <c r="BD47" s="130" t="str">
        <f t="shared" si="34"/>
        <v/>
      </c>
      <c r="BF47" s="128">
        <f t="shared" si="35"/>
        <v>0.91625997674604731</v>
      </c>
      <c r="BG47" s="129">
        <f t="shared" si="36"/>
        <v>17</v>
      </c>
      <c r="BH47" s="130" t="str">
        <f t="shared" si="37"/>
        <v/>
      </c>
    </row>
    <row r="48" spans="1:60" ht="14.5" x14ac:dyDescent="0.35">
      <c r="A48" s="89">
        <v>45</v>
      </c>
      <c r="B48" s="90">
        <v>1.5073304927668736</v>
      </c>
      <c r="C48" s="90">
        <v>-1.4833908578203276</v>
      </c>
      <c r="D48" s="91" t="s">
        <v>0</v>
      </c>
      <c r="J48" s="128">
        <f t="shared" si="38"/>
        <v>1.2123346061906459</v>
      </c>
      <c r="K48" s="129">
        <f t="shared" si="0"/>
        <v>19</v>
      </c>
      <c r="L48" s="130" t="str">
        <f t="shared" si="1"/>
        <v/>
      </c>
      <c r="N48" s="128">
        <f t="shared" si="2"/>
        <v>3.0639388427943</v>
      </c>
      <c r="O48" s="129">
        <f t="shared" si="3"/>
        <v>48</v>
      </c>
      <c r="P48" s="130" t="str">
        <f t="shared" si="4"/>
        <v/>
      </c>
      <c r="R48" s="128">
        <f t="shared" si="5"/>
        <v>2.2104183382873961</v>
      </c>
      <c r="S48" s="129">
        <f t="shared" si="6"/>
        <v>47</v>
      </c>
      <c r="T48" s="130" t="str">
        <f t="shared" si="7"/>
        <v/>
      </c>
      <c r="V48" s="128">
        <f t="shared" si="8"/>
        <v>3.6112608447479033</v>
      </c>
      <c r="W48" s="129">
        <f t="shared" si="9"/>
        <v>49</v>
      </c>
      <c r="X48" s="130" t="str">
        <f t="shared" si="10"/>
        <v/>
      </c>
      <c r="Z48" s="128">
        <f t="shared" si="11"/>
        <v>1.1650451129345758</v>
      </c>
      <c r="AA48" s="129">
        <f t="shared" si="12"/>
        <v>21</v>
      </c>
      <c r="AB48" s="130" t="str">
        <f t="shared" si="13"/>
        <v/>
      </c>
      <c r="AD48" s="134">
        <f t="shared" si="14"/>
        <v>0.14075971643550789</v>
      </c>
      <c r="AE48" s="135">
        <f t="shared" si="15"/>
        <v>2</v>
      </c>
      <c r="AF48" s="136" t="str">
        <f t="shared" si="16"/>
        <v>NORMAL</v>
      </c>
      <c r="AH48" s="128">
        <f t="shared" si="17"/>
        <v>4.0173379239508149</v>
      </c>
      <c r="AI48" s="129">
        <f t="shared" si="18"/>
        <v>48</v>
      </c>
      <c r="AJ48" s="130" t="str">
        <f t="shared" si="19"/>
        <v/>
      </c>
      <c r="AL48" s="128">
        <f t="shared" si="20"/>
        <v>3.1101357314012295</v>
      </c>
      <c r="AM48" s="129">
        <f t="shared" si="21"/>
        <v>48</v>
      </c>
      <c r="AN48" s="130" t="str">
        <f t="shared" si="22"/>
        <v/>
      </c>
      <c r="AP48" s="128">
        <f t="shared" si="23"/>
        <v>4.3483753822465667</v>
      </c>
      <c r="AQ48" s="129">
        <f t="shared" si="24"/>
        <v>49</v>
      </c>
      <c r="AR48" s="130" t="str">
        <f t="shared" si="25"/>
        <v/>
      </c>
      <c r="AT48" s="128">
        <f t="shared" si="26"/>
        <v>0.83136281230420506</v>
      </c>
      <c r="AU48" s="129">
        <f t="shared" si="27"/>
        <v>13</v>
      </c>
      <c r="AV48" s="130" t="str">
        <f t="shared" si="28"/>
        <v/>
      </c>
      <c r="AX48" s="128">
        <f t="shared" si="29"/>
        <v>1.0949080934054258</v>
      </c>
      <c r="AY48" s="129">
        <f t="shared" si="30"/>
        <v>18</v>
      </c>
      <c r="AZ48" s="130" t="str">
        <f t="shared" si="31"/>
        <v/>
      </c>
      <c r="BB48" s="128">
        <f t="shared" si="32"/>
        <v>3.6828971464323654</v>
      </c>
      <c r="BC48" s="129">
        <f t="shared" si="33"/>
        <v>48</v>
      </c>
      <c r="BD48" s="130" t="str">
        <f t="shared" si="34"/>
        <v/>
      </c>
      <c r="BF48" s="128">
        <f t="shared" si="35"/>
        <v>1.9276137568863803</v>
      </c>
      <c r="BG48" s="129">
        <f t="shared" si="36"/>
        <v>41</v>
      </c>
      <c r="BH48" s="130" t="str">
        <f t="shared" si="37"/>
        <v/>
      </c>
    </row>
    <row r="49" spans="1:60" ht="14.5" x14ac:dyDescent="0.35">
      <c r="A49" s="89">
        <v>46</v>
      </c>
      <c r="B49" s="90">
        <v>-5.7164230264612481E-2</v>
      </c>
      <c r="C49" s="90">
        <v>-0.2165534099007774</v>
      </c>
      <c r="D49" s="91" t="s">
        <v>0</v>
      </c>
      <c r="J49" s="128">
        <f t="shared" si="38"/>
        <v>1.3707408805642924</v>
      </c>
      <c r="K49" s="129">
        <f t="shared" si="0"/>
        <v>26</v>
      </c>
      <c r="L49" s="130" t="str">
        <f t="shared" si="1"/>
        <v/>
      </c>
      <c r="N49" s="128">
        <f t="shared" si="2"/>
        <v>1.0868816547980245</v>
      </c>
      <c r="O49" s="129">
        <f t="shared" si="3"/>
        <v>24</v>
      </c>
      <c r="P49" s="130" t="str">
        <f t="shared" si="4"/>
        <v/>
      </c>
      <c r="R49" s="134">
        <f t="shared" si="5"/>
        <v>0.20784070307605168</v>
      </c>
      <c r="S49" s="135">
        <f t="shared" si="6"/>
        <v>3</v>
      </c>
      <c r="T49" s="136" t="str">
        <f t="shared" si="7"/>
        <v>NORMAL</v>
      </c>
      <c r="V49" s="128">
        <f t="shared" si="8"/>
        <v>1.6722221783756894</v>
      </c>
      <c r="W49" s="129">
        <f t="shared" si="9"/>
        <v>28</v>
      </c>
      <c r="X49" s="130" t="str">
        <f t="shared" si="10"/>
        <v/>
      </c>
      <c r="Z49" s="128">
        <f t="shared" si="11"/>
        <v>0.86337661572131841</v>
      </c>
      <c r="AA49" s="129">
        <f t="shared" si="12"/>
        <v>11</v>
      </c>
      <c r="AB49" s="130" t="str">
        <f t="shared" si="13"/>
        <v/>
      </c>
      <c r="AD49" s="128">
        <f t="shared" si="14"/>
        <v>2.1045126551042088</v>
      </c>
      <c r="AE49" s="129">
        <f t="shared" si="15"/>
        <v>24</v>
      </c>
      <c r="AF49" s="130" t="str">
        <f t="shared" si="16"/>
        <v/>
      </c>
      <c r="AH49" s="128">
        <f t="shared" si="17"/>
        <v>2.0145454366830782</v>
      </c>
      <c r="AI49" s="129">
        <f t="shared" si="18"/>
        <v>28</v>
      </c>
      <c r="AJ49" s="130" t="str">
        <f t="shared" si="19"/>
        <v/>
      </c>
      <c r="AL49" s="128">
        <f t="shared" si="20"/>
        <v>1.1005740284829613</v>
      </c>
      <c r="AM49" s="129">
        <f t="shared" si="21"/>
        <v>24</v>
      </c>
      <c r="AN49" s="130" t="str">
        <f t="shared" si="22"/>
        <v/>
      </c>
      <c r="AP49" s="128">
        <f t="shared" si="23"/>
        <v>2.4155313289879246</v>
      </c>
      <c r="AQ49" s="129">
        <f t="shared" si="24"/>
        <v>28</v>
      </c>
      <c r="AR49" s="130" t="str">
        <f t="shared" si="25"/>
        <v/>
      </c>
      <c r="AT49" s="128">
        <f t="shared" si="26"/>
        <v>1.2580789026835861</v>
      </c>
      <c r="AU49" s="129">
        <f t="shared" si="27"/>
        <v>22</v>
      </c>
      <c r="AV49" s="130" t="str">
        <f t="shared" si="28"/>
        <v/>
      </c>
      <c r="AX49" s="128">
        <f t="shared" si="29"/>
        <v>0.97136612988328963</v>
      </c>
      <c r="AY49" s="129">
        <f t="shared" si="30"/>
        <v>14</v>
      </c>
      <c r="AZ49" s="130" t="str">
        <f t="shared" si="31"/>
        <v/>
      </c>
      <c r="BB49" s="128">
        <f t="shared" si="32"/>
        <v>1.6758014103112913</v>
      </c>
      <c r="BC49" s="129">
        <f t="shared" si="33"/>
        <v>28</v>
      </c>
      <c r="BD49" s="130" t="str">
        <f t="shared" si="34"/>
        <v/>
      </c>
      <c r="BF49" s="134">
        <f t="shared" si="35"/>
        <v>0.14075971643550281</v>
      </c>
      <c r="BG49" s="135">
        <f t="shared" si="36"/>
        <v>2</v>
      </c>
      <c r="BH49" s="136" t="str">
        <f t="shared" si="37"/>
        <v>NORMAL</v>
      </c>
    </row>
    <row r="50" spans="1:60" ht="14.5" x14ac:dyDescent="0.35">
      <c r="A50" s="89">
        <v>47</v>
      </c>
      <c r="B50" s="90">
        <v>1.5073304927668736</v>
      </c>
      <c r="C50" s="94">
        <v>-1.5537707160380816</v>
      </c>
      <c r="D50" s="91" t="s">
        <v>0</v>
      </c>
      <c r="J50" s="128">
        <f t="shared" si="38"/>
        <v>1.2818430297285686</v>
      </c>
      <c r="K50" s="129">
        <f t="shared" si="0"/>
        <v>23</v>
      </c>
      <c r="L50" s="130" t="str">
        <f t="shared" si="1"/>
        <v/>
      </c>
      <c r="N50" s="128">
        <f t="shared" si="2"/>
        <v>3.1144470893365637</v>
      </c>
      <c r="O50" s="129">
        <f t="shared" si="3"/>
        <v>51</v>
      </c>
      <c r="P50" s="130" t="str">
        <f t="shared" si="4"/>
        <v/>
      </c>
      <c r="R50" s="128">
        <f t="shared" si="5"/>
        <v>2.2536922779085224</v>
      </c>
      <c r="S50" s="129">
        <f t="shared" si="6"/>
        <v>49</v>
      </c>
      <c r="T50" s="130" t="str">
        <f t="shared" si="7"/>
        <v/>
      </c>
      <c r="V50" s="128">
        <f t="shared" si="8"/>
        <v>3.6650399069841892</v>
      </c>
      <c r="W50" s="129">
        <f t="shared" si="9"/>
        <v>51</v>
      </c>
      <c r="X50" s="130" t="str">
        <f t="shared" si="10"/>
        <v/>
      </c>
      <c r="Z50" s="128">
        <f t="shared" si="11"/>
        <v>1.2047585980539872</v>
      </c>
      <c r="AA50" s="129">
        <f t="shared" si="12"/>
        <v>24</v>
      </c>
      <c r="AB50" s="130" t="str">
        <f t="shared" si="13"/>
        <v/>
      </c>
      <c r="AD50" s="134">
        <f t="shared" si="14"/>
        <v>7.0379858217753943E-2</v>
      </c>
      <c r="AE50" s="135">
        <f t="shared" si="15"/>
        <v>1</v>
      </c>
      <c r="AF50" s="136" t="str">
        <f t="shared" si="16"/>
        <v>NORMAL</v>
      </c>
      <c r="AH50" s="128">
        <f t="shared" si="17"/>
        <v>4.0657492084720106</v>
      </c>
      <c r="AI50" s="129">
        <f t="shared" si="18"/>
        <v>50</v>
      </c>
      <c r="AJ50" s="130" t="str">
        <f t="shared" si="19"/>
        <v/>
      </c>
      <c r="AL50" s="128">
        <f t="shared" si="20"/>
        <v>3.1567689826563132</v>
      </c>
      <c r="AM50" s="129">
        <f t="shared" si="21"/>
        <v>50</v>
      </c>
      <c r="AN50" s="130" t="str">
        <f t="shared" si="22"/>
        <v/>
      </c>
      <c r="AP50" s="128">
        <f t="shared" si="23"/>
        <v>4.4032761593925533</v>
      </c>
      <c r="AQ50" s="129">
        <f t="shared" si="24"/>
        <v>51</v>
      </c>
      <c r="AR50" s="130" t="str">
        <f t="shared" si="25"/>
        <v/>
      </c>
      <c r="AT50" s="128">
        <f t="shared" si="26"/>
        <v>0.85775523645566654</v>
      </c>
      <c r="AU50" s="129">
        <f t="shared" si="27"/>
        <v>14</v>
      </c>
      <c r="AV50" s="130" t="str">
        <f t="shared" si="28"/>
        <v/>
      </c>
      <c r="AX50" s="128">
        <f t="shared" si="29"/>
        <v>1.1283277890958683</v>
      </c>
      <c r="AY50" s="129">
        <f t="shared" si="30"/>
        <v>19</v>
      </c>
      <c r="AZ50" s="130" t="str">
        <f t="shared" si="31"/>
        <v/>
      </c>
      <c r="BB50" s="128">
        <f t="shared" si="32"/>
        <v>3.7303374413898518</v>
      </c>
      <c r="BC50" s="129">
        <f t="shared" si="33"/>
        <v>50</v>
      </c>
      <c r="BD50" s="130" t="str">
        <f t="shared" si="34"/>
        <v/>
      </c>
      <c r="BF50" s="128">
        <f t="shared" si="35"/>
        <v>1.9695569304664462</v>
      </c>
      <c r="BG50" s="129">
        <f t="shared" si="36"/>
        <v>43</v>
      </c>
      <c r="BH50" s="130" t="str">
        <f t="shared" si="37"/>
        <v/>
      </c>
    </row>
    <row r="51" spans="1:60" ht="14.5" x14ac:dyDescent="0.35">
      <c r="A51" s="89">
        <v>48</v>
      </c>
      <c r="B51" s="90">
        <v>-0.64384975140141976</v>
      </c>
      <c r="C51" s="90">
        <v>0.48724517227675168</v>
      </c>
      <c r="D51" s="91" t="s">
        <v>1</v>
      </c>
      <c r="J51" s="128">
        <f t="shared" si="38"/>
        <v>2.1032821015766063</v>
      </c>
      <c r="K51" s="129">
        <f t="shared" si="0"/>
        <v>38</v>
      </c>
      <c r="L51" s="130" t="str">
        <f t="shared" si="1"/>
        <v/>
      </c>
      <c r="N51" s="128">
        <f t="shared" si="2"/>
        <v>0.21113957465326172</v>
      </c>
      <c r="O51" s="129">
        <f t="shared" si="3"/>
        <v>4</v>
      </c>
      <c r="P51" s="130" t="str">
        <f t="shared" si="4"/>
        <v/>
      </c>
      <c r="R51" s="128">
        <f t="shared" si="5"/>
        <v>0.74444409696928571</v>
      </c>
      <c r="S51" s="129">
        <f t="shared" si="6"/>
        <v>15</v>
      </c>
      <c r="T51" s="130" t="str">
        <f t="shared" si="7"/>
        <v/>
      </c>
      <c r="V51" s="128">
        <f t="shared" si="8"/>
        <v>0.79849651908149799</v>
      </c>
      <c r="W51" s="129">
        <f t="shared" si="9"/>
        <v>14</v>
      </c>
      <c r="X51" s="130" t="str">
        <f t="shared" si="10"/>
        <v/>
      </c>
      <c r="Z51" s="128">
        <f t="shared" si="11"/>
        <v>1.7790305581072456</v>
      </c>
      <c r="AA51" s="129">
        <f t="shared" si="12"/>
        <v>38</v>
      </c>
      <c r="AB51" s="130" t="str">
        <f t="shared" si="13"/>
        <v/>
      </c>
      <c r="AD51" s="128">
        <f t="shared" si="14"/>
        <v>3.0142276691344763</v>
      </c>
      <c r="AE51" s="129">
        <f t="shared" si="15"/>
        <v>38</v>
      </c>
      <c r="AF51" s="130" t="str">
        <f t="shared" si="16"/>
        <v/>
      </c>
      <c r="AH51" s="128">
        <f t="shared" si="17"/>
        <v>1.1005740284829613</v>
      </c>
      <c r="AI51" s="129">
        <f t="shared" si="18"/>
        <v>15</v>
      </c>
      <c r="AJ51" s="130" t="str">
        <f t="shared" si="19"/>
        <v/>
      </c>
      <c r="AL51" s="134">
        <f t="shared" si="20"/>
        <v>0.20784070307605174</v>
      </c>
      <c r="AM51" s="135">
        <f t="shared" si="21"/>
        <v>2</v>
      </c>
      <c r="AN51" s="136" t="str">
        <f t="shared" si="22"/>
        <v>PANAS</v>
      </c>
      <c r="AP51" s="128">
        <f t="shared" si="23"/>
        <v>1.5249687465033399</v>
      </c>
      <c r="AQ51" s="129">
        <f t="shared" si="24"/>
        <v>16</v>
      </c>
      <c r="AR51" s="130" t="str">
        <f t="shared" si="25"/>
        <v/>
      </c>
      <c r="AT51" s="128">
        <f t="shared" si="26"/>
        <v>2.1741876911232834</v>
      </c>
      <c r="AU51" s="129">
        <f t="shared" si="27"/>
        <v>38</v>
      </c>
      <c r="AV51" s="130" t="str">
        <f t="shared" si="28"/>
        <v/>
      </c>
      <c r="AX51" s="128">
        <f t="shared" si="29"/>
        <v>1.8871183540253811</v>
      </c>
      <c r="AY51" s="129">
        <f t="shared" si="30"/>
        <v>37</v>
      </c>
      <c r="AZ51" s="130" t="str">
        <f t="shared" si="31"/>
        <v/>
      </c>
      <c r="BB51" s="128">
        <f t="shared" si="32"/>
        <v>0.7661023419924835</v>
      </c>
      <c r="BC51" s="129">
        <f t="shared" si="33"/>
        <v>14</v>
      </c>
      <c r="BD51" s="130" t="str">
        <f t="shared" si="34"/>
        <v/>
      </c>
      <c r="BF51" s="128">
        <f t="shared" si="35"/>
        <v>1.0283377949232957</v>
      </c>
      <c r="BG51" s="129">
        <f t="shared" si="36"/>
        <v>21</v>
      </c>
      <c r="BH51" s="130" t="str">
        <f t="shared" si="37"/>
        <v/>
      </c>
    </row>
    <row r="52" spans="1:60" ht="14.5" x14ac:dyDescent="0.35">
      <c r="A52" s="89">
        <v>49</v>
      </c>
      <c r="B52" s="90">
        <v>0.33395945049325904</v>
      </c>
      <c r="C52" s="90">
        <v>-0.70921241742504482</v>
      </c>
      <c r="D52" s="91" t="s">
        <v>0</v>
      </c>
      <c r="J52" s="128">
        <f t="shared" si="38"/>
        <v>1.0650964816620798</v>
      </c>
      <c r="K52" s="129">
        <f t="shared" si="0"/>
        <v>14</v>
      </c>
      <c r="L52" s="130" t="str">
        <f t="shared" si="1"/>
        <v/>
      </c>
      <c r="N52" s="128">
        <f t="shared" si="2"/>
        <v>1.7138963248721637</v>
      </c>
      <c r="O52" s="129">
        <f t="shared" si="3"/>
        <v>36</v>
      </c>
      <c r="P52" s="130" t="str">
        <f t="shared" si="4"/>
        <v/>
      </c>
      <c r="R52" s="128">
        <f t="shared" si="5"/>
        <v>0.81314984169440085</v>
      </c>
      <c r="S52" s="129">
        <f t="shared" si="6"/>
        <v>19</v>
      </c>
      <c r="T52" s="130" t="str">
        <f t="shared" si="7"/>
        <v/>
      </c>
      <c r="V52" s="128">
        <f t="shared" si="8"/>
        <v>2.2935138905101589</v>
      </c>
      <c r="W52" s="129">
        <f t="shared" si="9"/>
        <v>37</v>
      </c>
      <c r="X52" s="130" t="str">
        <f t="shared" si="10"/>
        <v/>
      </c>
      <c r="Z52" s="134">
        <f t="shared" si="11"/>
        <v>0.24095171961079859</v>
      </c>
      <c r="AA52" s="135">
        <f t="shared" si="12"/>
        <v>3</v>
      </c>
      <c r="AB52" s="136" t="str">
        <f t="shared" si="13"/>
        <v>NORMAL</v>
      </c>
      <c r="AD52" s="128">
        <f t="shared" si="14"/>
        <v>1.4879218506599039</v>
      </c>
      <c r="AE52" s="129">
        <f t="shared" si="15"/>
        <v>16</v>
      </c>
      <c r="AF52" s="130" t="str">
        <f t="shared" si="16"/>
        <v/>
      </c>
      <c r="AH52" s="128">
        <f t="shared" si="17"/>
        <v>2.6421970913466848</v>
      </c>
      <c r="AI52" s="129">
        <f t="shared" si="18"/>
        <v>36</v>
      </c>
      <c r="AJ52" s="130" t="str">
        <f t="shared" si="19"/>
        <v/>
      </c>
      <c r="AL52" s="128">
        <f t="shared" si="20"/>
        <v>1.7267532314426368</v>
      </c>
      <c r="AM52" s="129">
        <f t="shared" si="21"/>
        <v>35</v>
      </c>
      <c r="AN52" s="130" t="str">
        <f t="shared" si="22"/>
        <v/>
      </c>
      <c r="AP52" s="128">
        <f t="shared" si="23"/>
        <v>3.0378849386570703</v>
      </c>
      <c r="AQ52" s="129">
        <f t="shared" si="24"/>
        <v>37</v>
      </c>
      <c r="AR52" s="130" t="str">
        <f t="shared" si="25"/>
        <v/>
      </c>
      <c r="AT52" s="128">
        <f t="shared" si="26"/>
        <v>0.62903945134179495</v>
      </c>
      <c r="AU52" s="129">
        <f t="shared" si="27"/>
        <v>7</v>
      </c>
      <c r="AV52" s="130" t="str">
        <f t="shared" si="28"/>
        <v/>
      </c>
      <c r="AX52" s="128">
        <f t="shared" si="29"/>
        <v>0.34277926497443595</v>
      </c>
      <c r="AY52" s="129">
        <f t="shared" si="30"/>
        <v>5</v>
      </c>
      <c r="AZ52" s="130" t="str">
        <f t="shared" si="31"/>
        <v/>
      </c>
      <c r="BB52" s="128">
        <f t="shared" si="32"/>
        <v>2.3023376419235166</v>
      </c>
      <c r="BC52" s="129">
        <f t="shared" si="33"/>
        <v>36</v>
      </c>
      <c r="BD52" s="130" t="str">
        <f t="shared" si="34"/>
        <v/>
      </c>
      <c r="BF52" s="128">
        <f t="shared" si="35"/>
        <v>0.52612816377605232</v>
      </c>
      <c r="BG52" s="129">
        <f t="shared" si="36"/>
        <v>10</v>
      </c>
      <c r="BH52" s="130" t="str">
        <f t="shared" si="37"/>
        <v/>
      </c>
    </row>
    <row r="53" spans="1:60" ht="14.5" x14ac:dyDescent="0.35">
      <c r="A53" s="89">
        <v>50</v>
      </c>
      <c r="B53" s="90">
        <v>-0.83941159178035551</v>
      </c>
      <c r="C53" s="90">
        <v>0.90952432158327012</v>
      </c>
      <c r="D53" s="91" t="s">
        <v>1</v>
      </c>
      <c r="J53" s="128">
        <f t="shared" si="38"/>
        <v>2.4615213196019656</v>
      </c>
      <c r="K53" s="129">
        <f t="shared" si="0"/>
        <v>41</v>
      </c>
      <c r="L53" s="130" t="str">
        <f t="shared" si="1"/>
        <v/>
      </c>
      <c r="N53" s="128">
        <f t="shared" si="2"/>
        <v>0.28779220524043825</v>
      </c>
      <c r="O53" s="129">
        <f t="shared" si="3"/>
        <v>6</v>
      </c>
      <c r="P53" s="130" t="str">
        <f t="shared" si="4"/>
        <v/>
      </c>
      <c r="R53" s="128">
        <f t="shared" si="5"/>
        <v>1.2077656644939623</v>
      </c>
      <c r="S53" s="129">
        <f t="shared" si="6"/>
        <v>26</v>
      </c>
      <c r="T53" s="130" t="str">
        <f t="shared" si="7"/>
        <v/>
      </c>
      <c r="V53" s="134">
        <f t="shared" si="8"/>
        <v>0.3518992910887645</v>
      </c>
      <c r="W53" s="135">
        <f t="shared" si="9"/>
        <v>2</v>
      </c>
      <c r="X53" s="136" t="str">
        <f t="shared" si="10"/>
        <v>PANAS</v>
      </c>
      <c r="Z53" s="128">
        <f t="shared" si="11"/>
        <v>2.2293059489282303</v>
      </c>
      <c r="AA53" s="129">
        <f t="shared" si="12"/>
        <v>41</v>
      </c>
      <c r="AB53" s="130" t="str">
        <f t="shared" si="13"/>
        <v/>
      </c>
      <c r="AD53" s="128">
        <f t="shared" si="14"/>
        <v>3.4535064628852772</v>
      </c>
      <c r="AE53" s="129">
        <f t="shared" si="15"/>
        <v>41</v>
      </c>
      <c r="AF53" s="130" t="str">
        <f t="shared" si="16"/>
        <v/>
      </c>
      <c r="AH53" s="128">
        <f t="shared" si="17"/>
        <v>0.68412938233958498</v>
      </c>
      <c r="AI53" s="129">
        <f t="shared" si="18"/>
        <v>12</v>
      </c>
      <c r="AJ53" s="130" t="str">
        <f t="shared" si="19"/>
        <v/>
      </c>
      <c r="AL53" s="128">
        <f t="shared" si="20"/>
        <v>0.3518992910887645</v>
      </c>
      <c r="AM53" s="129">
        <f t="shared" si="21"/>
        <v>8</v>
      </c>
      <c r="AN53" s="130" t="str">
        <f t="shared" si="22"/>
        <v/>
      </c>
      <c r="AP53" s="128">
        <f t="shared" si="23"/>
        <v>1.0601081663815159</v>
      </c>
      <c r="AQ53" s="129">
        <f t="shared" si="24"/>
        <v>11</v>
      </c>
      <c r="AR53" s="130" t="str">
        <f t="shared" si="25"/>
        <v/>
      </c>
      <c r="AT53" s="128">
        <f t="shared" si="26"/>
        <v>2.6278576325343934</v>
      </c>
      <c r="AU53" s="129">
        <f t="shared" si="27"/>
        <v>41</v>
      </c>
      <c r="AV53" s="130" t="str">
        <f t="shared" si="28"/>
        <v/>
      </c>
      <c r="AX53" s="128">
        <f t="shared" si="29"/>
        <v>2.3419971724946445</v>
      </c>
      <c r="AY53" s="129">
        <f t="shared" si="30"/>
        <v>41</v>
      </c>
      <c r="AZ53" s="130" t="str">
        <f t="shared" si="31"/>
        <v/>
      </c>
      <c r="BB53" s="128">
        <f t="shared" si="32"/>
        <v>0.39740540772910543</v>
      </c>
      <c r="BC53" s="129">
        <f t="shared" si="33"/>
        <v>6</v>
      </c>
      <c r="BD53" s="130" t="str">
        <f t="shared" si="34"/>
        <v/>
      </c>
      <c r="BF53" s="128">
        <f t="shared" si="35"/>
        <v>1.4888881939385714</v>
      </c>
      <c r="BG53" s="129">
        <f t="shared" si="36"/>
        <v>30</v>
      </c>
      <c r="BH53" s="130" t="str">
        <f t="shared" si="37"/>
        <v/>
      </c>
    </row>
    <row r="54" spans="1:60" ht="14.5" x14ac:dyDescent="0.35">
      <c r="A54" s="89">
        <v>51</v>
      </c>
      <c r="B54" s="90">
        <v>-5.7164230264612481E-2</v>
      </c>
      <c r="C54" s="90">
        <v>-0.28693326811853131</v>
      </c>
      <c r="D54" s="91" t="s">
        <v>0</v>
      </c>
      <c r="J54" s="128">
        <f t="shared" si="38"/>
        <v>1.3689328826525502</v>
      </c>
      <c r="K54" s="129">
        <f t="shared" si="0"/>
        <v>25</v>
      </c>
      <c r="L54" s="130" t="str">
        <f t="shared" si="1"/>
        <v/>
      </c>
      <c r="N54" s="128">
        <f t="shared" si="2"/>
        <v>1.1467569452550839</v>
      </c>
      <c r="O54" s="129">
        <f t="shared" si="3"/>
        <v>27</v>
      </c>
      <c r="P54" s="130" t="str">
        <f t="shared" si="4"/>
        <v/>
      </c>
      <c r="R54" s="128">
        <f t="shared" si="5"/>
        <v>0.24095171961079861</v>
      </c>
      <c r="S54" s="129">
        <f t="shared" si="6"/>
        <v>5</v>
      </c>
      <c r="T54" s="130" t="str">
        <f t="shared" si="7"/>
        <v/>
      </c>
      <c r="V54" s="128">
        <f t="shared" si="8"/>
        <v>1.7347391633585243</v>
      </c>
      <c r="W54" s="129">
        <f t="shared" si="9"/>
        <v>29</v>
      </c>
      <c r="X54" s="130" t="str">
        <f t="shared" si="10"/>
        <v/>
      </c>
      <c r="Z54" s="128">
        <f t="shared" si="11"/>
        <v>0.81314984169440085</v>
      </c>
      <c r="AA54" s="129">
        <f t="shared" si="12"/>
        <v>10</v>
      </c>
      <c r="AB54" s="130" t="str">
        <f t="shared" si="13"/>
        <v/>
      </c>
      <c r="AD54" s="128">
        <f t="shared" si="14"/>
        <v>2.0581044342371149</v>
      </c>
      <c r="AE54" s="129">
        <f t="shared" si="15"/>
        <v>23</v>
      </c>
      <c r="AF54" s="130" t="str">
        <f t="shared" si="16"/>
        <v/>
      </c>
      <c r="AH54" s="128">
        <f t="shared" si="17"/>
        <v>2.0667332356883681</v>
      </c>
      <c r="AI54" s="129">
        <f t="shared" si="18"/>
        <v>29</v>
      </c>
      <c r="AJ54" s="130" t="str">
        <f t="shared" si="19"/>
        <v/>
      </c>
      <c r="AL54" s="128">
        <f t="shared" si="20"/>
        <v>1.1511688209617603</v>
      </c>
      <c r="AM54" s="129">
        <f t="shared" si="21"/>
        <v>25</v>
      </c>
      <c r="AN54" s="130" t="str">
        <f t="shared" si="22"/>
        <v/>
      </c>
      <c r="AP54" s="128">
        <f t="shared" si="23"/>
        <v>2.4772856904947371</v>
      </c>
      <c r="AQ54" s="129">
        <f t="shared" si="24"/>
        <v>29</v>
      </c>
      <c r="AR54" s="130" t="str">
        <f t="shared" si="25"/>
        <v/>
      </c>
      <c r="AT54" s="128">
        <f t="shared" si="26"/>
        <v>1.2037536149159667</v>
      </c>
      <c r="AU54" s="129">
        <f t="shared" si="27"/>
        <v>21</v>
      </c>
      <c r="AV54" s="130" t="str">
        <f t="shared" si="28"/>
        <v/>
      </c>
      <c r="AX54" s="128">
        <f t="shared" si="29"/>
        <v>0.91625997674604731</v>
      </c>
      <c r="AY54" s="129">
        <f t="shared" si="30"/>
        <v>12</v>
      </c>
      <c r="AZ54" s="130" t="str">
        <f t="shared" si="31"/>
        <v/>
      </c>
      <c r="BB54" s="128">
        <f t="shared" si="32"/>
        <v>1.7267532314426404</v>
      </c>
      <c r="BC54" s="129">
        <f t="shared" si="33"/>
        <v>29</v>
      </c>
      <c r="BD54" s="130" t="str">
        <f t="shared" si="34"/>
        <v/>
      </c>
      <c r="BF54" s="134">
        <f t="shared" si="35"/>
        <v>7.0379858217748892E-2</v>
      </c>
      <c r="BG54" s="135">
        <f t="shared" si="36"/>
        <v>1</v>
      </c>
      <c r="BH54" s="136" t="str">
        <f t="shared" si="37"/>
        <v>NORMAL</v>
      </c>
    </row>
    <row r="55" spans="1:60" ht="15" thickBot="1" x14ac:dyDescent="0.4">
      <c r="A55" s="89">
        <v>52</v>
      </c>
      <c r="B55" s="90">
        <v>1.7028923331458092</v>
      </c>
      <c r="C55" s="90">
        <v>-1.3426311413848249</v>
      </c>
      <c r="D55" s="91" t="s">
        <v>0</v>
      </c>
      <c r="J55" s="131">
        <f t="shared" si="38"/>
        <v>1.1258222476343949</v>
      </c>
      <c r="K55" s="132">
        <f t="shared" si="0"/>
        <v>15</v>
      </c>
      <c r="L55" s="133" t="str">
        <f t="shared" si="1"/>
        <v/>
      </c>
      <c r="N55" s="131">
        <f t="shared" si="2"/>
        <v>3.110135731401233</v>
      </c>
      <c r="O55" s="132">
        <f t="shared" si="3"/>
        <v>50</v>
      </c>
      <c r="P55" s="133" t="str">
        <f t="shared" si="4"/>
        <v/>
      </c>
      <c r="R55" s="131">
        <f t="shared" si="5"/>
        <v>2.2925867715736907</v>
      </c>
      <c r="S55" s="132">
        <f t="shared" si="6"/>
        <v>51</v>
      </c>
      <c r="T55" s="133" t="str">
        <f t="shared" si="7"/>
        <v/>
      </c>
      <c r="V55" s="131">
        <f t="shared" si="8"/>
        <v>3.6392870742524712</v>
      </c>
      <c r="W55" s="132">
        <f t="shared" si="9"/>
        <v>50</v>
      </c>
      <c r="X55" s="133" t="str">
        <f t="shared" si="10"/>
        <v/>
      </c>
      <c r="Z55" s="131">
        <f t="shared" si="11"/>
        <v>1.2726006838521928</v>
      </c>
      <c r="AA55" s="132">
        <f t="shared" si="12"/>
        <v>27</v>
      </c>
      <c r="AB55" s="133" t="str">
        <f t="shared" si="13"/>
        <v/>
      </c>
      <c r="AD55" s="131">
        <f t="shared" si="14"/>
        <v>0.3427792649744319</v>
      </c>
      <c r="AE55" s="132">
        <f t="shared" si="15"/>
        <v>7</v>
      </c>
      <c r="AF55" s="133" t="str">
        <f t="shared" si="16"/>
        <v/>
      </c>
      <c r="AH55" s="131">
        <f t="shared" si="17"/>
        <v>4.0708323615324167</v>
      </c>
      <c r="AI55" s="132">
        <f t="shared" si="18"/>
        <v>51</v>
      </c>
      <c r="AJ55" s="133" t="str">
        <f t="shared" si="19"/>
        <v/>
      </c>
      <c r="AL55" s="131">
        <f t="shared" si="20"/>
        <v>3.1740010657623396</v>
      </c>
      <c r="AM55" s="132">
        <f t="shared" si="21"/>
        <v>51</v>
      </c>
      <c r="AN55" s="133" t="str">
        <f t="shared" si="22"/>
        <v/>
      </c>
      <c r="AP55" s="131">
        <f>SQRT((B55-$G$12)^2+(C55-$H$12)^2)</f>
        <v>4.368779238946539</v>
      </c>
      <c r="AQ55" s="132">
        <f t="shared" si="24"/>
        <v>50</v>
      </c>
      <c r="AR55" s="133" t="str">
        <f t="shared" si="25"/>
        <v/>
      </c>
      <c r="AT55" s="131">
        <f t="shared" si="26"/>
        <v>0.98788872504999925</v>
      </c>
      <c r="AU55" s="132">
        <f t="shared" si="27"/>
        <v>19</v>
      </c>
      <c r="AV55" s="133" t="str">
        <f t="shared" si="28"/>
        <v/>
      </c>
      <c r="AX55" s="131">
        <f t="shared" si="29"/>
        <v>1.225003148532706</v>
      </c>
      <c r="AY55" s="132">
        <f t="shared" si="30"/>
        <v>23</v>
      </c>
      <c r="AZ55" s="133" t="str">
        <f t="shared" si="31"/>
        <v/>
      </c>
      <c r="BB55" s="131">
        <f t="shared" si="32"/>
        <v>3.7415461825220104</v>
      </c>
      <c r="BC55" s="132">
        <f t="shared" si="33"/>
        <v>51</v>
      </c>
      <c r="BD55" s="133" t="str">
        <f t="shared" si="34"/>
        <v/>
      </c>
      <c r="BF55" s="131">
        <f t="shared" si="35"/>
        <v>2.017089660174606</v>
      </c>
      <c r="BG55" s="132">
        <f t="shared" si="36"/>
        <v>46</v>
      </c>
      <c r="BH55" s="133" t="str">
        <f t="shared" si="37"/>
        <v/>
      </c>
    </row>
  </sheetData>
  <mergeCells count="16">
    <mergeCell ref="F1:H2"/>
    <mergeCell ref="F19:H20"/>
    <mergeCell ref="AL1:AN2"/>
    <mergeCell ref="AP1:AR2"/>
    <mergeCell ref="J1:L2"/>
    <mergeCell ref="N1:P2"/>
    <mergeCell ref="R1:T2"/>
    <mergeCell ref="V1:X2"/>
    <mergeCell ref="Z1:AB2"/>
    <mergeCell ref="A1:D2"/>
    <mergeCell ref="AT1:AV2"/>
    <mergeCell ref="AX1:AZ2"/>
    <mergeCell ref="BB1:BD2"/>
    <mergeCell ref="BF1:BH2"/>
    <mergeCell ref="AD1:AF2"/>
    <mergeCell ref="AH1:A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EB86-A756-463D-9D81-360CB7DA8D2B}">
  <dimension ref="A1:L80"/>
  <sheetViews>
    <sheetView tabSelected="1" topLeftCell="A7" zoomScaleNormal="100" workbookViewId="0">
      <selection activeCell="H16" sqref="H16"/>
    </sheetView>
  </sheetViews>
  <sheetFormatPr defaultRowHeight="12.5" x14ac:dyDescent="0.25"/>
  <cols>
    <col min="1" max="1" width="14.6328125" style="7" customWidth="1"/>
    <col min="2" max="3" width="12.453125" bestFit="1" customWidth="1"/>
    <col min="4" max="4" width="9.81640625" bestFit="1" customWidth="1"/>
    <col min="5" max="5" width="11.08984375" bestFit="1" customWidth="1"/>
    <col min="12" max="12" width="11.7265625" customWidth="1"/>
  </cols>
  <sheetData>
    <row r="1" spans="1:7" ht="12.5" customHeight="1" x14ac:dyDescent="0.25">
      <c r="A1" s="118" t="s">
        <v>2</v>
      </c>
      <c r="B1" s="118"/>
      <c r="C1" s="118"/>
      <c r="D1" s="118"/>
      <c r="E1" s="118"/>
      <c r="G1" s="11"/>
    </row>
    <row r="2" spans="1:7" ht="12.5" customHeight="1" x14ac:dyDescent="0.25">
      <c r="A2" s="118"/>
      <c r="B2" s="118"/>
      <c r="C2" s="118"/>
      <c r="D2" s="118"/>
      <c r="E2" s="118"/>
      <c r="G2" s="13"/>
    </row>
    <row r="3" spans="1:7" ht="13" x14ac:dyDescent="0.25">
      <c r="A3" s="119" t="s">
        <v>23</v>
      </c>
      <c r="B3" s="119" t="s">
        <v>4</v>
      </c>
      <c r="C3" s="119" t="s">
        <v>5</v>
      </c>
      <c r="D3" s="119" t="s">
        <v>28</v>
      </c>
      <c r="E3" s="138" t="s">
        <v>31</v>
      </c>
      <c r="G3" s="13"/>
    </row>
    <row r="4" spans="1:7" ht="14.5" x14ac:dyDescent="0.35">
      <c r="A4" s="89">
        <v>1</v>
      </c>
      <c r="B4" s="120">
        <v>1.3117686523879377</v>
      </c>
      <c r="C4" s="120">
        <v>-0.28693326811853131</v>
      </c>
      <c r="D4" s="91" t="s">
        <v>0</v>
      </c>
      <c r="E4" s="139" t="s">
        <v>1</v>
      </c>
    </row>
    <row r="5" spans="1:7" ht="14.5" x14ac:dyDescent="0.35">
      <c r="A5" s="89">
        <v>2</v>
      </c>
      <c r="B5" s="120">
        <v>-0.64384975140141976</v>
      </c>
      <c r="C5" s="120">
        <v>0.6983847469300134</v>
      </c>
      <c r="D5" s="91" t="s">
        <v>1</v>
      </c>
      <c r="E5" s="139" t="s">
        <v>1</v>
      </c>
    </row>
    <row r="6" spans="1:7" ht="14.5" x14ac:dyDescent="0.35">
      <c r="A6" s="89">
        <v>3</v>
      </c>
      <c r="B6" s="120">
        <v>-0.25272607064354824</v>
      </c>
      <c r="C6" s="120">
        <v>-0.14617355168302351</v>
      </c>
      <c r="D6" s="91" t="s">
        <v>1</v>
      </c>
      <c r="E6" s="139" t="s">
        <v>1</v>
      </c>
    </row>
    <row r="7" spans="1:7" ht="14.5" x14ac:dyDescent="0.35">
      <c r="A7" s="89">
        <v>4</v>
      </c>
      <c r="B7" s="120">
        <v>-0.83941159178035551</v>
      </c>
      <c r="C7" s="120">
        <v>1.2614236126720346</v>
      </c>
      <c r="D7" s="91" t="s">
        <v>1</v>
      </c>
      <c r="E7" s="139" t="s">
        <v>1</v>
      </c>
    </row>
    <row r="8" spans="1:7" ht="14.5" x14ac:dyDescent="0.35">
      <c r="A8" s="89">
        <v>5</v>
      </c>
      <c r="B8" s="120">
        <v>0.52952129087219479</v>
      </c>
      <c r="C8" s="120">
        <v>-0.84997213386055259</v>
      </c>
      <c r="D8" s="91" t="s">
        <v>0</v>
      </c>
      <c r="E8" s="139" t="s">
        <v>0</v>
      </c>
    </row>
    <row r="9" spans="1:7" ht="14.5" x14ac:dyDescent="0.35">
      <c r="A9" s="89">
        <v>6</v>
      </c>
      <c r="B9" s="120">
        <v>1.5073304927668736</v>
      </c>
      <c r="C9" s="120">
        <v>-1.6241505742558355</v>
      </c>
      <c r="D9" s="91" t="s">
        <v>0</v>
      </c>
      <c r="E9" s="139" t="s">
        <v>0</v>
      </c>
    </row>
    <row r="10" spans="1:7" ht="14.5" x14ac:dyDescent="0.35">
      <c r="A10" s="89">
        <v>7</v>
      </c>
      <c r="B10" s="120">
        <v>-1.4260971129171627</v>
      </c>
      <c r="C10" s="120">
        <v>1.2614236126720346</v>
      </c>
      <c r="D10" s="91" t="s">
        <v>1</v>
      </c>
      <c r="E10" s="139" t="s">
        <v>1</v>
      </c>
    </row>
    <row r="11" spans="1:7" ht="14.5" x14ac:dyDescent="0.35">
      <c r="A11" s="89">
        <v>8</v>
      </c>
      <c r="B11" s="120">
        <v>-0.83941159178035551</v>
      </c>
      <c r="C11" s="120">
        <v>0.55762503049450562</v>
      </c>
      <c r="D11" s="91" t="s">
        <v>1</v>
      </c>
      <c r="E11" s="139" t="s">
        <v>1</v>
      </c>
    </row>
    <row r="12" spans="1:7" ht="14.5" x14ac:dyDescent="0.35">
      <c r="A12" s="89">
        <v>9</v>
      </c>
      <c r="B12" s="120">
        <v>-1.230535272538227</v>
      </c>
      <c r="C12" s="120">
        <v>1.8948423366318099</v>
      </c>
      <c r="D12" s="91" t="s">
        <v>1</v>
      </c>
      <c r="E12" s="139" t="s">
        <v>1</v>
      </c>
    </row>
    <row r="13" spans="1:7" ht="14.5" x14ac:dyDescent="0.35">
      <c r="A13" s="89">
        <v>10</v>
      </c>
      <c r="B13" s="120">
        <v>0.72508313125113055</v>
      </c>
      <c r="C13" s="120">
        <v>-1.2018714249493172</v>
      </c>
      <c r="D13" s="91" t="s">
        <v>0</v>
      </c>
      <c r="E13" s="139" t="s">
        <v>0</v>
      </c>
    </row>
    <row r="14" spans="1:7" ht="14.5" x14ac:dyDescent="0.35">
      <c r="A14" s="89">
        <v>11</v>
      </c>
      <c r="B14" s="120">
        <v>0.52952129087219479</v>
      </c>
      <c r="C14" s="120">
        <v>-0.99073185029606037</v>
      </c>
      <c r="D14" s="91" t="s">
        <v>0</v>
      </c>
      <c r="E14" s="139" t="s">
        <v>0</v>
      </c>
    </row>
    <row r="15" spans="1:7" ht="14.5" x14ac:dyDescent="0.35">
      <c r="A15" s="89">
        <v>12</v>
      </c>
      <c r="B15" s="120">
        <v>-1.230535272538227</v>
      </c>
      <c r="C15" s="120">
        <v>0.97990417980102407</v>
      </c>
      <c r="D15" s="91" t="s">
        <v>1</v>
      </c>
      <c r="E15" s="139" t="s">
        <v>1</v>
      </c>
    </row>
    <row r="16" spans="1:7" ht="14.5" x14ac:dyDescent="0.35">
      <c r="A16" s="89">
        <v>13</v>
      </c>
      <c r="B16" s="120">
        <v>-5.7164230264612481E-2</v>
      </c>
      <c r="C16" s="120">
        <v>-0.35731312633628021</v>
      </c>
      <c r="D16" s="91" t="s">
        <v>0</v>
      </c>
      <c r="E16" s="139" t="s">
        <v>0</v>
      </c>
    </row>
    <row r="17" spans="1:11" ht="13" thickBot="1" x14ac:dyDescent="0.3"/>
    <row r="18" spans="1:11" s="16" customFormat="1" ht="15.5" x14ac:dyDescent="0.25">
      <c r="A18" s="14"/>
      <c r="B18" s="15"/>
      <c r="C18" s="82" t="s">
        <v>39</v>
      </c>
      <c r="D18" s="83"/>
      <c r="F18" s="16" t="s">
        <v>64</v>
      </c>
    </row>
    <row r="19" spans="1:11" s="16" customFormat="1" ht="15.5" x14ac:dyDescent="0.25">
      <c r="A19" s="17"/>
      <c r="B19" s="18"/>
      <c r="C19" s="19" t="s">
        <v>40</v>
      </c>
      <c r="D19" s="20" t="s">
        <v>41</v>
      </c>
      <c r="F19" s="16" t="s">
        <v>65</v>
      </c>
    </row>
    <row r="20" spans="1:11" s="16" customFormat="1" ht="15.5" x14ac:dyDescent="0.25">
      <c r="A20" s="84" t="s">
        <v>42</v>
      </c>
      <c r="B20" s="19" t="s">
        <v>40</v>
      </c>
      <c r="C20" s="21">
        <v>5</v>
      </c>
      <c r="D20" s="22">
        <v>0</v>
      </c>
      <c r="F20" s="23" t="s">
        <v>43</v>
      </c>
      <c r="G20" s="24" t="s">
        <v>44</v>
      </c>
    </row>
    <row r="21" spans="1:11" s="16" customFormat="1" ht="16" thickBot="1" x14ac:dyDescent="0.3">
      <c r="A21" s="85"/>
      <c r="B21" s="25" t="s">
        <v>41</v>
      </c>
      <c r="C21" s="26">
        <v>1</v>
      </c>
      <c r="D21" s="27">
        <v>7</v>
      </c>
      <c r="F21" s="24" t="s">
        <v>45</v>
      </c>
      <c r="G21" s="23" t="s">
        <v>46</v>
      </c>
    </row>
    <row r="22" spans="1:11" s="16" customFormat="1" ht="15.5" x14ac:dyDescent="0.25"/>
    <row r="23" spans="1:11" s="16" customFormat="1" ht="15.5" x14ac:dyDescent="0.25">
      <c r="A23" s="68" t="s">
        <v>47</v>
      </c>
      <c r="B23" s="68"/>
      <c r="C23" s="68"/>
      <c r="D23" s="68"/>
    </row>
    <row r="24" spans="1:11" s="16" customFormat="1" ht="15.5" x14ac:dyDescent="0.25">
      <c r="A24" s="64" t="s">
        <v>48</v>
      </c>
      <c r="B24" s="86" t="s">
        <v>49</v>
      </c>
      <c r="C24" s="86"/>
      <c r="D24" s="28"/>
      <c r="F24" s="76" t="s">
        <v>48</v>
      </c>
      <c r="G24" s="76"/>
      <c r="H24" s="77" t="s">
        <v>66</v>
      </c>
      <c r="I24" s="77"/>
      <c r="J24" s="77"/>
      <c r="K24" s="77"/>
    </row>
    <row r="25" spans="1:11" s="16" customFormat="1" ht="15.5" x14ac:dyDescent="0.25">
      <c r="A25" s="64"/>
      <c r="B25" s="80" t="s">
        <v>50</v>
      </c>
      <c r="C25" s="80"/>
      <c r="D25" s="28"/>
      <c r="F25" s="76"/>
      <c r="G25" s="76"/>
      <c r="H25" s="78" t="s">
        <v>67</v>
      </c>
      <c r="I25" s="78"/>
      <c r="J25" s="78"/>
      <c r="K25" s="78"/>
    </row>
    <row r="26" spans="1:11" s="16" customFormat="1" ht="15.5" x14ac:dyDescent="0.25">
      <c r="A26" s="69" t="s">
        <v>51</v>
      </c>
      <c r="B26" s="71" t="s">
        <v>68</v>
      </c>
      <c r="C26" s="71"/>
      <c r="D26" s="29"/>
    </row>
    <row r="27" spans="1:11" s="16" customFormat="1" ht="15.5" x14ac:dyDescent="0.25">
      <c r="A27" s="69"/>
      <c r="B27" s="81" t="s">
        <v>69</v>
      </c>
      <c r="C27" s="81"/>
      <c r="D27" s="29"/>
    </row>
    <row r="28" spans="1:11" s="16" customFormat="1" ht="15.5" x14ac:dyDescent="0.25">
      <c r="A28" s="64" t="s">
        <v>51</v>
      </c>
      <c r="B28" s="30">
        <f>C20+D21</f>
        <v>12</v>
      </c>
      <c r="C28" s="28"/>
      <c r="D28" s="28"/>
    </row>
    <row r="29" spans="1:11" s="16" customFormat="1" ht="15.5" x14ac:dyDescent="0.25">
      <c r="A29" s="64"/>
      <c r="B29" s="31">
        <f>C20+D21+D20+C21</f>
        <v>13</v>
      </c>
      <c r="C29" s="28"/>
      <c r="D29" s="28"/>
    </row>
    <row r="30" spans="1:11" s="16" customFormat="1" ht="15.5" x14ac:dyDescent="0.25">
      <c r="A30" s="32" t="s">
        <v>51</v>
      </c>
      <c r="B30" s="33">
        <f>B28/B29</f>
        <v>0.92307692307692313</v>
      </c>
      <c r="C30" s="29" t="s">
        <v>52</v>
      </c>
      <c r="D30" s="29"/>
    </row>
    <row r="31" spans="1:11" s="16" customFormat="1" ht="15.5" x14ac:dyDescent="0.25">
      <c r="A31" s="34" t="s">
        <v>51</v>
      </c>
      <c r="B31" s="35">
        <f>B30</f>
        <v>0.92307692307692313</v>
      </c>
      <c r="C31" s="28"/>
      <c r="D31" s="28"/>
    </row>
    <row r="32" spans="1:11" s="16" customFormat="1" ht="15.5" x14ac:dyDescent="0.25"/>
    <row r="33" spans="1:12" s="16" customFormat="1" ht="15.5" x14ac:dyDescent="0.25">
      <c r="A33" s="68" t="s">
        <v>53</v>
      </c>
      <c r="B33" s="68"/>
      <c r="C33" s="68"/>
      <c r="D33" s="68"/>
    </row>
    <row r="34" spans="1:12" s="16" customFormat="1" ht="15.5" x14ac:dyDescent="0.25">
      <c r="A34" s="64" t="s">
        <v>54</v>
      </c>
      <c r="B34" s="30" t="s">
        <v>43</v>
      </c>
      <c r="C34" s="28"/>
      <c r="D34" s="28"/>
      <c r="F34" s="76" t="s">
        <v>54</v>
      </c>
      <c r="G34" s="76"/>
      <c r="H34" s="77" t="s">
        <v>77</v>
      </c>
      <c r="I34" s="77"/>
      <c r="J34" s="77"/>
      <c r="K34" s="77"/>
      <c r="L34" s="77"/>
    </row>
    <row r="35" spans="1:12" s="16" customFormat="1" ht="15.5" x14ac:dyDescent="0.25">
      <c r="A35" s="64"/>
      <c r="B35" s="31" t="s">
        <v>55</v>
      </c>
      <c r="C35" s="28"/>
      <c r="D35" s="28"/>
      <c r="F35" s="76"/>
      <c r="G35" s="76"/>
      <c r="H35" s="78" t="s">
        <v>76</v>
      </c>
      <c r="I35" s="78"/>
      <c r="J35" s="78"/>
      <c r="K35" s="78"/>
      <c r="L35" s="78"/>
    </row>
    <row r="36" spans="1:12" s="43" customFormat="1" ht="15.5" x14ac:dyDescent="0.25">
      <c r="A36" s="48"/>
      <c r="B36" s="51" t="s">
        <v>73</v>
      </c>
      <c r="C36" s="42" t="s">
        <v>74</v>
      </c>
      <c r="E36" s="49"/>
      <c r="F36" s="49"/>
      <c r="G36" s="44"/>
      <c r="H36" s="44"/>
      <c r="I36" s="44"/>
      <c r="J36" s="44"/>
      <c r="K36" s="44"/>
    </row>
    <row r="37" spans="1:12" s="43" customFormat="1" ht="15.5" x14ac:dyDescent="0.25">
      <c r="A37" s="54" t="s">
        <v>84</v>
      </c>
      <c r="B37" s="45">
        <f>C20</f>
        <v>5</v>
      </c>
      <c r="C37" s="45">
        <f>D21</f>
        <v>7</v>
      </c>
      <c r="E37" s="49"/>
      <c r="F37" s="49"/>
      <c r="G37" s="44"/>
      <c r="H37" s="44"/>
      <c r="I37" s="44"/>
      <c r="J37" s="44"/>
      <c r="K37" s="44"/>
    </row>
    <row r="38" spans="1:12" s="43" customFormat="1" ht="15.5" x14ac:dyDescent="0.25">
      <c r="A38" s="54" t="s">
        <v>85</v>
      </c>
      <c r="B38" s="53">
        <f>D20</f>
        <v>0</v>
      </c>
      <c r="C38" s="45">
        <f>C21</f>
        <v>1</v>
      </c>
      <c r="I38" s="44"/>
      <c r="J38" s="44"/>
      <c r="K38" s="44"/>
    </row>
    <row r="39" spans="1:12" s="43" customFormat="1" ht="15.5" x14ac:dyDescent="0.25">
      <c r="A39" s="79" t="s">
        <v>71</v>
      </c>
      <c r="B39" s="53" t="s">
        <v>75</v>
      </c>
      <c r="C39" s="53" t="s">
        <v>78</v>
      </c>
      <c r="I39" s="44"/>
      <c r="J39" s="44"/>
      <c r="K39" s="44"/>
    </row>
    <row r="40" spans="1:12" s="43" customFormat="1" ht="15.5" x14ac:dyDescent="0.25">
      <c r="A40" s="66"/>
      <c r="B40" s="52">
        <f>B37/(B37+B38)</f>
        <v>1</v>
      </c>
      <c r="C40" s="46">
        <f>C37/(C37+C38)</f>
        <v>0.875</v>
      </c>
      <c r="I40" s="44"/>
      <c r="J40" s="44"/>
      <c r="K40" s="44"/>
    </row>
    <row r="41" spans="1:12" s="47" customFormat="1" x14ac:dyDescent="0.25"/>
    <row r="42" spans="1:12" s="43" customFormat="1" ht="15.5" x14ac:dyDescent="0.25">
      <c r="A42" s="73" t="s">
        <v>72</v>
      </c>
      <c r="B42" s="70" t="s">
        <v>83</v>
      </c>
      <c r="C42" s="74"/>
      <c r="D42" s="74"/>
    </row>
    <row r="43" spans="1:12" s="43" customFormat="1" ht="15.5" x14ac:dyDescent="0.25">
      <c r="A43" s="73"/>
      <c r="B43" s="75" t="s">
        <v>70</v>
      </c>
      <c r="C43" s="75"/>
      <c r="D43" s="75"/>
    </row>
    <row r="44" spans="1:12" s="16" customFormat="1" ht="15.5" x14ac:dyDescent="0.25">
      <c r="A44" s="64" t="s">
        <v>51</v>
      </c>
      <c r="B44" s="30" t="s">
        <v>79</v>
      </c>
      <c r="C44" s="28"/>
      <c r="D44" s="28"/>
    </row>
    <row r="45" spans="1:12" s="16" customFormat="1" ht="15.5" x14ac:dyDescent="0.25">
      <c r="A45" s="64"/>
      <c r="B45" s="31">
        <v>2</v>
      </c>
      <c r="C45" s="28"/>
      <c r="D45" s="28"/>
    </row>
    <row r="46" spans="1:12" s="16" customFormat="1" ht="15.5" x14ac:dyDescent="0.25">
      <c r="A46" s="69" t="s">
        <v>51</v>
      </c>
      <c r="B46" s="39">
        <f>B40+C40</f>
        <v>1.875</v>
      </c>
      <c r="C46" s="29"/>
      <c r="D46" s="29"/>
    </row>
    <row r="47" spans="1:12" s="16" customFormat="1" ht="15.5" x14ac:dyDescent="0.25">
      <c r="A47" s="69"/>
      <c r="B47" s="36">
        <v>2</v>
      </c>
      <c r="C47" s="29"/>
      <c r="D47" s="29"/>
    </row>
    <row r="48" spans="1:12" s="16" customFormat="1" ht="15.5" x14ac:dyDescent="0.25">
      <c r="A48" s="34" t="s">
        <v>51</v>
      </c>
      <c r="B48" s="41">
        <f>B46/B47</f>
        <v>0.9375</v>
      </c>
      <c r="C48" s="28" t="s">
        <v>52</v>
      </c>
      <c r="D48" s="28"/>
    </row>
    <row r="49" spans="1:12" s="16" customFormat="1" ht="15.5" x14ac:dyDescent="0.25">
      <c r="A49" s="32" t="s">
        <v>51</v>
      </c>
      <c r="B49" s="50">
        <f>B48</f>
        <v>0.9375</v>
      </c>
      <c r="C49" s="29"/>
      <c r="D49" s="29"/>
    </row>
    <row r="50" spans="1:12" s="16" customFormat="1" ht="15.5" x14ac:dyDescent="0.25"/>
    <row r="51" spans="1:12" s="16" customFormat="1" ht="15.5" x14ac:dyDescent="0.25">
      <c r="A51" s="68" t="s">
        <v>56</v>
      </c>
      <c r="B51" s="68"/>
      <c r="C51" s="68"/>
      <c r="D51" s="68"/>
    </row>
    <row r="52" spans="1:12" s="16" customFormat="1" ht="15.5" x14ac:dyDescent="0.25">
      <c r="A52" s="64" t="s">
        <v>57</v>
      </c>
      <c r="B52" s="30" t="s">
        <v>43</v>
      </c>
      <c r="C52" s="28"/>
      <c r="D52" s="28"/>
      <c r="F52" s="76" t="s">
        <v>57</v>
      </c>
      <c r="G52" s="76"/>
      <c r="H52" s="77" t="s">
        <v>77</v>
      </c>
      <c r="I52" s="77"/>
      <c r="J52" s="77"/>
      <c r="K52" s="77"/>
      <c r="L52" s="77"/>
    </row>
    <row r="53" spans="1:12" s="16" customFormat="1" ht="15.5" x14ac:dyDescent="0.25">
      <c r="A53" s="64"/>
      <c r="B53" s="31" t="s">
        <v>58</v>
      </c>
      <c r="C53" s="28"/>
      <c r="D53" s="28"/>
      <c r="F53" s="76"/>
      <c r="G53" s="76"/>
      <c r="H53" s="78" t="s">
        <v>100</v>
      </c>
      <c r="I53" s="78"/>
      <c r="J53" s="78"/>
      <c r="K53" s="78"/>
      <c r="L53" s="78"/>
    </row>
    <row r="54" spans="1:12" s="43" customFormat="1" ht="15.5" x14ac:dyDescent="0.25">
      <c r="A54" s="48"/>
      <c r="B54" s="51" t="s">
        <v>73</v>
      </c>
      <c r="C54" s="42" t="s">
        <v>74</v>
      </c>
      <c r="E54" s="49"/>
      <c r="F54" s="49"/>
      <c r="G54" s="44"/>
      <c r="H54" s="44"/>
      <c r="I54" s="44"/>
      <c r="J54" s="44"/>
      <c r="K54" s="44"/>
    </row>
    <row r="55" spans="1:12" s="43" customFormat="1" ht="15.5" x14ac:dyDescent="0.25">
      <c r="A55" s="54" t="s">
        <v>84</v>
      </c>
      <c r="B55" s="45">
        <f>C20</f>
        <v>5</v>
      </c>
      <c r="C55" s="45">
        <f>D21</f>
        <v>7</v>
      </c>
      <c r="E55" s="49"/>
      <c r="F55" s="49"/>
      <c r="G55" s="44"/>
      <c r="H55" s="44"/>
      <c r="I55" s="44"/>
      <c r="J55" s="44"/>
      <c r="K55" s="44"/>
    </row>
    <row r="56" spans="1:12" s="43" customFormat="1" ht="15.5" x14ac:dyDescent="0.25">
      <c r="A56" s="54" t="s">
        <v>86</v>
      </c>
      <c r="B56" s="53">
        <f>C21</f>
        <v>1</v>
      </c>
      <c r="C56" s="45">
        <f>D20</f>
        <v>0</v>
      </c>
      <c r="I56" s="44"/>
      <c r="J56" s="44"/>
      <c r="K56" s="44"/>
    </row>
    <row r="57" spans="1:12" s="43" customFormat="1" ht="15.5" x14ac:dyDescent="0.25">
      <c r="A57" s="65" t="s">
        <v>81</v>
      </c>
      <c r="B57" s="53" t="s">
        <v>87</v>
      </c>
      <c r="C57" s="53" t="s">
        <v>88</v>
      </c>
      <c r="I57" s="44"/>
      <c r="J57" s="44"/>
      <c r="K57" s="44"/>
    </row>
    <row r="58" spans="1:12" s="43" customFormat="1" ht="15.5" x14ac:dyDescent="0.25">
      <c r="A58" s="66"/>
      <c r="B58" s="52">
        <f>B55/(B55+B56)</f>
        <v>0.83333333333333337</v>
      </c>
      <c r="C58" s="46">
        <f>C55/(C55+C56)</f>
        <v>1</v>
      </c>
      <c r="I58" s="44"/>
      <c r="J58" s="44"/>
      <c r="K58" s="44"/>
    </row>
    <row r="59" spans="1:12" s="47" customFormat="1" x14ac:dyDescent="0.25"/>
    <row r="60" spans="1:12" s="43" customFormat="1" ht="15.5" x14ac:dyDescent="0.25">
      <c r="A60" s="69" t="s">
        <v>80</v>
      </c>
      <c r="B60" s="70" t="s">
        <v>82</v>
      </c>
      <c r="C60" s="74"/>
      <c r="D60" s="74"/>
    </row>
    <row r="61" spans="1:12" s="43" customFormat="1" ht="15.5" x14ac:dyDescent="0.25">
      <c r="A61" s="73"/>
      <c r="B61" s="75" t="s">
        <v>70</v>
      </c>
      <c r="C61" s="75"/>
      <c r="D61" s="75"/>
    </row>
    <row r="62" spans="1:12" s="16" customFormat="1" ht="15.5" x14ac:dyDescent="0.25">
      <c r="A62" s="64" t="s">
        <v>51</v>
      </c>
      <c r="B62" s="30" t="s">
        <v>89</v>
      </c>
      <c r="C62" s="28"/>
      <c r="D62" s="28"/>
    </row>
    <row r="63" spans="1:12" s="16" customFormat="1" ht="15.5" x14ac:dyDescent="0.25">
      <c r="A63" s="64"/>
      <c r="B63" s="31">
        <v>2</v>
      </c>
      <c r="C63" s="28"/>
      <c r="D63" s="28"/>
    </row>
    <row r="64" spans="1:12" s="16" customFormat="1" ht="15.5" x14ac:dyDescent="0.25">
      <c r="A64" s="69" t="s">
        <v>51</v>
      </c>
      <c r="B64" s="39">
        <f>B58+C58</f>
        <v>1.8333333333333335</v>
      </c>
      <c r="C64" s="29"/>
      <c r="D64" s="29"/>
    </row>
    <row r="65" spans="1:11" s="16" customFormat="1" ht="15.5" x14ac:dyDescent="0.25">
      <c r="A65" s="69"/>
      <c r="B65" s="36">
        <v>2</v>
      </c>
      <c r="C65" s="29"/>
      <c r="D65" s="29"/>
    </row>
    <row r="66" spans="1:11" s="16" customFormat="1" ht="15.5" x14ac:dyDescent="0.25">
      <c r="A66" s="34" t="s">
        <v>51</v>
      </c>
      <c r="B66" s="41">
        <f>B64/B65</f>
        <v>0.91666666666666674</v>
      </c>
      <c r="C66" s="28" t="s">
        <v>52</v>
      </c>
      <c r="D66" s="28"/>
    </row>
    <row r="67" spans="1:11" s="16" customFormat="1" ht="15.5" x14ac:dyDescent="0.25">
      <c r="A67" s="32" t="s">
        <v>51</v>
      </c>
      <c r="B67" s="50">
        <f>B66</f>
        <v>0.91666666666666674</v>
      </c>
      <c r="C67" s="29"/>
      <c r="D67" s="29"/>
    </row>
    <row r="68" spans="1:11" s="16" customFormat="1" ht="15.5" x14ac:dyDescent="0.25"/>
    <row r="69" spans="1:11" s="16" customFormat="1" ht="15.5" x14ac:dyDescent="0.25">
      <c r="A69" s="68" t="s">
        <v>59</v>
      </c>
      <c r="B69" s="68"/>
      <c r="C69" s="68"/>
      <c r="D69" s="68"/>
    </row>
    <row r="70" spans="1:11" s="16" customFormat="1" ht="15.5" x14ac:dyDescent="0.25">
      <c r="A70" s="64" t="s">
        <v>60</v>
      </c>
      <c r="B70" s="64" t="s">
        <v>61</v>
      </c>
      <c r="C70" s="37" t="s">
        <v>62</v>
      </c>
      <c r="D70" s="38"/>
    </row>
    <row r="71" spans="1:11" s="16" customFormat="1" ht="15.5" x14ac:dyDescent="0.25">
      <c r="A71" s="64"/>
      <c r="B71" s="64"/>
      <c r="C71" s="28" t="s">
        <v>63</v>
      </c>
    </row>
    <row r="72" spans="1:11" s="43" customFormat="1" ht="15.5" x14ac:dyDescent="0.25">
      <c r="A72" s="48"/>
      <c r="B72" s="51" t="s">
        <v>73</v>
      </c>
      <c r="C72" s="42" t="s">
        <v>74</v>
      </c>
      <c r="E72" s="49"/>
      <c r="F72" s="49"/>
      <c r="G72" s="44"/>
      <c r="H72" s="44"/>
      <c r="I72" s="44"/>
      <c r="J72" s="44"/>
      <c r="K72" s="44"/>
    </row>
    <row r="73" spans="1:11" s="43" customFormat="1" ht="15.5" x14ac:dyDescent="0.25">
      <c r="A73" s="55" t="s">
        <v>81</v>
      </c>
      <c r="B73" s="45">
        <f>B58</f>
        <v>0.83333333333333337</v>
      </c>
      <c r="C73" s="45">
        <f>C58</f>
        <v>1</v>
      </c>
      <c r="E73" s="49"/>
      <c r="F73" s="49"/>
      <c r="G73" s="44"/>
      <c r="H73" s="44"/>
      <c r="I73" s="44"/>
      <c r="J73" s="44"/>
      <c r="K73" s="44"/>
    </row>
    <row r="74" spans="1:11" s="43" customFormat="1" ht="15.5" x14ac:dyDescent="0.25">
      <c r="A74" s="55" t="s">
        <v>71</v>
      </c>
      <c r="B74" s="53">
        <f>B40</f>
        <v>1</v>
      </c>
      <c r="C74" s="45">
        <f>C40</f>
        <v>0.875</v>
      </c>
      <c r="I74" s="44"/>
      <c r="J74" s="44"/>
      <c r="K74" s="44"/>
    </row>
    <row r="75" spans="1:11" s="43" customFormat="1" ht="46.5" x14ac:dyDescent="0.25">
      <c r="A75" s="72" t="s">
        <v>90</v>
      </c>
      <c r="B75" s="56" t="s">
        <v>93</v>
      </c>
      <c r="C75" s="56" t="s">
        <v>94</v>
      </c>
      <c r="I75" s="44"/>
      <c r="J75" s="44"/>
      <c r="K75" s="44"/>
    </row>
    <row r="76" spans="1:11" s="43" customFormat="1" ht="15.5" x14ac:dyDescent="0.25">
      <c r="A76" s="72"/>
      <c r="B76" s="52">
        <f>2*((B73*B74)/(B73+B74))</f>
        <v>0.90909090909090906</v>
      </c>
      <c r="C76" s="46">
        <f>2*((C73*C74)/(C73+C74))</f>
        <v>0.93333333333333335</v>
      </c>
      <c r="I76" s="44"/>
      <c r="J76" s="44"/>
      <c r="K76" s="44"/>
    </row>
    <row r="77" spans="1:11" s="59" customFormat="1" ht="15.5" x14ac:dyDescent="0.25">
      <c r="A77" s="57"/>
      <c r="B77" s="58"/>
      <c r="C77" s="61"/>
      <c r="I77" s="60"/>
      <c r="J77" s="60"/>
      <c r="K77" s="60"/>
    </row>
    <row r="78" spans="1:11" s="16" customFormat="1" ht="15.5" x14ac:dyDescent="0.25">
      <c r="A78" s="69" t="s">
        <v>51</v>
      </c>
      <c r="B78" s="69" t="s">
        <v>61</v>
      </c>
      <c r="C78" s="70" t="s">
        <v>91</v>
      </c>
      <c r="D78" s="70"/>
    </row>
    <row r="79" spans="1:11" s="16" customFormat="1" ht="15.5" x14ac:dyDescent="0.25">
      <c r="A79" s="69"/>
      <c r="B79" s="69"/>
      <c r="C79" s="71" t="s">
        <v>92</v>
      </c>
      <c r="D79" s="71"/>
    </row>
    <row r="80" spans="1:11" s="16" customFormat="1" ht="15.5" x14ac:dyDescent="0.25">
      <c r="A80" s="34" t="s">
        <v>51</v>
      </c>
      <c r="B80" s="40">
        <f>2*(B67*B49)/(B67+B49)</f>
        <v>0.9269662921348315</v>
      </c>
      <c r="C80" s="67"/>
      <c r="D80" s="67"/>
    </row>
  </sheetData>
  <mergeCells count="45">
    <mergeCell ref="A1:E2"/>
    <mergeCell ref="C18:D18"/>
    <mergeCell ref="A20:A21"/>
    <mergeCell ref="A23:D23"/>
    <mergeCell ref="A24:A25"/>
    <mergeCell ref="B24:C24"/>
    <mergeCell ref="F24:G25"/>
    <mergeCell ref="H24:K24"/>
    <mergeCell ref="B25:C25"/>
    <mergeCell ref="H25:K25"/>
    <mergeCell ref="A26:A27"/>
    <mergeCell ref="B26:C26"/>
    <mergeCell ref="B27:C27"/>
    <mergeCell ref="F52:G53"/>
    <mergeCell ref="H52:L52"/>
    <mergeCell ref="H53:L53"/>
    <mergeCell ref="A28:A29"/>
    <mergeCell ref="A33:D33"/>
    <mergeCell ref="A34:A35"/>
    <mergeCell ref="F34:G35"/>
    <mergeCell ref="H34:L34"/>
    <mergeCell ref="H35:L35"/>
    <mergeCell ref="B42:D42"/>
    <mergeCell ref="A42:A43"/>
    <mergeCell ref="B43:D43"/>
    <mergeCell ref="A39:A40"/>
    <mergeCell ref="A44:A45"/>
    <mergeCell ref="A46:A47"/>
    <mergeCell ref="A51:D51"/>
    <mergeCell ref="A52:A53"/>
    <mergeCell ref="A57:A58"/>
    <mergeCell ref="C80:D80"/>
    <mergeCell ref="A69:D69"/>
    <mergeCell ref="A70:A71"/>
    <mergeCell ref="B70:B71"/>
    <mergeCell ref="A78:A79"/>
    <mergeCell ref="B78:B79"/>
    <mergeCell ref="C78:D78"/>
    <mergeCell ref="C79:D79"/>
    <mergeCell ref="A75:A76"/>
    <mergeCell ref="A60:A61"/>
    <mergeCell ref="B60:D60"/>
    <mergeCell ref="B61:D61"/>
    <mergeCell ref="A62:A63"/>
    <mergeCell ref="A64:A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Mentah</vt:lpstr>
      <vt:lpstr>Normalisasi</vt:lpstr>
      <vt:lpstr>Dataset</vt:lpstr>
      <vt:lpstr>Uji Data</vt:lpstr>
      <vt:lpstr>Hasil + 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2022-01-23T13:46:16Z</dcterms:modified>
</cp:coreProperties>
</file>