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80" yWindow="0" windowWidth="283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F29" i="1"/>
  <c r="D28" i="1"/>
  <c r="F28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F39" i="1"/>
  <c r="J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H39" i="1"/>
  <c r="D15" i="1"/>
  <c r="F15" i="1"/>
  <c r="D20" i="1"/>
  <c r="F20" i="1"/>
  <c r="D13" i="1"/>
  <c r="F13" i="1"/>
  <c r="D18" i="1"/>
  <c r="F18" i="1"/>
  <c r="D17" i="1"/>
  <c r="F17" i="1"/>
  <c r="D19" i="1"/>
  <c r="F19" i="1"/>
  <c r="D14" i="1"/>
  <c r="F14" i="1"/>
  <c r="D16" i="1"/>
  <c r="F16" i="1"/>
  <c r="D12" i="1"/>
  <c r="F12" i="1"/>
  <c r="F21" i="1"/>
  <c r="J12" i="1"/>
  <c r="G15" i="1"/>
  <c r="H15" i="1"/>
  <c r="G20" i="1"/>
  <c r="H20" i="1"/>
  <c r="G13" i="1"/>
  <c r="H13" i="1"/>
  <c r="G18" i="1"/>
  <c r="H18" i="1"/>
  <c r="G17" i="1"/>
  <c r="H17" i="1"/>
  <c r="G19" i="1"/>
  <c r="H19" i="1"/>
  <c r="G14" i="1"/>
  <c r="H14" i="1"/>
  <c r="G16" i="1"/>
  <c r="H16" i="1"/>
  <c r="G12" i="1"/>
  <c r="H12" i="1"/>
  <c r="H21" i="1"/>
  <c r="D3" i="1"/>
  <c r="F3" i="1"/>
  <c r="D4" i="1"/>
  <c r="F4" i="1"/>
  <c r="D5" i="1"/>
  <c r="F5" i="1"/>
  <c r="D6" i="1"/>
  <c r="F6" i="1"/>
  <c r="F7" i="1"/>
  <c r="J3" i="1"/>
  <c r="G3" i="1"/>
  <c r="H3" i="1"/>
  <c r="G4" i="1"/>
  <c r="H4" i="1"/>
  <c r="G5" i="1"/>
  <c r="H5" i="1"/>
  <c r="G6" i="1"/>
  <c r="H6" i="1"/>
  <c r="H7" i="1"/>
  <c r="G28" i="1"/>
  <c r="G39" i="1"/>
  <c r="G7" i="1"/>
  <c r="G21" i="1"/>
</calcChain>
</file>

<file path=xl/sharedStrings.xml><?xml version="1.0" encoding="utf-8"?>
<sst xmlns="http://schemas.openxmlformats.org/spreadsheetml/2006/main" count="58" uniqueCount="30">
  <si>
    <t>Oxide</t>
  </si>
  <si>
    <t>Weight Percent</t>
  </si>
  <si>
    <t>FeO</t>
  </si>
  <si>
    <t>MgO</t>
  </si>
  <si>
    <t>CaO</t>
  </si>
  <si>
    <t>CO2</t>
  </si>
  <si>
    <t>Total</t>
  </si>
  <si>
    <t>Atomic Weight Cadion Formula %</t>
  </si>
  <si>
    <t>SiO2</t>
  </si>
  <si>
    <t>TiO2</t>
  </si>
  <si>
    <t>Al2O3</t>
  </si>
  <si>
    <t>Cr2O3</t>
  </si>
  <si>
    <t>MnO</t>
  </si>
  <si>
    <t>Na2O</t>
  </si>
  <si>
    <t>Si02</t>
  </si>
  <si>
    <t>BaO</t>
  </si>
  <si>
    <t>K2O</t>
  </si>
  <si>
    <t>F-</t>
  </si>
  <si>
    <t>Molecular Atomic Proportion (mole number)</t>
  </si>
  <si>
    <t>Molecular Atomic Proportion  (mole number)</t>
  </si>
  <si>
    <t># of Oxygens</t>
  </si>
  <si>
    <t>Oxygen #</t>
  </si>
  <si>
    <t>Normalization Constant</t>
  </si>
  <si>
    <t>Normalized Oxygen #'s</t>
  </si>
  <si>
    <t xml:space="preserve"> Ankerite (CaMg(CO3)2</t>
  </si>
  <si>
    <t>GARNET (X3Y2(SiO4)3)</t>
  </si>
  <si>
    <t>BIOTITE (K(Mg,Fe)3AlSi3O10(OH)2 )</t>
  </si>
  <si>
    <t>Oxy * Cations/Oxygen</t>
  </si>
  <si>
    <t>NO#'s * Cations/Oxygen</t>
  </si>
  <si>
    <t xml:space="preserve">GARNET FINAL FORMULA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</si>
</sst>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/>
    </xf>
    <xf numFmtId="0" fontId="1" fillId="2" borderId="0" xfId="1" applyAlignment="1">
      <alignment horizontal="center" vertical="center"/>
    </xf>
    <xf numFmtId="0" fontId="2" fillId="3" borderId="0" xfId="2" applyAlignment="1">
      <alignment horizontal="center"/>
    </xf>
    <xf numFmtId="0" fontId="2" fillId="3" borderId="0" xfId="2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3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eutral" xfId="2" builtinId="28"/>
    <cellStyle name="Normal" xfId="0" builtinId="0"/>
  </cellStyles>
  <dxfs count="3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7" totalsRowShown="0" headerRowDxfId="20" dataDxfId="21">
  <autoFilter ref="A2:H7"/>
  <tableColumns count="8">
    <tableColumn id="1" name="Oxide" dataDxfId="29"/>
    <tableColumn id="2" name="Weight Percent" dataDxfId="28"/>
    <tableColumn id="3" name="Atomic Weight Cadion Formula %" dataDxfId="27"/>
    <tableColumn id="4" name="Molecular Atomic Proportion  (mole number)" dataDxfId="26"/>
    <tableColumn id="5" name="# of Oxygens" dataDxfId="25"/>
    <tableColumn id="6" name="Oxygen #" dataDxfId="24"/>
    <tableColumn id="7" name="Normalized Oxygen #'s" dataDxfId="23">
      <calculatedColumnFormula>F3*$J$3</calculatedColumnFormula>
    </tableColumn>
    <tableColumn id="8" name="NO#'s * Cations/Oxygen" dataDxfId="2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1:H21" totalsRowShown="0" headerRowDxfId="10" dataDxfId="11">
  <autoFilter ref="A11:H21"/>
  <tableColumns count="8">
    <tableColumn id="1" name="Oxide" dataDxfId="19"/>
    <tableColumn id="2" name="Weight Percent" dataDxfId="18"/>
    <tableColumn id="3" name="Atomic Weight Cadion Formula %" dataDxfId="17"/>
    <tableColumn id="4" name="Molecular Atomic Proportion (mole number)" dataDxfId="16"/>
    <tableColumn id="5" name="# of Oxygens" dataDxfId="15"/>
    <tableColumn id="6" name="Oxygen #" dataDxfId="14"/>
    <tableColumn id="7" name="Normalized Oxygen #'s" dataDxfId="13">
      <calculatedColumnFormula>F12*$J$12</calculatedColumnFormula>
    </tableColumn>
    <tableColumn id="8" name="Oxy * Cations/Oxygen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7:H39" totalsRowShown="0" headerRowDxfId="0" dataDxfId="1">
  <autoFilter ref="A27:H39"/>
  <sortState ref="A28:H39">
    <sortCondition ref="H27:H39"/>
  </sortState>
  <tableColumns count="8">
    <tableColumn id="1" name="Oxide" dataDxfId="9"/>
    <tableColumn id="2" name="Weight Percent" dataDxfId="8"/>
    <tableColumn id="3" name="Atomic Weight Cadion Formula %" dataDxfId="7"/>
    <tableColumn id="4" name="Molecular Atomic Proportion  (mole number)" dataDxfId="6"/>
    <tableColumn id="5" name="# of Oxygens" dataDxfId="5"/>
    <tableColumn id="6" name="Oxygen #" dataDxfId="4"/>
    <tableColumn id="7" name="Normalized Oxygen #'s" dataDxfId="3"/>
    <tableColumn id="8" name="Oxy * Cations/Oxygen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4" workbookViewId="0">
      <selection activeCell="D47" sqref="D47"/>
    </sheetView>
  </sheetViews>
  <sheetFormatPr baseColWidth="10" defaultRowHeight="15" x14ac:dyDescent="0"/>
  <cols>
    <col min="2" max="2" width="21.1640625" customWidth="1"/>
    <col min="3" max="3" width="31" customWidth="1"/>
    <col min="4" max="4" width="47.6640625" customWidth="1"/>
    <col min="5" max="5" width="14.33203125" customWidth="1"/>
    <col min="6" max="6" width="18.33203125" customWidth="1"/>
    <col min="7" max="7" width="22.5" customWidth="1"/>
    <col min="8" max="8" width="27.6640625" customWidth="1"/>
  </cols>
  <sheetData>
    <row r="1" spans="1:11">
      <c r="A1" s="4" t="s">
        <v>24</v>
      </c>
      <c r="B1" s="4"/>
      <c r="C1" s="4"/>
    </row>
    <row r="2" spans="1:11">
      <c r="A2" s="1" t="s">
        <v>0</v>
      </c>
      <c r="B2" s="1" t="s">
        <v>1</v>
      </c>
      <c r="C2" s="1" t="s">
        <v>7</v>
      </c>
      <c r="D2" s="2" t="s">
        <v>19</v>
      </c>
      <c r="E2" s="1" t="s">
        <v>20</v>
      </c>
      <c r="F2" s="1" t="s">
        <v>21</v>
      </c>
      <c r="G2" s="1" t="s">
        <v>23</v>
      </c>
      <c r="H2" s="2" t="s">
        <v>28</v>
      </c>
      <c r="J2" s="1" t="s">
        <v>22</v>
      </c>
    </row>
    <row r="3" spans="1:11">
      <c r="A3" s="2" t="s">
        <v>2</v>
      </c>
      <c r="B3" s="2">
        <v>12.83</v>
      </c>
      <c r="C3" s="2">
        <v>71.84</v>
      </c>
      <c r="D3" s="2">
        <f>B3/C3</f>
        <v>0.17859131403118039</v>
      </c>
      <c r="E3" s="2">
        <v>1</v>
      </c>
      <c r="F3" s="2">
        <f>D3*E3</f>
        <v>0.17859131403118039</v>
      </c>
      <c r="G3" s="2">
        <f>F3*$J$3</f>
        <v>0.52672796450850434</v>
      </c>
      <c r="H3" s="9">
        <f>G3*(1)</f>
        <v>0.52672796450850434</v>
      </c>
      <c r="I3" s="3"/>
      <c r="J3" s="7">
        <f>6/F7</f>
        <v>2.9493481660398251</v>
      </c>
      <c r="K3" s="3"/>
    </row>
    <row r="4" spans="1:11">
      <c r="A4" s="2" t="s">
        <v>3</v>
      </c>
      <c r="B4" s="2">
        <v>12.85</v>
      </c>
      <c r="C4" s="2">
        <v>40.299999999999997</v>
      </c>
      <c r="D4" s="2">
        <f>B4/C4</f>
        <v>0.31885856079404468</v>
      </c>
      <c r="E4" s="2">
        <v>1</v>
      </c>
      <c r="F4" s="2">
        <f>D4*E4</f>
        <v>0.31885856079404468</v>
      </c>
      <c r="G4" s="2">
        <f>F4*$J$3</f>
        <v>0.94042491150401375</v>
      </c>
      <c r="H4" s="2">
        <f>G4*(1)</f>
        <v>0.94042491150401375</v>
      </c>
      <c r="I4" s="3"/>
      <c r="J4" s="3"/>
      <c r="K4" s="3"/>
    </row>
    <row r="5" spans="1:11">
      <c r="A5" s="2" t="s">
        <v>4</v>
      </c>
      <c r="B5" s="2">
        <v>29.23</v>
      </c>
      <c r="C5" s="2">
        <v>56.08</v>
      </c>
      <c r="D5" s="2">
        <f>B5/C5</f>
        <v>0.52121968616262482</v>
      </c>
      <c r="E5" s="2">
        <v>1</v>
      </c>
      <c r="F5" s="2">
        <f>D5*E5</f>
        <v>0.52121968616262482</v>
      </c>
      <c r="G5" s="2">
        <f>F5*$J$3</f>
        <v>1.5372583254875907</v>
      </c>
      <c r="H5" s="2">
        <f>G5*1</f>
        <v>1.5372583254875907</v>
      </c>
      <c r="I5" s="3"/>
      <c r="J5" s="3"/>
      <c r="K5" s="3"/>
    </row>
    <row r="6" spans="1:11">
      <c r="A6" s="2" t="s">
        <v>5</v>
      </c>
      <c r="B6" s="2">
        <v>44.7</v>
      </c>
      <c r="C6" s="2">
        <v>44.01</v>
      </c>
      <c r="D6" s="2">
        <f>B6/C6</f>
        <v>1.0156782549420587</v>
      </c>
      <c r="E6" s="2">
        <v>1</v>
      </c>
      <c r="F6" s="2">
        <f>D6*E6</f>
        <v>1.0156782549420587</v>
      </c>
      <c r="G6" s="2">
        <f>F6*$J$3</f>
        <v>2.9955887984998908</v>
      </c>
      <c r="H6" s="2">
        <f>G6*(1/2)</f>
        <v>1.4977943992499454</v>
      </c>
      <c r="I6" s="3"/>
      <c r="J6" s="3"/>
      <c r="K6" s="3"/>
    </row>
    <row r="7" spans="1:11">
      <c r="A7" s="6" t="s">
        <v>6</v>
      </c>
      <c r="B7" s="6">
        <v>99.61</v>
      </c>
      <c r="C7" s="6"/>
      <c r="D7" s="6"/>
      <c r="E7" s="6"/>
      <c r="F7" s="6">
        <f>SUM(F3:F6)</f>
        <v>2.0343478159299089</v>
      </c>
      <c r="G7" s="6">
        <f>F7*$J$3</f>
        <v>6</v>
      </c>
      <c r="H7" s="6">
        <f>SUM(H3:H6)</f>
        <v>4.5022056007500542</v>
      </c>
      <c r="I7" s="3"/>
      <c r="J7" s="3"/>
      <c r="K7" s="3"/>
    </row>
    <row r="10" spans="1:11">
      <c r="A10" s="4" t="s">
        <v>25</v>
      </c>
      <c r="B10" s="4"/>
      <c r="C10" s="4"/>
    </row>
    <row r="11" spans="1:11">
      <c r="A11" s="2" t="s">
        <v>0</v>
      </c>
      <c r="B11" s="2" t="s">
        <v>1</v>
      </c>
      <c r="C11" s="2" t="s">
        <v>7</v>
      </c>
      <c r="D11" s="2" t="s">
        <v>18</v>
      </c>
      <c r="E11" s="2" t="s">
        <v>20</v>
      </c>
      <c r="F11" s="2" t="s">
        <v>21</v>
      </c>
      <c r="G11" s="2" t="s">
        <v>23</v>
      </c>
      <c r="H11" s="2" t="s">
        <v>27</v>
      </c>
      <c r="I11" s="2"/>
      <c r="J11" t="s">
        <v>22</v>
      </c>
    </row>
    <row r="12" spans="1:11">
      <c r="A12" s="2" t="s">
        <v>8</v>
      </c>
      <c r="B12" s="2">
        <v>37.08</v>
      </c>
      <c r="C12" s="2">
        <v>60.08</v>
      </c>
      <c r="D12" s="2">
        <f>B12/C12</f>
        <v>0.61717709720372838</v>
      </c>
      <c r="E12" s="2">
        <v>2</v>
      </c>
      <c r="F12" s="2">
        <f>D12*E12</f>
        <v>1.2343541944074568</v>
      </c>
      <c r="G12" s="2">
        <f>F12*$J$12</f>
        <v>5.9883900201491969</v>
      </c>
      <c r="H12" s="2">
        <f>G12*(1/2)</f>
        <v>2.9941950100745984</v>
      </c>
      <c r="I12" s="2"/>
      <c r="J12" s="8">
        <f>12/F21</f>
        <v>4.8514357121165554</v>
      </c>
    </row>
    <row r="13" spans="1:11">
      <c r="A13" s="2" t="s">
        <v>9</v>
      </c>
      <c r="B13" s="2">
        <v>0.03</v>
      </c>
      <c r="C13" s="2">
        <v>79.87</v>
      </c>
      <c r="D13" s="2">
        <f>B13/C13</f>
        <v>3.7561036684612489E-4</v>
      </c>
      <c r="E13" s="2">
        <v>2</v>
      </c>
      <c r="F13" s="2">
        <f>D13*E13</f>
        <v>7.5122073369224978E-4</v>
      </c>
      <c r="G13" s="2">
        <f>F13*$J$12</f>
        <v>3.644499095116981E-3</v>
      </c>
      <c r="H13" s="2">
        <f>G13*(1/2)</f>
        <v>1.8222495475584905E-3</v>
      </c>
      <c r="I13" s="2"/>
    </row>
    <row r="14" spans="1:11">
      <c r="A14" s="2" t="s">
        <v>10</v>
      </c>
      <c r="B14" s="2">
        <v>20.95</v>
      </c>
      <c r="C14" s="2">
        <v>101.96</v>
      </c>
      <c r="D14" s="2">
        <f>B14/C14</f>
        <v>0.20547273440564928</v>
      </c>
      <c r="E14" s="2">
        <v>3</v>
      </c>
      <c r="F14" s="2">
        <f>D14*E14</f>
        <v>0.61641820321694785</v>
      </c>
      <c r="G14" s="2">
        <f>F14*$J$12</f>
        <v>2.990513284685421</v>
      </c>
      <c r="H14" s="2">
        <f>G14*(2/3)</f>
        <v>1.9936755231236138</v>
      </c>
      <c r="I14" s="2"/>
    </row>
    <row r="15" spans="1:11">
      <c r="A15" s="2" t="s">
        <v>11</v>
      </c>
      <c r="B15" s="2">
        <v>0.02</v>
      </c>
      <c r="C15" s="2">
        <v>152</v>
      </c>
      <c r="D15" s="2">
        <f>B15/C15</f>
        <v>1.3157894736842105E-4</v>
      </c>
      <c r="E15" s="2">
        <v>3</v>
      </c>
      <c r="F15" s="2">
        <f>D15*E15</f>
        <v>3.9473684210526315E-4</v>
      </c>
      <c r="G15" s="2">
        <f>F15*$J$12</f>
        <v>1.9150404126775876E-3</v>
      </c>
      <c r="H15" s="2">
        <f>G15*(2/3)</f>
        <v>1.276693608451725E-3</v>
      </c>
      <c r="I15" s="2"/>
    </row>
    <row r="16" spans="1:11">
      <c r="A16" s="2" t="s">
        <v>2</v>
      </c>
      <c r="B16" s="2">
        <v>30.21</v>
      </c>
      <c r="C16" s="2">
        <v>71.84</v>
      </c>
      <c r="D16" s="2">
        <f>B16/C16</f>
        <v>0.42051781737193761</v>
      </c>
      <c r="E16" s="2">
        <v>1</v>
      </c>
      <c r="F16" s="2">
        <f>D16*E16</f>
        <v>0.42051781737193761</v>
      </c>
      <c r="G16" s="2">
        <f>F16*$J$12</f>
        <v>2.0401151567795259</v>
      </c>
      <c r="H16" s="2">
        <f>G16*1</f>
        <v>2.0401151567795259</v>
      </c>
      <c r="I16" s="2"/>
    </row>
    <row r="17" spans="1:10">
      <c r="A17" s="2" t="s">
        <v>12</v>
      </c>
      <c r="B17" s="2">
        <v>3.64</v>
      </c>
      <c r="C17" s="2">
        <v>70.94</v>
      </c>
      <c r="D17" s="2">
        <f>B17/C17</f>
        <v>5.1310967014378352E-2</v>
      </c>
      <c r="E17" s="2">
        <v>1</v>
      </c>
      <c r="F17" s="2">
        <f>D17*E17</f>
        <v>5.1310967014378352E-2</v>
      </c>
      <c r="G17" s="2">
        <f>F17*$J$12</f>
        <v>0.24893185779678972</v>
      </c>
      <c r="H17" s="2">
        <f>G17*1</f>
        <v>0.24893185779678972</v>
      </c>
      <c r="I17" s="2"/>
    </row>
    <row r="18" spans="1:10">
      <c r="A18" s="2" t="s">
        <v>3</v>
      </c>
      <c r="B18" s="2">
        <v>2.04</v>
      </c>
      <c r="C18" s="2">
        <v>40.299999999999997</v>
      </c>
      <c r="D18" s="2">
        <f>B18/C18</f>
        <v>5.0620347394540945E-2</v>
      </c>
      <c r="E18" s="2">
        <v>1</v>
      </c>
      <c r="F18" s="2">
        <f>D18*E18</f>
        <v>5.0620347394540945E-2</v>
      </c>
      <c r="G18" s="2">
        <f>F18*$J$12</f>
        <v>0.24558136110962217</v>
      </c>
      <c r="H18" s="2">
        <f>G18*1</f>
        <v>0.24558136110962217</v>
      </c>
      <c r="I18" s="2"/>
    </row>
    <row r="19" spans="1:10">
      <c r="A19" s="2" t="s">
        <v>4</v>
      </c>
      <c r="B19" s="2">
        <v>5.55</v>
      </c>
      <c r="C19" s="2">
        <v>56.08</v>
      </c>
      <c r="D19" s="2">
        <f>B19/C19</f>
        <v>9.8965763195435097E-2</v>
      </c>
      <c r="E19" s="2">
        <v>1</v>
      </c>
      <c r="F19" s="2">
        <f>D19*E19</f>
        <v>9.8965763195435097E-2</v>
      </c>
      <c r="G19" s="2">
        <f>F19*$J$12</f>
        <v>0.48012603784320407</v>
      </c>
      <c r="H19" s="2">
        <f>G19*1</f>
        <v>0.48012603784320407</v>
      </c>
      <c r="I19" s="2"/>
    </row>
    <row r="20" spans="1:10">
      <c r="A20" s="2" t="s">
        <v>13</v>
      </c>
      <c r="B20" s="2">
        <v>0.01</v>
      </c>
      <c r="C20" s="2">
        <v>61.98</v>
      </c>
      <c r="D20" s="2">
        <f>B20/C20</f>
        <v>1.6134236850596969E-4</v>
      </c>
      <c r="E20" s="2">
        <v>1</v>
      </c>
      <c r="F20" s="2">
        <f>D20*E20</f>
        <v>1.6134236850596969E-4</v>
      </c>
      <c r="G20" s="2">
        <f>F20*$J$12</f>
        <v>7.827421284473308E-4</v>
      </c>
      <c r="H20" s="2">
        <f>G20*2</f>
        <v>1.5654842568946616E-3</v>
      </c>
      <c r="I20" s="2"/>
    </row>
    <row r="21" spans="1:10">
      <c r="A21" s="6" t="s">
        <v>6</v>
      </c>
      <c r="B21" s="6">
        <v>99.51</v>
      </c>
      <c r="C21" s="6"/>
      <c r="D21" s="6"/>
      <c r="E21" s="6"/>
      <c r="F21" s="6">
        <f>SUM(F12:F20)</f>
        <v>2.4734945925449998</v>
      </c>
      <c r="G21" s="6">
        <f>F21*$J$12</f>
        <v>12</v>
      </c>
      <c r="H21" s="6">
        <f>SUM(H12:H20)</f>
        <v>8.0072893741402584</v>
      </c>
      <c r="I21" s="2"/>
    </row>
    <row r="22" spans="1:10">
      <c r="A22" s="10" t="s">
        <v>29</v>
      </c>
      <c r="B22" s="10"/>
      <c r="C22" s="10"/>
    </row>
    <row r="26" spans="1:10">
      <c r="A26" s="4" t="s">
        <v>26</v>
      </c>
      <c r="B26" s="4"/>
      <c r="C26" s="4"/>
      <c r="D26" s="4"/>
    </row>
    <row r="27" spans="1:10">
      <c r="A27" s="2" t="s">
        <v>0</v>
      </c>
      <c r="B27" s="2" t="s">
        <v>1</v>
      </c>
      <c r="C27" s="2" t="s">
        <v>7</v>
      </c>
      <c r="D27" s="2" t="s">
        <v>19</v>
      </c>
      <c r="E27" s="2" t="s">
        <v>20</v>
      </c>
      <c r="F27" s="2" t="s">
        <v>21</v>
      </c>
      <c r="G27" s="2" t="s">
        <v>23</v>
      </c>
      <c r="H27" s="2" t="s">
        <v>27</v>
      </c>
      <c r="I27" s="2"/>
      <c r="J27" t="s">
        <v>22</v>
      </c>
    </row>
    <row r="28" spans="1:10">
      <c r="A28" s="2" t="s">
        <v>17</v>
      </c>
      <c r="B28" s="2">
        <v>0.35</v>
      </c>
      <c r="C28" s="2">
        <v>19</v>
      </c>
      <c r="D28" s="2">
        <f>B28/C28</f>
        <v>1.8421052631578946E-2</v>
      </c>
      <c r="E28" s="2">
        <v>0</v>
      </c>
      <c r="F28" s="2">
        <f>D28*E28</f>
        <v>0</v>
      </c>
      <c r="G28" s="2">
        <f>F28*$J$28</f>
        <v>0</v>
      </c>
      <c r="H28" s="2">
        <v>0</v>
      </c>
      <c r="I28" s="2"/>
      <c r="J28" s="8">
        <f>11/F39</f>
        <v>9.3797530602148189</v>
      </c>
    </row>
    <row r="29" spans="1:10">
      <c r="A29" s="2" t="s">
        <v>15</v>
      </c>
      <c r="B29" s="2">
        <v>0.01</v>
      </c>
      <c r="C29" s="2">
        <v>153.33000000000001</v>
      </c>
      <c r="D29" s="2">
        <f>B29/C29</f>
        <v>6.5218809104545744E-5</v>
      </c>
      <c r="E29" s="2">
        <v>1</v>
      </c>
      <c r="F29" s="2">
        <f>D29*E29</f>
        <v>6.5218809104545744E-5</v>
      </c>
      <c r="G29" s="2">
        <f>F29*$J$28</f>
        <v>6.1173632428192899E-4</v>
      </c>
      <c r="H29" s="2">
        <f>G29*1</f>
        <v>6.1173632428192899E-4</v>
      </c>
      <c r="I29" s="2"/>
    </row>
    <row r="30" spans="1:10">
      <c r="A30" s="2" t="s">
        <v>4</v>
      </c>
      <c r="B30" s="2">
        <v>0.02</v>
      </c>
      <c r="C30" s="2">
        <v>56.08</v>
      </c>
      <c r="D30" s="2">
        <f>B30/C30</f>
        <v>3.566333808844508E-4</v>
      </c>
      <c r="E30" s="2">
        <v>1</v>
      </c>
      <c r="F30" s="2">
        <f>D30*E30</f>
        <v>3.566333808844508E-4</v>
      </c>
      <c r="G30" s="2">
        <f>F30*$J$28</f>
        <v>3.3451330457256847E-3</v>
      </c>
      <c r="H30" s="2">
        <f>G30*1</f>
        <v>3.3451330457256847E-3</v>
      </c>
      <c r="I30" s="2"/>
    </row>
    <row r="31" spans="1:10">
      <c r="A31" s="2" t="s">
        <v>13</v>
      </c>
      <c r="B31" s="2">
        <v>0.05</v>
      </c>
      <c r="C31" s="2">
        <v>61.98</v>
      </c>
      <c r="D31" s="2">
        <f>B31/C31</f>
        <v>8.067118425298484E-4</v>
      </c>
      <c r="E31" s="2">
        <v>1</v>
      </c>
      <c r="F31" s="2">
        <f>D31*E31</f>
        <v>8.067118425298484E-4</v>
      </c>
      <c r="G31" s="2">
        <f>F31*$J$28</f>
        <v>7.5667578736808806E-3</v>
      </c>
      <c r="H31" s="2">
        <f>G31*(2/1)</f>
        <v>1.5133515747361761E-2</v>
      </c>
      <c r="I31" s="2"/>
    </row>
    <row r="32" spans="1:10">
      <c r="A32" s="2" t="s">
        <v>12</v>
      </c>
      <c r="B32" s="2">
        <v>0.36</v>
      </c>
      <c r="C32" s="2">
        <v>70.94</v>
      </c>
      <c r="D32" s="2">
        <f>B32/C32</f>
        <v>5.0747110234000562E-3</v>
      </c>
      <c r="E32" s="2">
        <v>1</v>
      </c>
      <c r="F32" s="5">
        <f>D32*E32</f>
        <v>5.0747110234000562E-3</v>
      </c>
      <c r="G32" s="2">
        <f>F32*$J$28</f>
        <v>4.7599536251442552E-2</v>
      </c>
      <c r="H32" s="2">
        <f>G32*(1)</f>
        <v>4.7599536251442552E-2</v>
      </c>
      <c r="I32" s="2"/>
    </row>
    <row r="33" spans="1:9">
      <c r="A33" s="2" t="s">
        <v>9</v>
      </c>
      <c r="B33" s="2">
        <v>2.81</v>
      </c>
      <c r="C33" s="2">
        <v>79.87</v>
      </c>
      <c r="D33" s="2">
        <f>B33/C33</f>
        <v>3.5182171027920373E-2</v>
      </c>
      <c r="E33" s="2">
        <v>2</v>
      </c>
      <c r="F33" s="2">
        <f>D33*E33</f>
        <v>7.0364342055840745E-2</v>
      </c>
      <c r="G33" s="2">
        <f>F33*$J$28</f>
        <v>0.6600001527282745</v>
      </c>
      <c r="H33" s="2">
        <f>G33*(1/2)</f>
        <v>0.33000007636413725</v>
      </c>
      <c r="I33" s="2"/>
    </row>
    <row r="34" spans="1:9">
      <c r="A34" s="2" t="s">
        <v>3</v>
      </c>
      <c r="B34" s="2">
        <v>8.24</v>
      </c>
      <c r="C34" s="2">
        <v>40.299999999999997</v>
      </c>
      <c r="D34" s="2">
        <f>B34/C34</f>
        <v>0.20446650124069482</v>
      </c>
      <c r="E34" s="2">
        <v>1</v>
      </c>
      <c r="F34" s="2">
        <f>D34*E34</f>
        <v>0.20446650124069482</v>
      </c>
      <c r="G34" s="2">
        <f>F34*$J$28</f>
        <v>1.9178452907238244</v>
      </c>
      <c r="H34" s="2">
        <f>G34*(1)</f>
        <v>1.9178452907238244</v>
      </c>
      <c r="I34" s="2"/>
    </row>
    <row r="35" spans="1:9">
      <c r="A35" s="2" t="s">
        <v>16</v>
      </c>
      <c r="B35" s="2">
        <v>9.64</v>
      </c>
      <c r="C35" s="2">
        <v>94.2</v>
      </c>
      <c r="D35" s="2">
        <f>B35/C35</f>
        <v>0.10233545647558387</v>
      </c>
      <c r="E35" s="2">
        <v>1</v>
      </c>
      <c r="F35" s="2">
        <f>D35*E35</f>
        <v>0.10233545647558387</v>
      </c>
      <c r="G35" s="2">
        <f>F35*$J$28</f>
        <v>0.95988131104533825</v>
      </c>
      <c r="H35" s="2">
        <f>G35*(2/1)</f>
        <v>1.9197626220906765</v>
      </c>
      <c r="I35" s="2"/>
    </row>
    <row r="36" spans="1:9">
      <c r="A36" s="2" t="s">
        <v>2</v>
      </c>
      <c r="B36" s="2">
        <v>21.38</v>
      </c>
      <c r="C36" s="2">
        <v>71.84</v>
      </c>
      <c r="D36" s="2">
        <f>B36/C36</f>
        <v>0.29760579064587972</v>
      </c>
      <c r="E36" s="2">
        <v>1</v>
      </c>
      <c r="F36" s="2">
        <f>D36*E36</f>
        <v>0.29760579064587972</v>
      </c>
      <c r="G36" s="2">
        <f>F36*$J$28</f>
        <v>2.7914688255483409</v>
      </c>
      <c r="H36" s="2">
        <f>G36*(1)</f>
        <v>2.7914688255483409</v>
      </c>
      <c r="I36" s="2"/>
    </row>
    <row r="37" spans="1:9">
      <c r="A37" s="2" t="s">
        <v>10</v>
      </c>
      <c r="B37" s="2">
        <v>16.71</v>
      </c>
      <c r="C37" s="2">
        <v>101.96</v>
      </c>
      <c r="D37" s="2">
        <f>B37/C37</f>
        <v>0.16388779913691645</v>
      </c>
      <c r="E37" s="2">
        <v>3</v>
      </c>
      <c r="F37" s="2">
        <f>D37*E37</f>
        <v>0.49166339741074938</v>
      </c>
      <c r="G37" s="2">
        <f>F37*$J$28</f>
        <v>4.6116812564590912</v>
      </c>
      <c r="H37" s="2">
        <f>G37*(2/3)</f>
        <v>3.0744541709727273</v>
      </c>
      <c r="I37" s="2"/>
    </row>
    <row r="38" spans="1:9">
      <c r="A38" s="2" t="s">
        <v>14</v>
      </c>
      <c r="B38" s="2">
        <v>35.549999999999997</v>
      </c>
      <c r="C38" s="2">
        <v>60.08</v>
      </c>
      <c r="D38" s="2">
        <f>B38/C38</f>
        <v>0.5917110519307589</v>
      </c>
      <c r="E38" s="2">
        <v>2</v>
      </c>
      <c r="F38" s="2">
        <f>D38*E38</f>
        <v>1.1834221038615178</v>
      </c>
      <c r="G38" s="2">
        <f>F38*$J$28</f>
        <v>11.100207100220931</v>
      </c>
      <c r="H38" s="2">
        <f>G38*(1/2)</f>
        <v>5.5501035501104656</v>
      </c>
      <c r="I38" s="2"/>
    </row>
    <row r="39" spans="1:9">
      <c r="A39" s="6" t="s">
        <v>6</v>
      </c>
      <c r="B39" s="6">
        <v>95.15</v>
      </c>
      <c r="C39" s="6"/>
      <c r="D39" s="6"/>
      <c r="E39" s="6"/>
      <c r="F39" s="6">
        <f>SUM(F28:F37)</f>
        <v>1.1727387628846675</v>
      </c>
      <c r="G39" s="6">
        <f>SUM(G28:G37)</f>
        <v>11</v>
      </c>
      <c r="H39" s="6">
        <f>SUM(H28:H38)</f>
        <v>15.650324457178984</v>
      </c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</sheetData>
  <mergeCells count="4">
    <mergeCell ref="A1:C1"/>
    <mergeCell ref="A26:D26"/>
    <mergeCell ref="A10:C10"/>
    <mergeCell ref="A22:C22"/>
  </mergeCells>
  <pageMargins left="0.75" right="0.75" top="1" bottom="1" header="0.5" footer="0.5"/>
  <pageSetup orientation="portrait" horizontalDpi="4294967292" verticalDpi="4294967292"/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bazz ket</dc:creator>
  <cp:lastModifiedBy>bazz ket</cp:lastModifiedBy>
  <dcterms:created xsi:type="dcterms:W3CDTF">2016-02-09T10:39:20Z</dcterms:created>
  <dcterms:modified xsi:type="dcterms:W3CDTF">2016-02-09T15:01:21Z</dcterms:modified>
</cp:coreProperties>
</file>