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4D93EE1C-35E3-4437-A93A-C62877A3EC1E}" xr6:coauthVersionLast="44" xr6:coauthVersionMax="44" xr10:uidLastSave="{00000000-0000-0000-0000-000000000000}"/>
  <bookViews>
    <workbookView xWindow="21627" yWindow="-109" windowWidth="26301" windowHeight="14305" tabRatio="500" activeTab="1" xr2:uid="{00000000-000D-0000-FFFF-FFFF00000000}"/>
  </bookViews>
  <sheets>
    <sheet name="Data" sheetId="1" r:id="rId1"/>
    <sheet name="Graphs" sheetId="2" r:id="rId2"/>
    <sheet name="SerbiaOfficialData" sheetId="4" r:id="rId3"/>
  </sheets>
  <definedNames>
    <definedName name="ExternalData_1" localSheetId="2" hidden="1">SerbiaOfficialData!$A$1:$G$783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0" i="1" l="1"/>
  <c r="AD50" i="1"/>
  <c r="AF50" i="1"/>
  <c r="AG50" i="1"/>
  <c r="Z50" i="1"/>
  <c r="T50" i="1"/>
  <c r="S50" i="1"/>
  <c r="R50" i="1"/>
  <c r="P50" i="1"/>
  <c r="O50" i="1"/>
  <c r="H50" i="1"/>
  <c r="J50" i="1" s="1"/>
  <c r="F50" i="1"/>
  <c r="E50" i="1"/>
  <c r="C50" i="1"/>
  <c r="D50" i="1"/>
  <c r="A50" i="1"/>
  <c r="I50" i="1" l="1"/>
  <c r="AC49" i="1"/>
  <c r="AD49" i="1"/>
  <c r="AF49" i="1"/>
  <c r="AG49" i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C48" i="1"/>
  <c r="AC47" i="1"/>
  <c r="AC46" i="1"/>
  <c r="AC45" i="1"/>
  <c r="AC44" i="1"/>
  <c r="AC43" i="1"/>
  <c r="AC42" i="1"/>
  <c r="AC41" i="1"/>
  <c r="AC38" i="1"/>
  <c r="AC37" i="1"/>
  <c r="AC36" i="1"/>
  <c r="AC35" i="1"/>
  <c r="AC34" i="1"/>
  <c r="AC33" i="1"/>
  <c r="AC32" i="1"/>
  <c r="AC31" i="1"/>
  <c r="AC30" i="1"/>
  <c r="AC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F7" i="1"/>
  <c r="H7" i="1"/>
  <c r="D7" i="1"/>
  <c r="AF6" i="1"/>
  <c r="H6" i="1"/>
  <c r="D6" i="1"/>
  <c r="E6" i="1" s="1"/>
  <c r="AF5" i="1"/>
  <c r="H5" i="1"/>
  <c r="D5" i="1"/>
  <c r="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F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F3" i="1"/>
  <c r="H3" i="1"/>
  <c r="I3" i="1" s="1"/>
  <c r="AF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AA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I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H18" i="1"/>
  <c r="C19" i="1" l="1"/>
  <c r="AA19" i="1"/>
  <c r="T19" i="1"/>
  <c r="R20" i="1"/>
  <c r="S19" i="1"/>
  <c r="AI20" i="1"/>
  <c r="AH19" i="1"/>
  <c r="AA20" i="1" l="1"/>
  <c r="C20" i="1"/>
  <c r="AI21" i="1"/>
  <c r="S20" i="1"/>
  <c r="R21" i="1"/>
  <c r="T20" i="1"/>
  <c r="AH20" i="1"/>
  <c r="C21" i="1" l="1"/>
  <c r="AA21" i="1"/>
  <c r="R22" i="1"/>
  <c r="T21" i="1"/>
  <c r="S21" i="1"/>
  <c r="AI22" i="1"/>
  <c r="AH21" i="1"/>
  <c r="C22" i="1" l="1"/>
  <c r="AA22" i="1"/>
  <c r="AI23" i="1"/>
  <c r="R23" i="1"/>
  <c r="T22" i="1"/>
  <c r="S22" i="1"/>
  <c r="AH22" i="1"/>
  <c r="C23" i="1" l="1"/>
  <c r="AA23" i="1"/>
  <c r="R24" i="1"/>
  <c r="T23" i="1"/>
  <c r="S23" i="1"/>
  <c r="AI24" i="1"/>
  <c r="AH23" i="1"/>
  <c r="AA24" i="1" l="1"/>
  <c r="C24" i="1"/>
  <c r="AI25" i="1"/>
  <c r="S24" i="1"/>
  <c r="R25" i="1"/>
  <c r="T24" i="1"/>
  <c r="AH24" i="1"/>
  <c r="C25" i="1" l="1"/>
  <c r="AA25" i="1"/>
  <c r="R26" i="1"/>
  <c r="T25" i="1"/>
  <c r="S25" i="1"/>
  <c r="AI26" i="1"/>
  <c r="AH25" i="1"/>
  <c r="C26" i="1" l="1"/>
  <c r="AA26" i="1"/>
  <c r="AI27" i="1"/>
  <c r="R27" i="1"/>
  <c r="T26" i="1"/>
  <c r="S26" i="1"/>
  <c r="AH26" i="1"/>
  <c r="C27" i="1" l="1"/>
  <c r="AA27" i="1"/>
  <c r="T27" i="1"/>
  <c r="AF27" i="1"/>
  <c r="AG27" i="1" s="1"/>
  <c r="AD27" i="1"/>
  <c r="R28" i="1"/>
  <c r="S27" i="1"/>
  <c r="AI28" i="1"/>
  <c r="AH27" i="1"/>
  <c r="AA28" i="1" l="1"/>
  <c r="C28" i="1"/>
  <c r="R29" i="1"/>
  <c r="T28" i="1"/>
  <c r="S28" i="1"/>
  <c r="AI29" i="1"/>
  <c r="AH28" i="1"/>
  <c r="C29" i="1" l="1"/>
  <c r="AA29" i="1"/>
  <c r="AI30" i="1"/>
  <c r="AD29" i="1"/>
  <c r="T29" i="1"/>
  <c r="S29" i="1"/>
  <c r="R30" i="1"/>
  <c r="AF29" i="1"/>
  <c r="AG29" i="1" s="1"/>
  <c r="AH29" i="1"/>
  <c r="C30" i="1" l="1"/>
  <c r="AA30" i="1"/>
  <c r="R31" i="1"/>
  <c r="T30" i="1"/>
  <c r="AF30" i="1"/>
  <c r="AG30" i="1" s="1"/>
  <c r="S30" i="1"/>
  <c r="AD30" i="1"/>
  <c r="AI31" i="1"/>
  <c r="AH30" i="1"/>
  <c r="C31" i="1" l="1"/>
  <c r="AA31" i="1"/>
  <c r="AI32" i="1"/>
  <c r="AD31" i="1"/>
  <c r="R32" i="1"/>
  <c r="AF31" i="1"/>
  <c r="AG31" i="1" s="1"/>
  <c r="S31" i="1"/>
  <c r="T31" i="1"/>
  <c r="AH31" i="1"/>
  <c r="AA32" i="1" l="1"/>
  <c r="C32" i="1"/>
  <c r="R33" i="1"/>
  <c r="T32" i="1"/>
  <c r="AF32" i="1"/>
  <c r="AG32" i="1" s="1"/>
  <c r="S32" i="1"/>
  <c r="AD32" i="1"/>
  <c r="AI33" i="1"/>
  <c r="AH32" i="1"/>
  <c r="C33" i="1" l="1"/>
  <c r="AA33" i="1"/>
  <c r="AI34" i="1"/>
  <c r="AD33" i="1"/>
  <c r="T33" i="1"/>
  <c r="S33" i="1"/>
  <c r="R34" i="1"/>
  <c r="AF33" i="1"/>
  <c r="AG33" i="1" s="1"/>
  <c r="AH33" i="1"/>
  <c r="C34" i="1" l="1"/>
  <c r="AA34" i="1"/>
  <c r="R35" i="1"/>
  <c r="T34" i="1"/>
  <c r="AF34" i="1"/>
  <c r="AG34" i="1" s="1"/>
  <c r="S34" i="1"/>
  <c r="AD34" i="1"/>
  <c r="AI35" i="1"/>
  <c r="AH34" i="1"/>
  <c r="C35" i="1" l="1"/>
  <c r="AA35" i="1"/>
  <c r="AI36" i="1"/>
  <c r="AD35" i="1"/>
  <c r="R36" i="1"/>
  <c r="T35" i="1"/>
  <c r="AF35" i="1"/>
  <c r="AG35" i="1" s="1"/>
  <c r="S35" i="1"/>
  <c r="AH35" i="1"/>
  <c r="AA36" i="1" l="1"/>
  <c r="C36" i="1"/>
  <c r="R37" i="1"/>
  <c r="T36" i="1"/>
  <c r="AF36" i="1"/>
  <c r="AG36" i="1" s="1"/>
  <c r="S36" i="1"/>
  <c r="AD36" i="1"/>
  <c r="AI37" i="1"/>
  <c r="AH36" i="1"/>
  <c r="C37" i="1" l="1"/>
  <c r="AA37" i="1"/>
  <c r="AI38" i="1"/>
  <c r="AD37" i="1"/>
  <c r="R38" i="1"/>
  <c r="T37" i="1"/>
  <c r="AF37" i="1"/>
  <c r="AG37" i="1" s="1"/>
  <c r="S37" i="1"/>
  <c r="AH37" i="1"/>
  <c r="C38" i="1" l="1"/>
  <c r="AA38" i="1"/>
  <c r="T38" i="1"/>
  <c r="R39" i="1"/>
  <c r="AF38" i="1"/>
  <c r="AG38" i="1" s="1"/>
  <c r="S38" i="1"/>
  <c r="AD38" i="1"/>
  <c r="AI39" i="1"/>
  <c r="AH38" i="1"/>
  <c r="C39" i="1" l="1"/>
  <c r="AA39" i="1"/>
  <c r="AI40" i="1"/>
  <c r="R40" i="1"/>
  <c r="S39" i="1"/>
  <c r="T39" i="1"/>
  <c r="AH39" i="1"/>
  <c r="AA40" i="1" l="1"/>
  <c r="C40" i="1"/>
  <c r="AI41" i="1"/>
  <c r="R41" i="1"/>
  <c r="T40" i="1"/>
  <c r="S40" i="1"/>
  <c r="AH40" i="1"/>
  <c r="C41" i="1" l="1"/>
  <c r="AA41" i="1"/>
  <c r="R42" i="1"/>
  <c r="T41" i="1"/>
  <c r="AF41" i="1"/>
  <c r="AG41" i="1" s="1"/>
  <c r="S41" i="1"/>
  <c r="AD41" i="1"/>
  <c r="AI42" i="1"/>
  <c r="AH41" i="1"/>
  <c r="C42" i="1" l="1"/>
  <c r="AA42" i="1"/>
  <c r="AI43" i="1"/>
  <c r="AD42" i="1"/>
  <c r="R43" i="1"/>
  <c r="T42" i="1"/>
  <c r="AF42" i="1"/>
  <c r="AG42" i="1" s="1"/>
  <c r="S42" i="1"/>
  <c r="AH42" i="1"/>
  <c r="C43" i="1" l="1"/>
  <c r="AA43" i="1"/>
  <c r="R44" i="1"/>
  <c r="T43" i="1"/>
  <c r="S43" i="1"/>
  <c r="AD43" i="1"/>
  <c r="AF43" i="1"/>
  <c r="AG43" i="1" s="1"/>
  <c r="AI44" i="1"/>
  <c r="AH43" i="1"/>
  <c r="AA44" i="1" l="1"/>
  <c r="R45" i="1"/>
  <c r="R46" i="1" s="1"/>
  <c r="C44" i="1"/>
  <c r="T44" i="1"/>
  <c r="AD44" i="1"/>
  <c r="AF44" i="1"/>
  <c r="AG44" i="1" s="1"/>
  <c r="S44" i="1"/>
  <c r="AI45" i="1"/>
  <c r="AH44" i="1"/>
  <c r="C46" i="1" l="1"/>
  <c r="S46" i="1"/>
  <c r="AF46" i="1"/>
  <c r="AG46" i="1" s="1"/>
  <c r="T46" i="1"/>
  <c r="AD46" i="1"/>
  <c r="AA46" i="1"/>
  <c r="R47" i="1"/>
  <c r="T45" i="1"/>
  <c r="AF45" i="1"/>
  <c r="AG45" i="1" s="1"/>
  <c r="C45" i="1"/>
  <c r="AD45" i="1"/>
  <c r="AA45" i="1"/>
  <c r="S45" i="1"/>
  <c r="AI46" i="1"/>
  <c r="AH45" i="1"/>
  <c r="C47" i="1" l="1"/>
  <c r="R48" i="1"/>
  <c r="AD47" i="1"/>
  <c r="AF47" i="1"/>
  <c r="AG47" i="1" s="1"/>
  <c r="T47" i="1"/>
  <c r="S47" i="1"/>
  <c r="AA47" i="1"/>
  <c r="AI47" i="1"/>
  <c r="AH46" i="1"/>
  <c r="T48" i="1" l="1"/>
  <c r="C48" i="1"/>
  <c r="AF48" i="1"/>
  <c r="AG48" i="1" s="1"/>
  <c r="AD48" i="1"/>
  <c r="S48" i="1"/>
  <c r="AA48" i="1"/>
  <c r="AI48" i="1"/>
  <c r="AH47" i="1"/>
  <c r="AI49" i="1" l="1"/>
  <c r="AH48" i="1"/>
  <c r="AI50" i="1" l="1"/>
  <c r="AH49" i="1"/>
  <c r="AI51" i="1" l="1"/>
  <c r="AH50" i="1"/>
  <c r="AI52" i="1" l="1"/>
  <c r="AH51" i="1"/>
  <c r="AI53" i="1" l="1"/>
  <c r="AH52" i="1"/>
  <c r="AI54" i="1" l="1"/>
  <c r="AH53" i="1"/>
  <c r="AI55" i="1" l="1"/>
  <c r="AH54" i="1"/>
  <c r="AI56" i="1" l="1"/>
  <c r="AH55" i="1"/>
  <c r="AI57" i="1" l="1"/>
  <c r="AH56" i="1"/>
  <c r="AI58" i="1" l="1"/>
  <c r="AH57" i="1"/>
  <c r="AI59" i="1" l="1"/>
  <c r="AH58" i="1"/>
  <c r="AI60" i="1" l="1"/>
  <c r="AH59" i="1"/>
  <c r="AI61" i="1" l="1"/>
  <c r="AH60" i="1"/>
  <c r="AI62" i="1" l="1"/>
  <c r="AH61" i="1"/>
  <c r="AI63" i="1" l="1"/>
  <c r="AH62" i="1"/>
  <c r="AI64" i="1" l="1"/>
  <c r="AH63" i="1"/>
  <c r="AI65" i="1" l="1"/>
  <c r="AH64" i="1"/>
  <c r="AI66" i="1" l="1"/>
  <c r="AH65" i="1"/>
  <c r="AI67" i="1" l="1"/>
  <c r="AH66" i="1"/>
  <c r="AI68" i="1" l="1"/>
  <c r="AH67" i="1"/>
  <c r="AI69" i="1" l="1"/>
  <c r="AH68" i="1"/>
  <c r="AI70" i="1" l="1"/>
  <c r="AH69" i="1"/>
  <c r="AI71" i="1" l="1"/>
  <c r="AH70" i="1"/>
  <c r="AI72" i="1" l="1"/>
  <c r="AH71" i="1"/>
  <c r="AI73" i="1" l="1"/>
  <c r="AH72" i="1"/>
  <c r="AI74" i="1" l="1"/>
  <c r="AH73" i="1"/>
  <c r="AI75" i="1" l="1"/>
  <c r="AH74" i="1"/>
  <c r="AI76" i="1" l="1"/>
  <c r="AH76" i="1"/>
  <c r="AH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AEA7F-0DA0-4C2F-A6C2-338EA1E23A5E}" keepAlive="1" name="Query - dnevni-izvestaj-covid-19" description="Connection to the 'dnevni-izvestaj-covid-19' query in the workbook." type="5" refreshedVersion="6" background="1" saveData="1">
    <dbPr connection="Provider=Microsoft.Mashup.OleDb.1;Data Source=$Workbook$;Location=dnevni-izvestaj-covid-19;Extended Properties=&quot;&quot;" command="SELECT * FROM [dnevni-izvestaj-covid-19]"/>
  </connection>
  <connection id="2" xr16:uid="{C2BCFC7D-C54E-49C7-9372-9EA42E666074}" keepAlive="1" name="Query - dnevni-izvestaj-covid-19 (2)" description="Connection to the 'dnevni-izvestaj-covid-19 (2)' query in the workbook." type="5" refreshedVersion="6" background="1">
    <dbPr connection="Provider=Microsoft.Mashup.OleDb.1;Data Source=$Workbook$;Location=dnevni-izvestaj-covid-19 (2);Extended Properties=&quot;&quot;" command="SELECT * FROM [dnevni-izvestaj-covid-19 (2)]"/>
  </connection>
</connections>
</file>

<file path=xl/sharedStrings.xml><?xml version="1.0" encoding="utf-8"?>
<sst xmlns="http://schemas.openxmlformats.org/spreadsheetml/2006/main" count="2388" uniqueCount="60">
  <si>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</si>
  <si>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</si>
  <si>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</si>
  <si>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</si>
  <si>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</si>
  <si>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</si>
  <si>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</si>
  <si>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</si>
  <si>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</si>
  <si>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</si>
  <si>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</si>
  <si>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</si>
  <si>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</si>
  <si>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</si>
  <si>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</si>
  <si>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</si>
  <si>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</si>
  <si>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</si>
  <si>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</si>
  <si>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</si>
  <si>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</si>
  <si>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</si>
  <si>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</si>
  <si>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</si>
  <si>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</si>
  <si>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</si>
  <si>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</si>
  <si>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</si>
  <si>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</si>
  <si>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</si>
  <si>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</si>
  <si>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</si>
  <si>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</si>
  <si>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</si>
  <si>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</si>
  <si>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</si>
  <si>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</si>
  <si>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</si>
  <si>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</si>
  <si>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</si>
  <si>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</si>
  <si>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</si>
  <si>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</si>
  <si>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</si>
  <si>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</si>
  <si>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</si>
  <si>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UKUPAN_BROJ_POZITIVNIH_LICA_OD_POÄŒETKA_PANDEMIJE</t>
  </si>
  <si>
    <t>BROJ_TESTIRANIH_LICA_ZA_DATI_DATUM</t>
  </si>
  <si>
    <t>UKUPAN_BROJ_TESTIRANIH_LICA_OD_POÄŒETKA_PANDEMIJE</t>
  </si>
  <si>
    <t>BROJ_PREMINULIH_LICA_ZA_DATI_DATUM</t>
  </si>
  <si>
    <t>BROJ_PREMINULIH_MUÅ KARACA_ZA_DATI_DATUM</t>
  </si>
  <si>
    <t>BROJ_PREMINULIH_Å½ENA_ZA_DATI_DATUM</t>
  </si>
  <si>
    <t>UKUPAN_BROJ_PREMINULIH_LICA_OD_POÄŒETKA_PANDEMIJE</t>
  </si>
  <si>
    <t>PROSEK_GODINA_LICA_PREMINULIH_ZA_DATI_DATUM</t>
  </si>
  <si>
    <t>PROCENAT_ZARAÅ½ENIH_LICA_ U_ODNOSU_NA_BROJ_TESTIRANIH_LICA_ZA_DATI DATUM</t>
  </si>
  <si>
    <t>PROCENAT_ZARAÅ½ENIH_LICA_OD_POÄŒETKA_PANDEMIJE_U_ODNOSU_NA_UKUPAN_BROJ_TESTIRANIH_LICA</t>
  </si>
  <si>
    <t>PROCENAT_HOSPITALIZOVANIH_LICA_U ODNOSU_NA_UKUPAN_BROJ_ZARAÅ½ENIH_ZA_DATI_DATUM</t>
  </si>
  <si>
    <t>PROCENAT_LICA_NA_RESPIRATORU_U_ODNOSU_NA_UKUPAN_BROJ_HOSPITALIZOVANIH</t>
  </si>
  <si>
    <t>UKUPAN_BROJ_IZLEÄŒENIH_LICA_OD_POÄŒETKA_PANDEMIJE</t>
  </si>
  <si>
    <t>PROCENAT_IZLEÄŒENIH_LICA_U_ODNOSU_NA_UKUPAN_BROJ_ZARAÅ½ENIH_OD_POÄŒETKA_PANDEMIJE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</si>
</sst>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</c:numCache>
            </c:numRef>
          </c:cat>
          <c:val>
            <c:numRef>
              <c:f>Data!$AD$27:$AD$100</c:f>
              <c:numCache>
                <c:formatCode>0.000%</c:formatCode>
                <c:ptCount val="74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  <c:pt idx="11">
                  <c:v>0.80740740740740746</c:v>
                </c:pt>
                <c:pt idx="14">
                  <c:v>0.73384311790823875</c:v>
                </c:pt>
                <c:pt idx="15">
                  <c:v>0.6942889137737962</c:v>
                </c:pt>
                <c:pt idx="16">
                  <c:v>0.68623024830699775</c:v>
                </c:pt>
                <c:pt idx="17">
                  <c:v>0.67957878901842794</c:v>
                </c:pt>
                <c:pt idx="18">
                  <c:v>0.6810193321616872</c:v>
                </c:pt>
                <c:pt idx="19">
                  <c:v>0.66232899566232895</c:v>
                </c:pt>
                <c:pt idx="20">
                  <c:v>0.63659385881608099</c:v>
                </c:pt>
                <c:pt idx="21">
                  <c:v>0.57737556561085968</c:v>
                </c:pt>
                <c:pt idx="22">
                  <c:v>0.5500725689404935</c:v>
                </c:pt>
                <c:pt idx="23">
                  <c:v>0.47793084059600788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</c:numCache>
            </c:numRef>
          </c:cat>
          <c:val>
            <c:numRef>
              <c:f>Data!$AG$27:$AG$100</c:f>
              <c:numCache>
                <c:formatCode>0.000%</c:formatCode>
                <c:ptCount val="74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  <c:pt idx="11">
                  <c:v>0.15458937198067632</c:v>
                </c:pt>
                <c:pt idx="14">
                  <c:v>0.16748889985199802</c:v>
                </c:pt>
                <c:pt idx="15">
                  <c:v>0.21612541993281076</c:v>
                </c:pt>
                <c:pt idx="16">
                  <c:v>0.23168479376154319</c:v>
                </c:pt>
                <c:pt idx="17">
                  <c:v>0.23711921775103423</c:v>
                </c:pt>
                <c:pt idx="18">
                  <c:v>0.22513181019332162</c:v>
                </c:pt>
                <c:pt idx="19">
                  <c:v>0.24858191524858192</c:v>
                </c:pt>
                <c:pt idx="20">
                  <c:v>0.24422285533396645</c:v>
                </c:pt>
                <c:pt idx="21">
                  <c:v>0.29140271493212672</c:v>
                </c:pt>
                <c:pt idx="22">
                  <c:v>0.3081277213352685</c:v>
                </c:pt>
                <c:pt idx="23">
                  <c:v>0.37798706775372504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Data!$Y$3:$Y$38</c:f>
              <c:numCache>
                <c:formatCode>General</c:formatCode>
                <c:ptCount val="36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  <c:pt idx="47" formatCode="0">
                  <c:v>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Daily Hospitalized change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</c:numCache>
            </c:numRef>
          </c:xVal>
          <c:yVal>
            <c:numRef>
              <c:f>Data!$AC$27:$AC$100</c:f>
              <c:numCache>
                <c:formatCode>General</c:formatCode>
                <c:ptCount val="74"/>
                <c:pt idx="2">
                  <c:v>108</c:v>
                </c:pt>
                <c:pt idx="3">
                  <c:v>135</c:v>
                </c:pt>
                <c:pt idx="4">
                  <c:v>91</c:v>
                </c:pt>
                <c:pt idx="5">
                  <c:v>175</c:v>
                </c:pt>
                <c:pt idx="6">
                  <c:v>33</c:v>
                </c:pt>
                <c:pt idx="7">
                  <c:v>115</c:v>
                </c:pt>
                <c:pt idx="8">
                  <c:v>197</c:v>
                </c:pt>
                <c:pt idx="9">
                  <c:v>311</c:v>
                </c:pt>
                <c:pt idx="10">
                  <c:v>202</c:v>
                </c:pt>
                <c:pt idx="11">
                  <c:v>529</c:v>
                </c:pt>
                <c:pt idx="14">
                  <c:v>454</c:v>
                </c:pt>
                <c:pt idx="15">
                  <c:v>116</c:v>
                </c:pt>
                <c:pt idx="16">
                  <c:v>239</c:v>
                </c:pt>
                <c:pt idx="17">
                  <c:v>266</c:v>
                </c:pt>
                <c:pt idx="18">
                  <c:v>254</c:v>
                </c:pt>
                <c:pt idx="19">
                  <c:v>88</c:v>
                </c:pt>
                <c:pt idx="20">
                  <c:v>47</c:v>
                </c:pt>
                <c:pt idx="21">
                  <c:v>-197</c:v>
                </c:pt>
                <c:pt idx="22">
                  <c:v>-43</c:v>
                </c:pt>
                <c:pt idx="23">
                  <c:v>-394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18</xdr:row>
      <xdr:rowOff>128880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8640</xdr:colOff>
      <xdr:row>18</xdr:row>
      <xdr:rowOff>163800</xdr:rowOff>
    </xdr:from>
    <xdr:to>
      <xdr:col>24</xdr:col>
      <xdr:colOff>102600</xdr:colOff>
      <xdr:row>36</xdr:row>
      <xdr:rowOff>163440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189360</xdr:colOff>
      <xdr:row>54</xdr:row>
      <xdr:rowOff>137520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172440</xdr:rowOff>
    </xdr:from>
    <xdr:to>
      <xdr:col>12</xdr:col>
      <xdr:colOff>189360</xdr:colOff>
      <xdr:row>36</xdr:row>
      <xdr:rowOff>128880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155160</xdr:colOff>
      <xdr:row>55</xdr:row>
      <xdr:rowOff>17279</xdr:rowOff>
    </xdr:from>
    <xdr:to>
      <xdr:col>12</xdr:col>
      <xdr:colOff>172080</xdr:colOff>
      <xdr:row>73</xdr:row>
      <xdr:rowOff>43131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21600</xdr:colOff>
      <xdr:row>37</xdr:row>
      <xdr:rowOff>56160</xdr:rowOff>
    </xdr:from>
    <xdr:to>
      <xdr:col>24</xdr:col>
      <xdr:colOff>154800</xdr:colOff>
      <xdr:row>55</xdr:row>
      <xdr:rowOff>8280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18</xdr:row>
      <xdr:rowOff>102960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586595</xdr:colOff>
      <xdr:row>54</xdr:row>
      <xdr:rowOff>181153</xdr:rowOff>
    </xdr:from>
    <xdr:to>
      <xdr:col>24</xdr:col>
      <xdr:colOff>146648</xdr:colOff>
      <xdr:row>73</xdr:row>
      <xdr:rowOff>60385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73</xdr:row>
      <xdr:rowOff>94886</xdr:rowOff>
    </xdr:from>
    <xdr:to>
      <xdr:col>12</xdr:col>
      <xdr:colOff>176026</xdr:colOff>
      <xdr:row>92</xdr:row>
      <xdr:rowOff>16691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17349C-22CC-474D-92A1-0DA863BF057E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54250-2745-4D28-90F2-A149AA24FFC6}" name="dnevni_izvestaj_covid_19" displayName="dnevni_izvestaj_covid_19" ref="A1:G783" tableType="queryTable" totalsRowShown="0">
  <autoFilter ref="A1:G783" xr:uid="{129D9032-87E4-42FD-90F3-3352F58E4378}"/>
  <tableColumns count="7">
    <tableColumn id="1" xr3:uid="{89DE5055-630A-45D2-B685-E96779AD411B}" uniqueName="1" name="Sifra" queryTableFieldId="1" dataDxfId="2"/>
    <tableColumn id="2" xr3:uid="{26CE4CD9-E879-45EC-991D-FC0BDFB4D904}" uniqueName="2" name="IDTeritorije" queryTableFieldId="2" dataDxfId="1"/>
    <tableColumn id="3" xr3:uid="{F792C716-B90C-44F9-81FC-0B1BD45C1CBE}" uniqueName="3" name="Dan" queryTableFieldId="3"/>
    <tableColumn id="4" xr3:uid="{D0ECAE5F-58C5-4CFE-A183-F970F2A73041}" uniqueName="4" name="Mesec" queryTableFieldId="4"/>
    <tableColumn id="5" xr3:uid="{BC38106F-E7CE-4321-99DD-9DA603583507}" uniqueName="5" name="Godina" queryTableFieldId="5"/>
    <tableColumn id="6" xr3:uid="{21CC80E2-C704-4647-8BE3-E7FAEC1CE08D}" uniqueName="6" name="Vrednost" queryTableFieldId="6"/>
    <tableColumn id="7" xr3:uid="{E9736987-C4ED-4DE9-BAE0-0C1B6272A836}" uniqueName="7" name="Opi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zoomScaleNormal="100" workbookViewId="0">
      <pane ySplit="1" topLeftCell="A27" activePane="bottomLeft" state="frozen"/>
      <selection pane="bottomLeft" activeCell="AG50" sqref="AG50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6.25" customWidth="1"/>
    <col min="30" max="30" width="9" style="3" customWidth="1"/>
    <col min="31" max="31" width="6.5" customWidth="1"/>
    <col min="32" max="32" width="5.5" customWidth="1"/>
    <col min="33" max="33" width="8.5" style="3" customWidth="1"/>
    <col min="34" max="34" width="7.625" style="4" customWidth="1"/>
    <col min="35" max="35" width="10.75" customWidth="1"/>
    <col min="36" max="1028" width="8.5" customWidth="1"/>
  </cols>
  <sheetData>
    <row r="1" spans="1:35" s="5" customFormat="1" ht="102.6" x14ac:dyDescent="0.25">
      <c r="A1" s="5" t="s">
        <v>0</v>
      </c>
      <c r="B1" s="5" t="s">
        <v>1</v>
      </c>
      <c r="C1" s="5" t="s">
        <v>29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33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7" t="s">
        <v>23</v>
      </c>
      <c r="AA1" s="14" t="s">
        <v>30</v>
      </c>
      <c r="AB1" s="5" t="s">
        <v>31</v>
      </c>
      <c r="AC1" s="5" t="s">
        <v>32</v>
      </c>
      <c r="AD1" s="7" t="s">
        <v>24</v>
      </c>
      <c r="AE1" s="5" t="s">
        <v>25</v>
      </c>
      <c r="AF1" s="5" t="s">
        <v>26</v>
      </c>
      <c r="AG1" s="7" t="s">
        <v>27</v>
      </c>
      <c r="AH1" s="8" t="s">
        <v>28</v>
      </c>
      <c r="AI1" s="5" t="s">
        <v>0</v>
      </c>
    </row>
    <row r="2" spans="1:35" x14ac:dyDescent="0.25">
      <c r="A2" s="9">
        <v>43895</v>
      </c>
      <c r="B2">
        <v>0</v>
      </c>
      <c r="C2" s="4">
        <f t="shared" ref="C2:C50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C2" s="10"/>
      <c r="AF2" s="4">
        <f t="shared" ref="AF2:AF7" si="2">B2-N2-R2-AB2</f>
        <v>0</v>
      </c>
      <c r="AI2" s="9">
        <v>43895</v>
      </c>
    </row>
    <row r="3" spans="1:35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AC3" s="10"/>
      <c r="AF3" s="4">
        <f t="shared" si="2"/>
        <v>1</v>
      </c>
      <c r="AI3" s="9">
        <v>43896</v>
      </c>
    </row>
    <row r="4" spans="1:35" x14ac:dyDescent="0.25">
      <c r="A4" s="9">
        <f t="shared" ref="A4:A50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AC4" s="10"/>
      <c r="AF4" s="4">
        <f t="shared" si="2"/>
        <v>1</v>
      </c>
      <c r="AI4" s="9">
        <f t="shared" ref="AI4:AI35" si="7">AI3+1</f>
        <v>43897</v>
      </c>
    </row>
    <row r="5" spans="1:35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AC5" s="10"/>
      <c r="AF5" s="4">
        <f t="shared" si="2"/>
        <v>1</v>
      </c>
      <c r="AI5" s="9">
        <f t="shared" si="7"/>
        <v>43898</v>
      </c>
    </row>
    <row r="6" spans="1:35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AC6" s="10"/>
      <c r="AF6" s="4">
        <f t="shared" si="2"/>
        <v>2</v>
      </c>
      <c r="AI6" s="9">
        <f t="shared" si="7"/>
        <v>43899</v>
      </c>
    </row>
    <row r="7" spans="1:35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AC7" s="10"/>
      <c r="AF7" s="4">
        <f t="shared" si="2"/>
        <v>5</v>
      </c>
      <c r="AI7" s="9">
        <f t="shared" si="7"/>
        <v>43900</v>
      </c>
    </row>
    <row r="8" spans="1:35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AC8" s="10"/>
      <c r="AF8" s="4"/>
      <c r="AI8" s="9">
        <f t="shared" si="7"/>
        <v>43901</v>
      </c>
    </row>
    <row r="9" spans="1:35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AC9" s="10"/>
      <c r="AF9" s="4"/>
      <c r="AI9" s="9">
        <f t="shared" si="7"/>
        <v>43902</v>
      </c>
    </row>
    <row r="10" spans="1:35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AC10" s="10"/>
      <c r="AF10" s="4"/>
      <c r="AI10" s="9">
        <f t="shared" si="7"/>
        <v>43903</v>
      </c>
    </row>
    <row r="11" spans="1:35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AC11" s="10"/>
      <c r="AF11" s="4"/>
      <c r="AI11" s="9">
        <f t="shared" si="7"/>
        <v>43904</v>
      </c>
    </row>
    <row r="12" spans="1:35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AC12" s="10"/>
      <c r="AF12" s="4"/>
      <c r="AI12" s="9">
        <f t="shared" si="7"/>
        <v>43905</v>
      </c>
    </row>
    <row r="13" spans="1:35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AC13" s="10"/>
      <c r="AF13" s="4"/>
      <c r="AI13" s="9">
        <f t="shared" si="7"/>
        <v>43906</v>
      </c>
    </row>
    <row r="14" spans="1:35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8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9">AVERAGE(((SUM(D5:D14)-D5)/(SUM(H5:H14)-H5)))</f>
        <v>0.25357142857142856</v>
      </c>
      <c r="Q14">
        <v>0</v>
      </c>
      <c r="R14">
        <v>0</v>
      </c>
      <c r="AC14" s="10"/>
      <c r="AF14" s="4"/>
      <c r="AI14" s="9">
        <f t="shared" si="7"/>
        <v>43907</v>
      </c>
    </row>
    <row r="15" spans="1:35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8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9"/>
        <v>0.23893805309734514</v>
      </c>
      <c r="Q15">
        <v>0</v>
      </c>
      <c r="R15">
        <v>0</v>
      </c>
      <c r="AC15" s="10"/>
      <c r="AF15" s="4"/>
      <c r="AI15" s="9">
        <f t="shared" si="7"/>
        <v>43908</v>
      </c>
    </row>
    <row r="16" spans="1:35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8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9"/>
        <v>0.25192802056555269</v>
      </c>
      <c r="Q16">
        <v>0</v>
      </c>
      <c r="R16">
        <v>0</v>
      </c>
      <c r="AC16" s="10"/>
      <c r="AF16" s="4"/>
      <c r="AI16" s="9">
        <f t="shared" si="7"/>
        <v>43909</v>
      </c>
    </row>
    <row r="17" spans="1:35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8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9"/>
        <v>0.2695852534562212</v>
      </c>
      <c r="Q17">
        <v>0</v>
      </c>
      <c r="R17">
        <v>0</v>
      </c>
      <c r="AC17" s="10"/>
      <c r="AF17" s="4"/>
      <c r="AI17" s="9">
        <f t="shared" si="7"/>
        <v>43910</v>
      </c>
    </row>
    <row r="18" spans="1:35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8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8" si="11">R18/B18</f>
        <v>5.8479532163742687E-3</v>
      </c>
      <c r="T18" s="3">
        <f t="shared" ref="T18:T48" si="12">R18/B9</f>
        <v>4.1666666666666664E-2</v>
      </c>
      <c r="AA18" s="15">
        <f>R18+X18</f>
        <v>1</v>
      </c>
      <c r="AC18" s="10"/>
      <c r="AF18" s="4"/>
      <c r="AH18" s="4">
        <f>IF(_xlfn.FORECAST.ETS(AI18,$B$9:B17,$AI$9:AI17)&gt;0,_xlfn.FORECAST.ETS(AI18,$B$9:B17,$AI$9:AI17),0)</f>
        <v>165.68889875735837</v>
      </c>
      <c r="AI18" s="9">
        <f t="shared" si="7"/>
        <v>43911</v>
      </c>
    </row>
    <row r="19" spans="1:35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8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C19" s="10"/>
      <c r="AF19" s="4"/>
      <c r="AH19" s="4">
        <f>IF(_xlfn.FORECAST.ETS(AI19,$B$9:B18,$AI$9:AI18)&gt;0,_xlfn.FORECAST.ETS(AI19,$B$9:B18,$AI$9:AI18),0)</f>
        <v>206.47875053598295</v>
      </c>
      <c r="AI19" s="9">
        <f t="shared" si="7"/>
        <v>43912</v>
      </c>
    </row>
    <row r="20" spans="1:35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8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9"/>
        <v>0.36642599277978338</v>
      </c>
      <c r="N20">
        <v>3</v>
      </c>
      <c r="P20" s="3">
        <f t="shared" ref="P20:P50" si="14">N20/B11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C20" s="10"/>
      <c r="AF20" s="4"/>
      <c r="AH20" s="4">
        <f>IF(_xlfn.FORECAST.ETS(AI20,$B$9:B19,$AI$9:AI19)&gt;0,_xlfn.FORECAST.ETS(AI20,$B$9:B19,$AI$9:AI19),0)</f>
        <v>202.66447675334487</v>
      </c>
      <c r="AI20" s="9">
        <f t="shared" si="7"/>
        <v>43913</v>
      </c>
    </row>
    <row r="21" spans="1:35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8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9"/>
        <v>0.40284360189573459</v>
      </c>
      <c r="N21">
        <v>15</v>
      </c>
      <c r="O21">
        <f>N21-N20</f>
        <v>12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C21" s="10"/>
      <c r="AF21" s="4"/>
      <c r="AH21" s="4">
        <f>IF(_xlfn.FORECAST.ETS(AI21,$B$9:B20,$AI$9:AI20)&gt;0,_xlfn.FORECAST.ETS(AI21,$B$9:B20,$AI$9:AI20),0)</f>
        <v>239.53179884261593</v>
      </c>
      <c r="AI21" s="9">
        <f t="shared" si="7"/>
        <v>43914</v>
      </c>
    </row>
    <row r="22" spans="1:35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8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9"/>
        <v>0.38698224852071006</v>
      </c>
      <c r="N22">
        <v>15</v>
      </c>
      <c r="O22">
        <f>N22-N21</f>
        <v>0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C22" s="10"/>
      <c r="AF22" s="4"/>
      <c r="AH22" s="4">
        <f>IF(_xlfn.FORECAST.ETS(AI22,$B$9:B21,$AI$9:AI21)&gt;0,_xlfn.FORECAST.ETS(AI22,$B$9:B21,$AI$9:AI21),0)</f>
        <v>283.99990608488633</v>
      </c>
      <c r="AI22" s="9">
        <f t="shared" si="7"/>
        <v>43915</v>
      </c>
    </row>
    <row r="23" spans="1:35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8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9"/>
        <v>0.35582255083179298</v>
      </c>
      <c r="N23">
        <v>15</v>
      </c>
      <c r="O23">
        <f t="shared" ref="O23:O50" si="16">N23-N22</f>
        <v>0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C23" s="10"/>
      <c r="AF23" s="4"/>
      <c r="AH23" s="4">
        <f>IF(_xlfn.FORECAST.ETS(AI23,$B$9:B22,$AI$9:AI22)&gt;0,_xlfn.FORECAST.ETS(AI23,$B$9:B22,$AI$9:AI22),0)</f>
        <v>460.40019801609481</v>
      </c>
      <c r="AI23" s="9">
        <f t="shared" si="7"/>
        <v>43916</v>
      </c>
    </row>
    <row r="24" spans="1:35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8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9"/>
        <v>0.34901960784313724</v>
      </c>
      <c r="N24">
        <v>42</v>
      </c>
      <c r="O24">
        <f t="shared" si="16"/>
        <v>27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C24" s="10"/>
      <c r="AF24" s="4"/>
      <c r="AH24" s="4">
        <f>IF(_xlfn.FORECAST.ETS(AI24,$B$9:B23,$AI$9:AI23)&gt;0,_xlfn.FORECAST.ETS(AI24,$B$9:B23,$AI$9:AI23),0)</f>
        <v>534.02519983180036</v>
      </c>
      <c r="AI24" s="9">
        <f t="shared" si="7"/>
        <v>43917</v>
      </c>
    </row>
    <row r="25" spans="1:35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8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9"/>
        <v>0.35189873417721518</v>
      </c>
      <c r="N25">
        <v>42</v>
      </c>
      <c r="O25">
        <f t="shared" si="16"/>
        <v>0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C25" s="10"/>
      <c r="AF25" s="4"/>
      <c r="AH25" s="4">
        <f>IF(_xlfn.FORECAST.ETS(AI25,$B$9:B24,$AI$9:AI24)&gt;0,_xlfn.FORECAST.ETS(AI25,$B$9:B24,$AI$9:AI24),0)</f>
        <v>604.81338766096883</v>
      </c>
      <c r="AI25" s="9">
        <f t="shared" si="7"/>
        <v>43918</v>
      </c>
    </row>
    <row r="26" spans="1:35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8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9"/>
        <v>0.32285562067128398</v>
      </c>
      <c r="N26">
        <v>42</v>
      </c>
      <c r="O26">
        <f t="shared" si="16"/>
        <v>0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C26" s="10"/>
      <c r="AF26" s="4"/>
      <c r="AH26" s="4">
        <f>IF(_xlfn.FORECAST.ETS(AI26,$B$9:B25,$AI$9:AI25)&gt;0,_xlfn.FORECAST.ETS(AI26,$B$9:B25,$AI$9:AI25),0)</f>
        <v>777.5125602103235</v>
      </c>
      <c r="AI26" s="9">
        <f t="shared" si="7"/>
        <v>43919</v>
      </c>
    </row>
    <row r="27" spans="1:35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8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9"/>
        <v>0.25456053067993367</v>
      </c>
      <c r="N27">
        <v>42</v>
      </c>
      <c r="O27">
        <f t="shared" si="16"/>
        <v>0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10"/>
      <c r="AD27" s="3">
        <f>(AB27+R27)/B27</f>
        <v>0.70828025477707002</v>
      </c>
      <c r="AF27" s="4">
        <f>B27-N27-R27-AB27</f>
        <v>187</v>
      </c>
      <c r="AG27" s="3">
        <f>AF27/B27</f>
        <v>0.23821656050955414</v>
      </c>
      <c r="AH27" s="4">
        <f>IF(_xlfn.FORECAST.ETS(AI27,$B$9:B26,$AI$9:AI26)&gt;0,_xlfn.FORECAST.ETS(AI27,$B$9:B26,$AI$9:AI26),0)</f>
        <v>836.25192002815561</v>
      </c>
      <c r="AI27" s="9">
        <f t="shared" si="7"/>
        <v>43920</v>
      </c>
    </row>
    <row r="28" spans="1:35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8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9"/>
        <v>0.24214285714285713</v>
      </c>
      <c r="N28">
        <v>42</v>
      </c>
      <c r="O28">
        <f t="shared" si="16"/>
        <v>0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C28" s="10"/>
      <c r="AF28" s="4"/>
      <c r="AH28" s="4">
        <f>IF(_xlfn.FORECAST.ETS(AI28,$B$9:B27,$AI$9:AI27)&gt;0,_xlfn.FORECAST.ETS(AI28,$B$9:B27,$AI$9:AI27),0)</f>
        <v>909.5089849804807</v>
      </c>
      <c r="AI28" s="9">
        <f t="shared" si="7"/>
        <v>43921</v>
      </c>
    </row>
    <row r="29" spans="1:35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8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9"/>
        <v>0.22851507466892082</v>
      </c>
      <c r="N29">
        <v>42</v>
      </c>
      <c r="O29">
        <f t="shared" si="16"/>
        <v>0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10">
        <f>AB29-AB27</f>
        <v>108</v>
      </c>
      <c r="AD29" s="3">
        <f t="shared" ref="AD29:AD38" si="17">(AB29+R29)/B29</f>
        <v>0.63773584905660374</v>
      </c>
      <c r="AF29" s="4">
        <f t="shared" ref="AF29:AF38" si="18">B29-N29-R29-AB29</f>
        <v>342</v>
      </c>
      <c r="AG29" s="3">
        <f t="shared" ref="AG29:AG38" si="19">AF29/B29</f>
        <v>0.32264150943396225</v>
      </c>
      <c r="AH29" s="4">
        <f>IF(_xlfn.FORECAST.ETS(AI29,$B$9:B28,$AI$9:AI28)&gt;0,_xlfn.FORECAST.ETS(AI29,$B$9:B28,$AI$9:AI28),0)</f>
        <v>1000.6770010405891</v>
      </c>
      <c r="AI29" s="9">
        <f t="shared" si="7"/>
        <v>43922</v>
      </c>
    </row>
    <row r="30" spans="1:35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8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9"/>
        <v>0.21212121212121213</v>
      </c>
      <c r="N30">
        <v>42</v>
      </c>
      <c r="O30">
        <f t="shared" si="16"/>
        <v>0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10">
        <f>AB30-AB29</f>
        <v>135</v>
      </c>
      <c r="AD30" s="3">
        <f t="shared" si="17"/>
        <v>0.69513236549957302</v>
      </c>
      <c r="AF30" s="4">
        <f t="shared" si="18"/>
        <v>315</v>
      </c>
      <c r="AG30" s="3">
        <f t="shared" si="19"/>
        <v>0.26900085397096501</v>
      </c>
      <c r="AH30" s="4">
        <f>IF(_xlfn.FORECAST.ETS(AI30,$B$9:B29,$AI$9:AI29)&gt;0,_xlfn.FORECAST.ETS(AI30,$B$9:B29,$AI$9:AI29),0)</f>
        <v>1123.5677531449003</v>
      </c>
      <c r="AI30" s="9">
        <f t="shared" si="7"/>
        <v>43923</v>
      </c>
    </row>
    <row r="31" spans="1:35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8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9"/>
        <v>0.23764961915125135</v>
      </c>
      <c r="N31">
        <v>54</v>
      </c>
      <c r="O31">
        <f t="shared" si="16"/>
        <v>12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10">
        <f t="shared" ref="AC31:AC38" si="20">AB31-AB30</f>
        <v>91</v>
      </c>
      <c r="AD31" s="3">
        <f t="shared" si="17"/>
        <v>0.61856368563685638</v>
      </c>
      <c r="AF31" s="4">
        <f t="shared" si="18"/>
        <v>509</v>
      </c>
      <c r="AG31" s="3">
        <f t="shared" si="19"/>
        <v>0.34485094850948511</v>
      </c>
      <c r="AH31" s="4">
        <f>IF(_xlfn.FORECAST.ETS(AI31,$B$9:B30,$AI$9:AI30)&gt;0,_xlfn.FORECAST.ETS(AI31,$B$9:B30,$AI$9:AI30),0)</f>
        <v>1296.9007084571222</v>
      </c>
      <c r="AI31" s="9">
        <f t="shared" si="7"/>
        <v>43924</v>
      </c>
    </row>
    <row r="32" spans="1:35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8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9"/>
        <v>0.23599595551061678</v>
      </c>
      <c r="N32">
        <v>54</v>
      </c>
      <c r="O32">
        <f t="shared" si="16"/>
        <v>0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10">
        <f t="shared" si="20"/>
        <v>175</v>
      </c>
      <c r="AD32" s="3">
        <f t="shared" si="17"/>
        <v>0.67302955665024633</v>
      </c>
      <c r="AE32">
        <v>69</v>
      </c>
      <c r="AF32" s="4">
        <f t="shared" si="18"/>
        <v>477</v>
      </c>
      <c r="AG32" s="3">
        <f t="shared" si="19"/>
        <v>0.29371921182266009</v>
      </c>
      <c r="AH32" s="4">
        <f>IF(_xlfn.FORECAST.ETS(AI32,$B$9:B31,$AI$9:AI31)&gt;0,_xlfn.FORECAST.ETS(AI32,$B$9:B31,$AI$9:AI31),0)</f>
        <v>1740.7250414581727</v>
      </c>
      <c r="AI32" s="9">
        <f t="shared" si="7"/>
        <v>43925</v>
      </c>
    </row>
    <row r="33" spans="1:35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8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9"/>
        <v>0.24446412754650132</v>
      </c>
      <c r="N33">
        <v>54</v>
      </c>
      <c r="O33">
        <f t="shared" si="16"/>
        <v>0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10">
        <f t="shared" si="20"/>
        <v>33</v>
      </c>
      <c r="AD33" s="3">
        <f t="shared" si="17"/>
        <v>0.59381551362683438</v>
      </c>
      <c r="AE33">
        <v>88</v>
      </c>
      <c r="AF33" s="4">
        <f t="shared" si="18"/>
        <v>721</v>
      </c>
      <c r="AG33" s="3">
        <f t="shared" si="19"/>
        <v>0.3778825995807128</v>
      </c>
      <c r="AH33" s="4">
        <f>IF(_xlfn.FORECAST.ETS(AI33,$B$9:B32,$AI$9:AI32)&gt;0,_xlfn.FORECAST.ETS(AI33,$B$9:B32,$AI$9:AI32),0)</f>
        <v>1848.1504100660379</v>
      </c>
      <c r="AI33" s="9">
        <f t="shared" si="7"/>
        <v>43926</v>
      </c>
    </row>
    <row r="34" spans="1:35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8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9"/>
        <v>0.23832353850912466</v>
      </c>
      <c r="N34">
        <v>118</v>
      </c>
      <c r="O34">
        <f t="shared" si="16"/>
        <v>64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10">
        <f t="shared" si="20"/>
        <v>115</v>
      </c>
      <c r="AD34" s="3">
        <f t="shared" si="17"/>
        <v>0.57045454545454544</v>
      </c>
      <c r="AF34" s="4">
        <f t="shared" si="18"/>
        <v>827</v>
      </c>
      <c r="AG34" s="3">
        <f t="shared" si="19"/>
        <v>0.37590909090909091</v>
      </c>
      <c r="AH34" s="4">
        <f>IF(_xlfn.FORECAST.ETS(AI34,$B$9:B33,$AI$9:AI33)&gt;0,_xlfn.FORECAST.ETS(AI34,$B$9:B33,$AI$9:AI33),0)</f>
        <v>2144.4600635248821</v>
      </c>
      <c r="AI34" s="9">
        <f t="shared" si="7"/>
        <v>43927</v>
      </c>
    </row>
    <row r="35" spans="1:35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8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9"/>
        <v>0.23813512004466778</v>
      </c>
      <c r="N35">
        <v>118</v>
      </c>
      <c r="O35">
        <f t="shared" si="16"/>
        <v>0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10">
        <f t="shared" si="20"/>
        <v>197</v>
      </c>
      <c r="AD35" s="3">
        <f t="shared" si="17"/>
        <v>0.59460563955864321</v>
      </c>
      <c r="AF35" s="4">
        <f t="shared" si="18"/>
        <v>874</v>
      </c>
      <c r="AG35" s="3">
        <f t="shared" si="19"/>
        <v>0.3571720474049857</v>
      </c>
      <c r="AH35" s="4">
        <f>IF(_xlfn.FORECAST.ETS(AI35,$B$9:B34,$AI$9:AI34)&gt;0,_xlfn.FORECAST.ETS(AI35,$B$9:B34,$AI$9:AI34),0)</f>
        <v>2461.7767662890888</v>
      </c>
      <c r="AI35" s="9">
        <f t="shared" si="7"/>
        <v>43928</v>
      </c>
    </row>
    <row r="36" spans="1:35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8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9"/>
        <v>0.24501758499413834</v>
      </c>
      <c r="N36">
        <v>118</v>
      </c>
      <c r="O36">
        <f t="shared" si="16"/>
        <v>0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10">
        <f t="shared" si="20"/>
        <v>311</v>
      </c>
      <c r="AD36" s="3">
        <f t="shared" si="17"/>
        <v>0.66391597899474863</v>
      </c>
      <c r="AF36" s="4">
        <f t="shared" si="18"/>
        <v>778</v>
      </c>
      <c r="AG36" s="3">
        <f t="shared" si="19"/>
        <v>0.29182295573893474</v>
      </c>
      <c r="AH36" s="4">
        <f>IF(_xlfn.FORECAST.ETS(AI36,$B$9:B35,$AI$9:AI35)&gt;0,_xlfn.FORECAST.ETS(AI36,$B$9:B35,$AI$9:AI35),0)</f>
        <v>2698.4810752978997</v>
      </c>
      <c r="AI36" s="9">
        <f t="shared" ref="AI36:AI67" si="21">AI35+1</f>
        <v>43929</v>
      </c>
    </row>
    <row r="37" spans="1:35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8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9"/>
        <v>0.22387889824721147</v>
      </c>
      <c r="N37">
        <v>118</v>
      </c>
      <c r="O37">
        <f t="shared" si="16"/>
        <v>0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10">
        <f t="shared" si="20"/>
        <v>202</v>
      </c>
      <c r="AD37" s="3">
        <f t="shared" si="17"/>
        <v>0.68817579351238223</v>
      </c>
      <c r="AF37" s="4">
        <f t="shared" si="18"/>
        <v>776</v>
      </c>
      <c r="AG37" s="3">
        <f t="shared" si="19"/>
        <v>0.27066620160446458</v>
      </c>
      <c r="AH37" s="4">
        <f>IF(_xlfn.FORECAST.ETS(AI37,$B$9:B36,$AI$9:AI36)&gt;0,_xlfn.FORECAST.ETS(AI37,$B$9:B36,$AI$9:AI36),0)</f>
        <v>2797.4778217102698</v>
      </c>
      <c r="AI37" s="9">
        <f t="shared" si="21"/>
        <v>43930</v>
      </c>
    </row>
    <row r="38" spans="1:35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8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9"/>
        <v>0.2072145100820752</v>
      </c>
      <c r="N38">
        <v>118</v>
      </c>
      <c r="O38">
        <f t="shared" si="16"/>
        <v>0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10">
        <f t="shared" si="20"/>
        <v>529</v>
      </c>
      <c r="AD38" s="3">
        <f t="shared" si="17"/>
        <v>0.80740740740740746</v>
      </c>
      <c r="AF38" s="4">
        <f t="shared" si="18"/>
        <v>480</v>
      </c>
      <c r="AG38" s="3">
        <f t="shared" si="19"/>
        <v>0.15458937198067632</v>
      </c>
      <c r="AH38" s="4">
        <f>IF(_xlfn.FORECAST.ETS(AI38,$B$9:B37,$AI$9:AI37)&gt;0,_xlfn.FORECAST.ETS(AI38,$B$9:B37,$AI$9:AI37),0)</f>
        <v>3106.505954591752</v>
      </c>
      <c r="AI38" s="9">
        <f t="shared" si="21"/>
        <v>43931</v>
      </c>
    </row>
    <row r="39" spans="1:35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8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9"/>
        <v>0.19392502853129664</v>
      </c>
      <c r="N39">
        <v>400</v>
      </c>
      <c r="O39">
        <f t="shared" si="16"/>
        <v>282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C39" s="10"/>
      <c r="AH39" s="4">
        <f>IF(_xlfn.FORECAST.ETS(AI39,$B$9:B38,$AI$9:AI38)&gt;0,_xlfn.FORECAST.ETS(AI39,$B$9:B38,$AI$9:AI38),0)</f>
        <v>3405.6423356080477</v>
      </c>
      <c r="AI39" s="9">
        <f t="shared" si="21"/>
        <v>43932</v>
      </c>
    </row>
    <row r="40" spans="1:35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8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9"/>
        <v>0.17155144950621218</v>
      </c>
      <c r="N40">
        <v>400</v>
      </c>
      <c r="O40">
        <f t="shared" si="16"/>
        <v>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50" si="22">Y40/B40</f>
        <v>4.0220385674931129E-2</v>
      </c>
      <c r="AA40" s="15">
        <f t="shared" si="13"/>
        <v>226</v>
      </c>
      <c r="AC40" s="10"/>
      <c r="AH40" s="4">
        <f>IF(_xlfn.FORECAST.ETS(AI40,$B$9:B39,$AI$9:AI39)&gt;0,_xlfn.FORECAST.ETS(AI40,$B$9:B39,$AI$9:AI39),0)</f>
        <v>3649.3203644098526</v>
      </c>
      <c r="AI40" s="9">
        <f t="shared" si="21"/>
        <v>43933</v>
      </c>
    </row>
    <row r="41" spans="1:35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8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9"/>
        <v>0.16692999931304528</v>
      </c>
      <c r="N41">
        <v>400</v>
      </c>
      <c r="O41">
        <f t="shared" si="16"/>
        <v>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2"/>
        <v>3.4040453872718306E-2</v>
      </c>
      <c r="AA41" s="15">
        <f t="shared" si="13"/>
        <v>223</v>
      </c>
      <c r="AB41">
        <v>2890</v>
      </c>
      <c r="AC41" s="10">
        <f>AB41-AB38</f>
        <v>454</v>
      </c>
      <c r="AD41" s="3">
        <f t="shared" ref="AD41:AD50" si="23">(AB41+R41)/B41</f>
        <v>0.73384311790823875</v>
      </c>
      <c r="AF41" s="4">
        <f t="shared" ref="AF41:AF50" si="24">B41-N41-R41-AB41</f>
        <v>679</v>
      </c>
      <c r="AG41" s="3">
        <f t="shared" ref="AG41:AG50" si="25">AF41/B41</f>
        <v>0.16748889985199802</v>
      </c>
      <c r="AH41" s="4">
        <f>IF(_xlfn.FORECAST.ETS(AI41,$B$9:B40,$AI$9:AI40)&gt;0,_xlfn.FORECAST.ETS(AI41,$B$9:B40,$AI$9:AI40),0)</f>
        <v>3942.4808206269536</v>
      </c>
      <c r="AI41" s="9">
        <f t="shared" si="21"/>
        <v>43934</v>
      </c>
    </row>
    <row r="42" spans="1:35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8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9"/>
        <v>0.15943384461902979</v>
      </c>
      <c r="N42">
        <v>400</v>
      </c>
      <c r="O42">
        <f t="shared" si="16"/>
        <v>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2"/>
        <v>2.9339305711086228E-2</v>
      </c>
      <c r="AA42" s="15">
        <f t="shared" si="13"/>
        <v>225</v>
      </c>
      <c r="AB42">
        <v>3006</v>
      </c>
      <c r="AC42" s="10">
        <f t="shared" ref="AC42:AC50" si="26">AB42-AB41</f>
        <v>116</v>
      </c>
      <c r="AD42" s="3">
        <f t="shared" si="23"/>
        <v>0.6942889137737962</v>
      </c>
      <c r="AF42" s="4">
        <f t="shared" si="24"/>
        <v>965</v>
      </c>
      <c r="AG42" s="3">
        <f t="shared" si="25"/>
        <v>0.21612541993281076</v>
      </c>
      <c r="AH42" s="4">
        <f>IF(_xlfn.FORECAST.ETS(AI42,$B$9:B41,$AI$9:AI41)&gt;0,_xlfn.FORECAST.ETS(AI42,$B$9:B41,$AI$9:AI41),0)</f>
        <v>4398.6883154675097</v>
      </c>
      <c r="AI42" s="9">
        <f t="shared" si="21"/>
        <v>43935</v>
      </c>
    </row>
    <row r="43" spans="1:35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8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9"/>
        <v>0.15079544172402121</v>
      </c>
      <c r="N43">
        <v>400</v>
      </c>
      <c r="O43">
        <f t="shared" si="16"/>
        <v>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2"/>
        <v>2.6267186538066898E-2</v>
      </c>
      <c r="AA43" s="15">
        <f t="shared" si="13"/>
        <v>227</v>
      </c>
      <c r="AB43">
        <v>3245</v>
      </c>
      <c r="AC43" s="10">
        <f t="shared" si="26"/>
        <v>239</v>
      </c>
      <c r="AD43" s="3">
        <f t="shared" si="23"/>
        <v>0.68623024830699775</v>
      </c>
      <c r="AF43" s="4">
        <f t="shared" si="24"/>
        <v>1129</v>
      </c>
      <c r="AG43" s="3">
        <f t="shared" si="25"/>
        <v>0.23168479376154319</v>
      </c>
      <c r="AH43" s="4">
        <f>IF(_xlfn.FORECAST.ETS(AI43,$B$9:B42,$AI$9:AI42)&gt;0,_xlfn.FORECAST.ETS(AI43,$B$9:B42,$AI$9:AI42),0)</f>
        <v>4818.7787346005516</v>
      </c>
      <c r="AI43" s="9">
        <f t="shared" si="21"/>
        <v>43936</v>
      </c>
    </row>
    <row r="44" spans="1:35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8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9"/>
        <v>0.14466391212334978</v>
      </c>
      <c r="N44">
        <v>443</v>
      </c>
      <c r="O44">
        <f t="shared" si="16"/>
        <v>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si="11"/>
        <v>1.9368183527641969E-2</v>
      </c>
      <c r="T44" s="3">
        <f t="shared" si="12"/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2"/>
        <v>2.2564874012786763E-2</v>
      </c>
      <c r="AA44" s="15">
        <f t="shared" si="13"/>
        <v>223</v>
      </c>
      <c r="AB44">
        <v>3511</v>
      </c>
      <c r="AC44" s="10">
        <f t="shared" si="26"/>
        <v>266</v>
      </c>
      <c r="AD44" s="3">
        <f t="shared" si="23"/>
        <v>0.67957878901842794</v>
      </c>
      <c r="AF44" s="4">
        <f t="shared" si="24"/>
        <v>1261</v>
      </c>
      <c r="AG44" s="3">
        <f t="shared" si="25"/>
        <v>0.23711921775103423</v>
      </c>
      <c r="AH44" s="4">
        <f>IF(_xlfn.FORECAST.ETS(AI44,$B$9:B43,$AI$9:AI43)&gt;0,_xlfn.FORECAST.ETS(AI44,$B$9:B43,$AI$9:AI43),0)</f>
        <v>5281.3036305427731</v>
      </c>
      <c r="AI44" s="9">
        <f t="shared" si="21"/>
        <v>43937</v>
      </c>
    </row>
    <row r="45" spans="1:35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8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9"/>
        <v>0.13868378812199036</v>
      </c>
      <c r="N45">
        <v>534</v>
      </c>
      <c r="O45">
        <f t="shared" si="16"/>
        <v>91</v>
      </c>
      <c r="P45" s="3">
        <f t="shared" si="14"/>
        <v>0.20030007501875469</v>
      </c>
      <c r="Q45">
        <v>7</v>
      </c>
      <c r="R45">
        <f t="shared" ref="R45:R47" si="27">Q45+R44</f>
        <v>110</v>
      </c>
      <c r="S45" s="3">
        <f t="shared" si="11"/>
        <v>1.9332161687170474E-2</v>
      </c>
      <c r="T45" s="3">
        <f t="shared" si="12"/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2"/>
        <v>2.1441124780316345E-2</v>
      </c>
      <c r="AA45" s="15">
        <f t="shared" si="13"/>
        <v>232</v>
      </c>
      <c r="AB45">
        <v>3765</v>
      </c>
      <c r="AC45" s="10">
        <f t="shared" si="26"/>
        <v>254</v>
      </c>
      <c r="AD45" s="3">
        <f t="shared" si="23"/>
        <v>0.6810193321616872</v>
      </c>
      <c r="AF45" s="4">
        <f t="shared" si="24"/>
        <v>1281</v>
      </c>
      <c r="AG45" s="3">
        <f t="shared" si="25"/>
        <v>0.22513181019332162</v>
      </c>
      <c r="AH45" s="4">
        <f>IF(_xlfn.FORECAST.ETS(AI45,$B$9:B44,$AI$9:AI44)&gt;0,_xlfn.FORECAST.ETS(AI45,$B$9:B44,$AI$9:AI44),0)</f>
        <v>5751.3613374924644</v>
      </c>
      <c r="AI45" s="9">
        <f t="shared" si="21"/>
        <v>43938</v>
      </c>
    </row>
    <row r="46" spans="1:35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8"/>
        <v>7.7192722604853242E-2</v>
      </c>
      <c r="G46">
        <v>36028</v>
      </c>
      <c r="H46" s="11">
        <f t="shared" ref="H46:H49" si="28">G46-G45</f>
        <v>3462</v>
      </c>
      <c r="I46" s="12">
        <f t="shared" si="1"/>
        <v>8.7810514153668404E-2</v>
      </c>
      <c r="J46" s="13">
        <f t="shared" si="9"/>
        <v>0.13204678856467211</v>
      </c>
      <c r="N46">
        <v>534</v>
      </c>
      <c r="O46">
        <f t="shared" si="16"/>
        <v>0</v>
      </c>
      <c r="P46" s="3">
        <f t="shared" si="14"/>
        <v>0.18625741192884548</v>
      </c>
      <c r="Q46">
        <v>7</v>
      </c>
      <c r="R46">
        <f t="shared" si="27"/>
        <v>117</v>
      </c>
      <c r="S46" s="3">
        <f t="shared" si="11"/>
        <v>1.951951951951952E-2</v>
      </c>
      <c r="T46" s="3">
        <f t="shared" si="12"/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2"/>
        <v>2.1021021021021023E-2</v>
      </c>
      <c r="AA46" s="15">
        <f t="shared" si="13"/>
        <v>243</v>
      </c>
      <c r="AB46">
        <v>3853</v>
      </c>
      <c r="AC46" s="10">
        <f t="shared" si="26"/>
        <v>88</v>
      </c>
      <c r="AD46" s="3">
        <f t="shared" si="23"/>
        <v>0.66232899566232895</v>
      </c>
      <c r="AF46" s="4">
        <f t="shared" si="24"/>
        <v>1490</v>
      </c>
      <c r="AG46" s="3">
        <f t="shared" si="25"/>
        <v>0.24858191524858192</v>
      </c>
      <c r="AH46" s="4">
        <f>IF(_xlfn.FORECAST.ETS(AI46,$B$9:B45,$AI$9:AI45)&gt;0,_xlfn.FORECAST.ETS(AI46,$B$9:B45,$AI$9:AI45),0)</f>
        <v>6154.3347642847384</v>
      </c>
      <c r="AI46" s="9">
        <f t="shared" si="21"/>
        <v>43939</v>
      </c>
    </row>
    <row r="47" spans="1:35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8"/>
        <v>7.3487031700288183E-2</v>
      </c>
      <c r="G47">
        <v>38701</v>
      </c>
      <c r="H47" s="11">
        <f t="shared" si="28"/>
        <v>2673</v>
      </c>
      <c r="I47" s="12">
        <f t="shared" si="1"/>
        <v>0.12121212121212122</v>
      </c>
      <c r="J47" s="13">
        <f t="shared" si="9"/>
        <v>0.13135194799885533</v>
      </c>
      <c r="N47">
        <v>753</v>
      </c>
      <c r="O47">
        <f t="shared" si="16"/>
        <v>219</v>
      </c>
      <c r="P47" s="3">
        <f t="shared" si="14"/>
        <v>0.24251207729468599</v>
      </c>
      <c r="Q47">
        <v>5</v>
      </c>
      <c r="R47">
        <f t="shared" si="27"/>
        <v>122</v>
      </c>
      <c r="S47" s="3">
        <f t="shared" si="11"/>
        <v>1.9309908198797087E-2</v>
      </c>
      <c r="T47" s="3">
        <f t="shared" si="12"/>
        <v>3.9291465378421903E-2</v>
      </c>
      <c r="X47">
        <v>126</v>
      </c>
      <c r="Y47">
        <v>126</v>
      </c>
      <c r="Z47" s="3">
        <f t="shared" si="22"/>
        <v>1.9943019943019943E-2</v>
      </c>
      <c r="AA47" s="15">
        <f t="shared" si="13"/>
        <v>248</v>
      </c>
      <c r="AB47">
        <v>3900</v>
      </c>
      <c r="AC47" s="10">
        <f t="shared" si="26"/>
        <v>47</v>
      </c>
      <c r="AD47" s="3">
        <f t="shared" si="23"/>
        <v>0.63659385881608099</v>
      </c>
      <c r="AF47" s="4">
        <f t="shared" si="24"/>
        <v>1543</v>
      </c>
      <c r="AG47" s="3">
        <f t="shared" si="25"/>
        <v>0.24422285533396645</v>
      </c>
      <c r="AH47" s="4">
        <f>IF(_xlfn.FORECAST.ETS(AI47,$B$9:B46,$AI$9:AI46)&gt;0,_xlfn.FORECAST.ETS(AI47,$B$9:B46,$AI$9:AI46),0)</f>
        <v>6549.5149852751947</v>
      </c>
      <c r="AI47" s="9">
        <f t="shared" si="21"/>
        <v>43940</v>
      </c>
    </row>
    <row r="48" spans="1:35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8"/>
        <v>6.9190155837520223E-2</v>
      </c>
      <c r="G48">
        <v>41812</v>
      </c>
      <c r="H48" s="11">
        <f t="shared" si="28"/>
        <v>3111</v>
      </c>
      <c r="I48" s="12">
        <f t="shared" si="1"/>
        <v>0.10028929604628736</v>
      </c>
      <c r="J48" s="13">
        <f t="shared" si="9"/>
        <v>0.12788730177468224</v>
      </c>
      <c r="N48">
        <v>870</v>
      </c>
      <c r="O48">
        <f t="shared" si="16"/>
        <v>117</v>
      </c>
      <c r="P48" s="3">
        <f t="shared" si="14"/>
        <v>0.25739644970414199</v>
      </c>
      <c r="Q48">
        <v>3</v>
      </c>
      <c r="R48">
        <f t="shared" ref="R48" si="29">Q48+R47</f>
        <v>125</v>
      </c>
      <c r="S48" s="3">
        <f t="shared" si="11"/>
        <v>1.8853695324283559E-2</v>
      </c>
      <c r="T48" s="3">
        <f t="shared" si="12"/>
        <v>3.6982248520710061E-2</v>
      </c>
      <c r="U48">
        <v>2</v>
      </c>
      <c r="V48">
        <v>1</v>
      </c>
      <c r="X48">
        <v>108</v>
      </c>
      <c r="Y48">
        <v>108</v>
      </c>
      <c r="Z48" s="3">
        <f t="shared" si="22"/>
        <v>1.6289592760180997E-2</v>
      </c>
      <c r="AA48" s="15">
        <f t="shared" si="13"/>
        <v>233</v>
      </c>
      <c r="AB48">
        <v>3703</v>
      </c>
      <c r="AC48" s="10">
        <f t="shared" si="26"/>
        <v>-197</v>
      </c>
      <c r="AD48" s="3">
        <f t="shared" si="23"/>
        <v>0.57737556561085968</v>
      </c>
      <c r="AF48" s="4">
        <f t="shared" si="24"/>
        <v>1932</v>
      </c>
      <c r="AG48" s="3">
        <f t="shared" si="25"/>
        <v>0.29140271493212672</v>
      </c>
      <c r="AH48" s="4">
        <f>IF(_xlfn.FORECAST.ETS(AI48,$B$9:B47,$AI$9:AI47)&gt;0,_xlfn.FORECAST.ETS(AI48,$B$9:B47,$AI$9:AI47),0)</f>
        <v>6897.8981010767338</v>
      </c>
      <c r="AI48" s="9">
        <f t="shared" si="21"/>
        <v>43941</v>
      </c>
    </row>
    <row r="49" spans="1:35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:D50" si="30">B49-B48</f>
        <v>260</v>
      </c>
      <c r="E49" s="2">
        <f t="shared" si="6"/>
        <v>3.9215686274509803E-2</v>
      </c>
      <c r="F49" s="13">
        <f t="shared" si="8"/>
        <v>6.4898869246695329E-2</v>
      </c>
      <c r="G49">
        <v>45355</v>
      </c>
      <c r="H49" s="11">
        <f t="shared" si="28"/>
        <v>3543</v>
      </c>
      <c r="I49" s="12">
        <f t="shared" si="1"/>
        <v>7.3384137736381597E-2</v>
      </c>
      <c r="J49" s="13">
        <f t="shared" si="9"/>
        <v>0.12054875568538993</v>
      </c>
      <c r="N49">
        <v>977</v>
      </c>
      <c r="O49">
        <f t="shared" si="16"/>
        <v>107</v>
      </c>
      <c r="P49" s="3">
        <f t="shared" si="14"/>
        <v>0.26914600550964185</v>
      </c>
      <c r="Q49">
        <v>5</v>
      </c>
      <c r="R49">
        <f t="shared" ref="R49" si="31">Q49+R48</f>
        <v>130</v>
      </c>
      <c r="S49" s="3">
        <f t="shared" ref="S49" si="32">R49/B49</f>
        <v>1.8867924528301886E-2</v>
      </c>
      <c r="T49" s="3">
        <f t="shared" ref="T49" si="33">R49/B40</f>
        <v>3.5812672176308541E-2</v>
      </c>
      <c r="U49">
        <v>3</v>
      </c>
      <c r="V49">
        <v>2</v>
      </c>
      <c r="X49">
        <v>101</v>
      </c>
      <c r="Y49">
        <v>101</v>
      </c>
      <c r="Z49" s="3">
        <f t="shared" si="22"/>
        <v>1.4658925979680697E-2</v>
      </c>
      <c r="AA49" s="15">
        <f t="shared" si="13"/>
        <v>231</v>
      </c>
      <c r="AB49">
        <v>3660</v>
      </c>
      <c r="AC49" s="10">
        <f t="shared" si="26"/>
        <v>-43</v>
      </c>
      <c r="AD49" s="3">
        <f t="shared" si="23"/>
        <v>0.5500725689404935</v>
      </c>
      <c r="AF49" s="4">
        <f t="shared" si="24"/>
        <v>2123</v>
      </c>
      <c r="AG49" s="3">
        <f t="shared" si="25"/>
        <v>0.3081277213352685</v>
      </c>
      <c r="AH49" s="4">
        <f>IF(_xlfn.FORECAST.ETS(AI49,$B$9:B48,$AI$9:AI48)&gt;0,_xlfn.FORECAST.ETS(AI49,$B$9:B48,$AI$9:AI48),0)</f>
        <v>7174.7381110553533</v>
      </c>
      <c r="AI49" s="9">
        <f t="shared" si="21"/>
        <v>43942</v>
      </c>
    </row>
    <row r="50" spans="1:35" x14ac:dyDescent="0.25">
      <c r="A50" s="9">
        <f t="shared" si="4"/>
        <v>43943</v>
      </c>
      <c r="B50" s="4">
        <v>7114</v>
      </c>
      <c r="C50" s="4">
        <f t="shared" si="0"/>
        <v>5955</v>
      </c>
      <c r="D50" s="10">
        <f t="shared" si="30"/>
        <v>224</v>
      </c>
      <c r="E50" s="2">
        <f t="shared" ref="E50" si="34">D50/B49</f>
        <v>3.251088534107402E-2</v>
      </c>
      <c r="F50" s="13">
        <f t="shared" ref="F50" si="35">AVERAGE(((SUM(D41:D50)-D41)/(SUM(B41:B50)-B41)))</f>
        <v>5.7419500112587257E-2</v>
      </c>
      <c r="G50">
        <v>48636</v>
      </c>
      <c r="H50" s="11">
        <f t="shared" ref="H50" si="36">G50-G49</f>
        <v>3281</v>
      </c>
      <c r="I50" s="12">
        <f t="shared" ref="I50" si="37">D50/H50</f>
        <v>6.8271868332825364E-2</v>
      </c>
      <c r="J50" s="13">
        <f t="shared" ref="J50" si="38">AVERAGE(((SUM(D41:D50)-D41)/(SUM(H41:H50)-H41)))</f>
        <v>0.11055712117927596</v>
      </c>
      <c r="N50">
        <v>1025</v>
      </c>
      <c r="O50">
        <f t="shared" si="16"/>
        <v>48</v>
      </c>
      <c r="P50" s="3">
        <f t="shared" si="14"/>
        <v>0.25283670448939322</v>
      </c>
      <c r="Q50">
        <v>4</v>
      </c>
      <c r="R50">
        <f t="shared" ref="R50" si="39">Q50+R49</f>
        <v>134</v>
      </c>
      <c r="S50" s="3">
        <f t="shared" ref="S50" si="40">R50/B50</f>
        <v>1.8836097835254428E-2</v>
      </c>
      <c r="T50" s="3">
        <f t="shared" ref="T50" si="41">R50/B41</f>
        <v>3.3053774050320672E-2</v>
      </c>
      <c r="U50">
        <v>3</v>
      </c>
      <c r="V50">
        <v>1</v>
      </c>
      <c r="X50">
        <v>103</v>
      </c>
      <c r="Y50">
        <v>103</v>
      </c>
      <c r="Z50" s="3">
        <f t="shared" si="22"/>
        <v>1.4478493112173179E-2</v>
      </c>
      <c r="AA50" s="15">
        <f t="shared" si="13"/>
        <v>237</v>
      </c>
      <c r="AB50">
        <v>3266</v>
      </c>
      <c r="AC50" s="10">
        <f t="shared" si="26"/>
        <v>-394</v>
      </c>
      <c r="AD50" s="3">
        <f t="shared" si="23"/>
        <v>0.47793084059600788</v>
      </c>
      <c r="AF50" s="4">
        <f t="shared" si="24"/>
        <v>2689</v>
      </c>
      <c r="AG50" s="3">
        <f t="shared" si="25"/>
        <v>0.37798706775372504</v>
      </c>
      <c r="AH50" s="4">
        <f>IF(_xlfn.FORECAST.ETS(AI50,$B$9:B49,$AI$9:AI49)&gt;0,_xlfn.FORECAST.ETS(AI50,$B$9:B49,$AI$9:AI49),0)</f>
        <v>7517.9881585512476</v>
      </c>
      <c r="AI50" s="9">
        <f t="shared" si="21"/>
        <v>43943</v>
      </c>
    </row>
    <row r="51" spans="1:35" x14ac:dyDescent="0.25">
      <c r="A51" s="9"/>
      <c r="H51" s="11"/>
      <c r="AA51" s="15">
        <f t="shared" si="13"/>
        <v>0</v>
      </c>
      <c r="AH51" s="4">
        <f>IF(_xlfn.FORECAST.ETS(AI51,$B$9:B50,$AI$9:AI50)&gt;0,_xlfn.FORECAST.ETS(AI51,$B$9:B50,$AI$9:AI50),0)</f>
        <v>7795.2220182765805</v>
      </c>
      <c r="AI51" s="9">
        <f t="shared" si="21"/>
        <v>43944</v>
      </c>
    </row>
    <row r="52" spans="1:35" x14ac:dyDescent="0.25">
      <c r="A52" s="9"/>
      <c r="H52" s="11"/>
      <c r="AA52" s="15">
        <f t="shared" si="13"/>
        <v>0</v>
      </c>
      <c r="AH52" s="4">
        <f>IF(_xlfn.FORECAST.ETS(AI52,$B$9:B51,$AI$9:AI51)&gt;0,_xlfn.FORECAST.ETS(AI52,$B$9:B51,$AI$9:AI51),0)</f>
        <v>8122.7123465267659</v>
      </c>
      <c r="AI52" s="9">
        <f t="shared" si="21"/>
        <v>43945</v>
      </c>
    </row>
    <row r="53" spans="1:35" x14ac:dyDescent="0.25">
      <c r="A53" s="9"/>
      <c r="H53" s="11"/>
      <c r="AA53" s="15">
        <f t="shared" si="13"/>
        <v>0</v>
      </c>
      <c r="AH53" s="4">
        <f>IF(_xlfn.FORECAST.ETS(AI53,$B$9:B52,$AI$9:AI52)&gt;0,_xlfn.FORECAST.ETS(AI53,$B$9:B52,$AI$9:AI52),0)</f>
        <v>8450.2026747769505</v>
      </c>
      <c r="AI53" s="9">
        <f t="shared" si="21"/>
        <v>43946</v>
      </c>
    </row>
    <row r="54" spans="1:35" x14ac:dyDescent="0.25">
      <c r="A54" s="9"/>
      <c r="H54" s="11"/>
      <c r="AA54" s="15">
        <f t="shared" si="13"/>
        <v>0</v>
      </c>
      <c r="AH54" s="4">
        <f>IF(_xlfn.FORECAST.ETS(AI54,$B$9:B53,$AI$9:AI53)&gt;0,_xlfn.FORECAST.ETS(AI54,$B$9:B53,$AI$9:AI53),0)</f>
        <v>8777.693003027136</v>
      </c>
      <c r="AI54" s="9">
        <f t="shared" si="21"/>
        <v>43947</v>
      </c>
    </row>
    <row r="55" spans="1:35" x14ac:dyDescent="0.25">
      <c r="A55" s="9"/>
      <c r="H55" s="11"/>
      <c r="AA55" s="15">
        <f t="shared" si="13"/>
        <v>0</v>
      </c>
      <c r="AH55" s="4">
        <f>IF(_xlfn.FORECAST.ETS(AI55,$B$9:B54,$AI$9:AI54)&gt;0,_xlfn.FORECAST.ETS(AI55,$B$9:B54,$AI$9:AI54),0)</f>
        <v>9105.1833312773215</v>
      </c>
      <c r="AI55" s="9">
        <f t="shared" si="21"/>
        <v>43948</v>
      </c>
    </row>
    <row r="56" spans="1:35" x14ac:dyDescent="0.25">
      <c r="A56" s="9"/>
      <c r="H56" s="11"/>
      <c r="AA56" s="15">
        <f t="shared" si="13"/>
        <v>0</v>
      </c>
      <c r="AH56" s="4">
        <f>IF(_xlfn.FORECAST.ETS(AI56,$B$9:B55,$AI$9:AI55)&gt;0,_xlfn.FORECAST.ETS(AI56,$B$9:B55,$AI$9:AI55),0)</f>
        <v>9432.6736595275052</v>
      </c>
      <c r="AI56" s="9">
        <f t="shared" si="21"/>
        <v>43949</v>
      </c>
    </row>
    <row r="57" spans="1:35" x14ac:dyDescent="0.25">
      <c r="A57" s="9"/>
      <c r="H57" s="11"/>
      <c r="AA57" s="15">
        <f t="shared" si="13"/>
        <v>0</v>
      </c>
      <c r="AH57" s="4">
        <f>IF(_xlfn.FORECAST.ETS(AI57,$B$9:B56,$AI$9:AI56)&gt;0,_xlfn.FORECAST.ETS(AI57,$B$9:B56,$AI$9:AI56),0)</f>
        <v>9760.1639877776906</v>
      </c>
      <c r="AI57" s="9">
        <f t="shared" si="21"/>
        <v>43950</v>
      </c>
    </row>
    <row r="58" spans="1:35" x14ac:dyDescent="0.25">
      <c r="A58" s="9"/>
      <c r="H58" s="11"/>
      <c r="AA58" s="15">
        <f t="shared" si="13"/>
        <v>0</v>
      </c>
      <c r="AH58" s="4">
        <f>IF(_xlfn.FORECAST.ETS(AI58,$B$9:B57,$AI$9:AI57)&gt;0,_xlfn.FORECAST.ETS(AI58,$B$9:B57,$AI$9:AI57),0)</f>
        <v>10087.654316027876</v>
      </c>
      <c r="AI58" s="9">
        <f t="shared" si="21"/>
        <v>43951</v>
      </c>
    </row>
    <row r="59" spans="1:35" x14ac:dyDescent="0.25">
      <c r="A59" s="9"/>
      <c r="H59" s="11"/>
      <c r="AA59" s="15">
        <f t="shared" si="13"/>
        <v>0</v>
      </c>
      <c r="AH59" s="4">
        <f>IF(_xlfn.FORECAST.ETS(AI59,$B$9:B58,$AI$9:AI58)&gt;0,_xlfn.FORECAST.ETS(AI59,$B$9:B58,$AI$9:AI58),0)</f>
        <v>10415.144644278062</v>
      </c>
      <c r="AI59" s="9">
        <f t="shared" si="21"/>
        <v>43952</v>
      </c>
    </row>
    <row r="60" spans="1:35" x14ac:dyDescent="0.25">
      <c r="A60" s="9"/>
      <c r="H60" s="11"/>
      <c r="AA60" s="15">
        <f t="shared" si="13"/>
        <v>0</v>
      </c>
      <c r="AH60" s="4">
        <f>IF(_xlfn.FORECAST.ETS(AI60,$B$9:B59,$AI$9:AI59)&gt;0,_xlfn.FORECAST.ETS(AI60,$B$9:B59,$AI$9:AI59),0)</f>
        <v>10742.634972528245</v>
      </c>
      <c r="AI60" s="9">
        <f t="shared" si="21"/>
        <v>43953</v>
      </c>
    </row>
    <row r="61" spans="1:35" x14ac:dyDescent="0.25">
      <c r="A61" s="9"/>
      <c r="H61" s="11"/>
      <c r="AA61" s="15">
        <f t="shared" si="13"/>
        <v>0</v>
      </c>
      <c r="AH61" s="4">
        <f>IF(_xlfn.FORECAST.ETS(AI61,$B$9:B60,$AI$9:AI60)&gt;0,_xlfn.FORECAST.ETS(AI61,$B$9:B60,$AI$9:AI60),0)</f>
        <v>11070.125300778431</v>
      </c>
      <c r="AI61" s="9">
        <f t="shared" si="21"/>
        <v>43954</v>
      </c>
    </row>
    <row r="62" spans="1:35" x14ac:dyDescent="0.25">
      <c r="A62" s="9"/>
      <c r="H62" s="11"/>
      <c r="AA62" s="15">
        <f t="shared" si="13"/>
        <v>0</v>
      </c>
      <c r="AH62" s="4">
        <f>IF(_xlfn.FORECAST.ETS(AI62,$B$9:B61,$AI$9:AI61)&gt;0,_xlfn.FORECAST.ETS(AI62,$B$9:B61,$AI$9:AI61),0)</f>
        <v>11397.615629028616</v>
      </c>
      <c r="AI62" s="9">
        <f t="shared" si="21"/>
        <v>43955</v>
      </c>
    </row>
    <row r="63" spans="1:35" x14ac:dyDescent="0.25">
      <c r="A63" s="9"/>
      <c r="H63" s="11"/>
      <c r="AA63" s="15">
        <f t="shared" si="13"/>
        <v>0</v>
      </c>
      <c r="AH63" s="4">
        <f>IF(_xlfn.FORECAST.ETS(AI63,$B$9:B62,$AI$9:AI62)&gt;0,_xlfn.FORECAST.ETS(AI63,$B$9:B62,$AI$9:AI62),0)</f>
        <v>11725.1059572788</v>
      </c>
      <c r="AI63" s="9">
        <f t="shared" si="21"/>
        <v>43956</v>
      </c>
    </row>
    <row r="64" spans="1:35" x14ac:dyDescent="0.25">
      <c r="A64" s="9"/>
      <c r="H64" s="11"/>
      <c r="AA64" s="15">
        <f t="shared" si="13"/>
        <v>0</v>
      </c>
      <c r="AH64" s="4">
        <f>IF(_xlfn.FORECAST.ETS(AI64,$B$9:B63,$AI$9:AI63)&gt;0,_xlfn.FORECAST.ETS(AI64,$B$9:B63,$AI$9:AI63),0)</f>
        <v>12052.596285528985</v>
      </c>
      <c r="AI64" s="9">
        <f t="shared" si="21"/>
        <v>43957</v>
      </c>
    </row>
    <row r="65" spans="1:35" x14ac:dyDescent="0.25">
      <c r="A65" s="9"/>
      <c r="AA65" s="15">
        <f t="shared" si="13"/>
        <v>0</v>
      </c>
      <c r="AH65" s="4">
        <f>IF(_xlfn.FORECAST.ETS(AI65,$B$9:B64,$AI$9:AI64)&gt;0,_xlfn.FORECAST.ETS(AI65,$B$9:B64,$AI$9:AI64),0)</f>
        <v>12380.086613779171</v>
      </c>
      <c r="AI65" s="9">
        <f t="shared" si="21"/>
        <v>43958</v>
      </c>
    </row>
    <row r="66" spans="1:35" x14ac:dyDescent="0.25">
      <c r="A66" s="9"/>
      <c r="AA66" s="15">
        <f t="shared" si="13"/>
        <v>0</v>
      </c>
      <c r="AH66" s="4">
        <f>IF(_xlfn.FORECAST.ETS(AI66,$B$9:B65,$AI$9:AI65)&gt;0,_xlfn.FORECAST.ETS(AI66,$B$9:B65,$AI$9:AI65),0)</f>
        <v>12707.576942029355</v>
      </c>
      <c r="AI66" s="9">
        <f t="shared" si="21"/>
        <v>43959</v>
      </c>
    </row>
    <row r="67" spans="1:35" x14ac:dyDescent="0.25">
      <c r="A67" s="9"/>
      <c r="AA67" s="15">
        <f t="shared" si="13"/>
        <v>0</v>
      </c>
      <c r="AH67" s="4">
        <f>IF(_xlfn.FORECAST.ETS(AI67,$B$9:B66,$AI$9:AI66)&gt;0,_xlfn.FORECAST.ETS(AI67,$B$9:B66,$AI$9:AI66),0)</f>
        <v>13035.06727027954</v>
      </c>
      <c r="AI67" s="9">
        <f t="shared" si="21"/>
        <v>43960</v>
      </c>
    </row>
    <row r="68" spans="1:35" x14ac:dyDescent="0.25">
      <c r="A68" s="9"/>
      <c r="AA68" s="15">
        <f t="shared" si="13"/>
        <v>0</v>
      </c>
      <c r="AH68" s="4">
        <f>IF(_xlfn.FORECAST.ETS(AI68,$B$9:B67,$AI$9:AI67)&gt;0,_xlfn.FORECAST.ETS(AI68,$B$9:B67,$AI$9:AI67),0)</f>
        <v>13362.557598529726</v>
      </c>
      <c r="AI68" s="9">
        <f t="shared" ref="AI68:AI76" si="42">AI67+1</f>
        <v>43961</v>
      </c>
    </row>
    <row r="69" spans="1:35" x14ac:dyDescent="0.25">
      <c r="A69" s="9"/>
      <c r="AA69" s="15">
        <f t="shared" si="13"/>
        <v>0</v>
      </c>
      <c r="AH69" s="4">
        <f>IF(_xlfn.FORECAST.ETS(AI69,$B$9:B68,$AI$9:AI68)&gt;0,_xlfn.FORECAST.ETS(AI69,$B$9:B68,$AI$9:AI68),0)</f>
        <v>13690.047926779909</v>
      </c>
      <c r="AI69" s="9">
        <f t="shared" si="42"/>
        <v>43962</v>
      </c>
    </row>
    <row r="70" spans="1:35" x14ac:dyDescent="0.25">
      <c r="A70" s="9"/>
      <c r="AA70" s="15">
        <f t="shared" si="13"/>
        <v>0</v>
      </c>
      <c r="AH70" s="4">
        <f>IF(_xlfn.FORECAST.ETS(AI70,$B$9:B69,$AI$9:AI69)&gt;0,_xlfn.FORECAST.ETS(AI70,$B$9:B69,$AI$9:AI69),0)</f>
        <v>14017.538255030096</v>
      </c>
      <c r="AI70" s="9">
        <f t="shared" si="42"/>
        <v>43963</v>
      </c>
    </row>
    <row r="71" spans="1:35" x14ac:dyDescent="0.25">
      <c r="A71" s="9"/>
      <c r="AA71" s="15">
        <f t="shared" si="13"/>
        <v>0</v>
      </c>
      <c r="AH71" s="4">
        <f>IF(_xlfn.FORECAST.ETS(AI71,$B$9:B70,$AI$9:AI70)&gt;0,_xlfn.FORECAST.ETS(AI71,$B$9:B70,$AI$9:AI70),0)</f>
        <v>14345.02858328028</v>
      </c>
      <c r="AI71" s="9">
        <f t="shared" si="42"/>
        <v>43964</v>
      </c>
    </row>
    <row r="72" spans="1:35" x14ac:dyDescent="0.25">
      <c r="A72" s="9"/>
      <c r="AA72" s="15">
        <f t="shared" si="13"/>
        <v>0</v>
      </c>
      <c r="AH72" s="4">
        <f>IF(_xlfn.FORECAST.ETS(AI72,$B$9:B71,$AI$9:AI71)&gt;0,_xlfn.FORECAST.ETS(AI72,$B$9:B71,$AI$9:AI71),0)</f>
        <v>14672.518911530466</v>
      </c>
      <c r="AI72" s="9">
        <f t="shared" si="42"/>
        <v>43965</v>
      </c>
    </row>
    <row r="73" spans="1:35" x14ac:dyDescent="0.25">
      <c r="A73" s="9"/>
      <c r="AA73" s="15">
        <f t="shared" si="13"/>
        <v>0</v>
      </c>
      <c r="AH73" s="4">
        <f>IF(_xlfn.FORECAST.ETS(AI73,$B$9:B72,$AI$9:AI72)&gt;0,_xlfn.FORECAST.ETS(AI73,$B$9:B72,$AI$9:AI72),0)</f>
        <v>15000.009239780651</v>
      </c>
      <c r="AI73" s="9">
        <f t="shared" si="42"/>
        <v>43966</v>
      </c>
    </row>
    <row r="74" spans="1:35" x14ac:dyDescent="0.25">
      <c r="A74" s="9"/>
      <c r="AA74" s="15">
        <f t="shared" si="13"/>
        <v>0</v>
      </c>
      <c r="AH74" s="4">
        <f>IF(_xlfn.FORECAST.ETS(AI74,$B$9:B73,$AI$9:AI73)&gt;0,_xlfn.FORECAST.ETS(AI74,$B$9:B73,$AI$9:AI73),0)</f>
        <v>15327.499568030835</v>
      </c>
      <c r="AI74" s="9">
        <f t="shared" si="42"/>
        <v>43967</v>
      </c>
    </row>
    <row r="75" spans="1:35" x14ac:dyDescent="0.25">
      <c r="A75" s="9"/>
      <c r="AA75" s="15">
        <f t="shared" si="13"/>
        <v>0</v>
      </c>
      <c r="AH75" s="4">
        <f>IF(_xlfn.FORECAST.ETS(AI75,$B$9:B74,$AI$9:AI74)&gt;0,_xlfn.FORECAST.ETS(AI75,$B$9:B74,$AI$9:AI74),0)</f>
        <v>15654.98989628102</v>
      </c>
      <c r="AI75" s="9">
        <f t="shared" si="42"/>
        <v>43968</v>
      </c>
    </row>
    <row r="76" spans="1:35" x14ac:dyDescent="0.25">
      <c r="A76" s="9"/>
      <c r="AA76" s="15">
        <f t="shared" si="13"/>
        <v>0</v>
      </c>
      <c r="AH76" s="4">
        <f>IF(_xlfn.FORECAST.ETS(AI76,$B$9:B75,$AI$9:AI75)&gt;0,_xlfn.FORECAST.ETS(AI76,$B$9:B75,$AI$9:AI75),0)</f>
        <v>15982.480224531206</v>
      </c>
      <c r="AI76" s="9">
        <f t="shared" si="42"/>
        <v>43969</v>
      </c>
    </row>
    <row r="77" spans="1:35" x14ac:dyDescent="0.25">
      <c r="AA77" s="15">
        <f t="shared" si="13"/>
        <v>0</v>
      </c>
    </row>
    <row r="78" spans="1:35" x14ac:dyDescent="0.25">
      <c r="AA78" s="15">
        <f t="shared" si="13"/>
        <v>0</v>
      </c>
    </row>
    <row r="79" spans="1:35" x14ac:dyDescent="0.25">
      <c r="AA79" s="15">
        <f t="shared" si="13"/>
        <v>0</v>
      </c>
    </row>
    <row r="80" spans="1:35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43">R83+X83</f>
        <v>0</v>
      </c>
    </row>
    <row r="84" spans="27:27" x14ac:dyDescent="0.25">
      <c r="AA84" s="15">
        <f t="shared" si="43"/>
        <v>0</v>
      </c>
    </row>
    <row r="85" spans="27:27" x14ac:dyDescent="0.25">
      <c r="AA85" s="15">
        <f t="shared" si="43"/>
        <v>0</v>
      </c>
    </row>
    <row r="86" spans="27:27" x14ac:dyDescent="0.25">
      <c r="AA86" s="15">
        <f t="shared" si="43"/>
        <v>0</v>
      </c>
    </row>
    <row r="87" spans="27:27" x14ac:dyDescent="0.25">
      <c r="AA87" s="15">
        <f t="shared" si="43"/>
        <v>0</v>
      </c>
    </row>
    <row r="88" spans="27:27" x14ac:dyDescent="0.25">
      <c r="AA88" s="15">
        <f t="shared" si="43"/>
        <v>0</v>
      </c>
    </row>
    <row r="89" spans="27:27" x14ac:dyDescent="0.25">
      <c r="AA89" s="15">
        <f t="shared" si="43"/>
        <v>0</v>
      </c>
    </row>
    <row r="90" spans="27:27" x14ac:dyDescent="0.25">
      <c r="AA90" s="15">
        <f t="shared" si="43"/>
        <v>0</v>
      </c>
    </row>
    <row r="91" spans="27:27" x14ac:dyDescent="0.25">
      <c r="AA91" s="15">
        <f t="shared" si="43"/>
        <v>0</v>
      </c>
    </row>
    <row r="92" spans="27:27" x14ac:dyDescent="0.25">
      <c r="AA92" s="15">
        <f t="shared" si="43"/>
        <v>0</v>
      </c>
    </row>
    <row r="93" spans="27:27" x14ac:dyDescent="0.25">
      <c r="AA93" s="15">
        <f t="shared" si="43"/>
        <v>0</v>
      </c>
    </row>
    <row r="94" spans="27:27" x14ac:dyDescent="0.25">
      <c r="AA94" s="15">
        <f t="shared" si="43"/>
        <v>0</v>
      </c>
    </row>
    <row r="95" spans="27:27" x14ac:dyDescent="0.25">
      <c r="AA95" s="15">
        <f t="shared" si="43"/>
        <v>0</v>
      </c>
    </row>
    <row r="96" spans="27:27" x14ac:dyDescent="0.25">
      <c r="AA96" s="15">
        <f t="shared" si="43"/>
        <v>0</v>
      </c>
    </row>
    <row r="97" spans="27:27" x14ac:dyDescent="0.25">
      <c r="AA97" s="15">
        <f t="shared" si="43"/>
        <v>0</v>
      </c>
    </row>
    <row r="98" spans="27:27" x14ac:dyDescent="0.25">
      <c r="AA98" s="15">
        <f t="shared" si="43"/>
        <v>0</v>
      </c>
    </row>
    <row r="99" spans="27:27" x14ac:dyDescent="0.25">
      <c r="AA99" s="15">
        <f t="shared" si="43"/>
        <v>0</v>
      </c>
    </row>
    <row r="100" spans="27:27" x14ac:dyDescent="0.25">
      <c r="AA100" s="15">
        <f t="shared" si="43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5" zoomScaleNormal="100" workbookViewId="0">
      <selection activeCell="Q77" sqref="Q77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33A-4A0D-4855-BC11-A6DEDEA9D5D4}">
  <dimension ref="A1:G783"/>
  <sheetViews>
    <sheetView topLeftCell="A759" workbookViewId="0">
      <selection activeCell="G782" sqref="G782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46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47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48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49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50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51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52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53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54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55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56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57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58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59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46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47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48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49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50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51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52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53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54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55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56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57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58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59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46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47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48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49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50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51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52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53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54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55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56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57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58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59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46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47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48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49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50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51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52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53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54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55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56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57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58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59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46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47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48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49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50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51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52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53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54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55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56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57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58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59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46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47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48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49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50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51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52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53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54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55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56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57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58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59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46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47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48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49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50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51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52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53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54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55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56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57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58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59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46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47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48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49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50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51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52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53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54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55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56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57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58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59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46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47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48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49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50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51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52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53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54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55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56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57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58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59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46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47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48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49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50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51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52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53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54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55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56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57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58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59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46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47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48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49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50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51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52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53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54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55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56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57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58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59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46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47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48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49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50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51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52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53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54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55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56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57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58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59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46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47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48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49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50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51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52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53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54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55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56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57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58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59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46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47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48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49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50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51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52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53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54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55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56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57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58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59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46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47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48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49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50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51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52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53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54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55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56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57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58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59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46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47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48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49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50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51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52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53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54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55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56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57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58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59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46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47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48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49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50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51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52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53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54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55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56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57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58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59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46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47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48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49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50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51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52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53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54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55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56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57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58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59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46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47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48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49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50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51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52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53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54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55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56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57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58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59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46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47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48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49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50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51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52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53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54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55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56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57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58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59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46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47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48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49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50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51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52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53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54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55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56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57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58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59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46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47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48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49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50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51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52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53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54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55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56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57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58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59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46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47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48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49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50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51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52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53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54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55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56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57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58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59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46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47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48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49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50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51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52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53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54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55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56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57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58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59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46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47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48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49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50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51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52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53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54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55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56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57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58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59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46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47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48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49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50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51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52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53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54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55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56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57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58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59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46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47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48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49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50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51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52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53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54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55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56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57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58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59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46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47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48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49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50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51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52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53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54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55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56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57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58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59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46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47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48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49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50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51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52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53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54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55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56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57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58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59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46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47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48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49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50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51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52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53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54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55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56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57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58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59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46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47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48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49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50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51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52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53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54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55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56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57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58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59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46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47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48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49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50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51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52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53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54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55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56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57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58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59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46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47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48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49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50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51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52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53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54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55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56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57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58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59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46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47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48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49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50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51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52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53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54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55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56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57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58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59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46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47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48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49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50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51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52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53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54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55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56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57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58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59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46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47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48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49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50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51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52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53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54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55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56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57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58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59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46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47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48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49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50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51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52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53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54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55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56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57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58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59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46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47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48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49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50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51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52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53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54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55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56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57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58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59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46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47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48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49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50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51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52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53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54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55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56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57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58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59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46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47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48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49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50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51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52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53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54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55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56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57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58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59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46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47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48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49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50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51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52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53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54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55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56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57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58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59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46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47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48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49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50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51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52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53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54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55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56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58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59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57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46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47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48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49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50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51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52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53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54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55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56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58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59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57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46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47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48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49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50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51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52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53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54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55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56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58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59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57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46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47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48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49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50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51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52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53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54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55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56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58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59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57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46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47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48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49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50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51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52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53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54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55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56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58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59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H s E A A B Q S w M E F A A C A A g A O K e W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4 p 5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e W U G E + 3 M F z A Q A A 2 Q Q A A B M A H A B G b 3 J t d W x h c y 9 T Z W N 0 a W 9 u M S 5 t I K I Y A C i g F A A A A A A A A A A A A A A A A A A A A A A A A A A A A O 1 S T U v D Q B C 9 F / o f l u 0 l h W 2 S B j 9 Q y U F a U Q 9 + k a K H 4 m G b T J u V Z L f s T I J a + t / d N h U r r S C e 3 T 3 s 8 N 7 s m w 8 e Q k r K a J Y 0 b / + s 3 W q 3 M J c W M t b h m Y Z a q 5 5 6 r w F J v v R S U 6 u s 1 z / h L G Y F U L v F 3 E l M Z V N w y A B r f 2 j S q g R N 3 h N M / I H R 5 G L 0 e E 4 0 x 9 M g y C R J f 2 Z q 3 2 K A g Q V c / 8 V g u 1 C + X S m I w i g M D 6 K w 1 z 9 2 N w x + a s m n V + J d M R 5 C o U p F Y G M u u G A D U 1 S l x v h Y s A u d m k z p W d y P D i P B H i p D k N B b A f F X 6 N 8 a D c 9 d 0 U z W 4 f f W l I 7 L 2 B X I D C y u B h / J i U v c M B v c a 5 Y g 2 H i D n x d F k s p C W o z J V t u S g 1 z q m V M c v c 3 h S 2 5 k p c a p s W X T 8 I p E b 0 9 9 s V j w R E 2 t d L O R S 2 I E r 7 Q U b M G v h y O w i o x V L 7 B D D q V 2 2 L W m o w N / p b 0 G b w A h 3 Y U v V 1 u S u / i j 8 4 Q 2 S J / i u i o n Y N f U 3 V z h t 5 r L b r u l 9 N 6 R f + c w 5 k X d f 5 f 9 u + z P L v s A U E s B A i 0 A F A A C A A g A O K e W U F T B D G u m A A A A + A A A A B I A A A A A A A A A A A A A A A A A A A A A A E N v b m Z p Z y 9 Q Y W N r Y W d l L n h t b F B L A Q I t A B Q A A g A I A D i n l l A P y u m r p A A A A O k A A A A T A A A A A A A A A A A A A A A A A P I A A A B b Q 2 9 u d G V u d F 9 U e X B l c 1 0 u e G 1 s U E s B A i 0 A F A A C A A g A O K e W U G E + 3 M F z A Q A A 2 Q Q A A B M A A A A A A A A A A A A A A A A A 4 w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g A A A A A A A C i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5 l d m 5 p L W l 6 d m V z d G F q L W N v d m l k L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5 l d m 5 p X 2 l 6 d m V z d G F q X 2 N v d m l k X z E 5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0 L T I y V D E 4 O j U 3 O j Q 5 L j U 5 M D g 2 M z B a I i A v P j x F b n R y e S B U e X B l P S J G a W x s Q 2 9 s d W 1 u V H l w Z X M i I F Z h b H V l P S J z Q m d Z R E F 3 T U Z C Z z 0 9 I i A v P j x F b n R y e S B U e X B l P S J G a W x s Q 2 9 s d W 1 u T m F t Z X M i I F Z h b H V l P S J z W y Z x d W 9 0 O 1 N p Z n J h J n F 1 b 3 Q 7 L C Z x d W 9 0 O 0 l E V G V y a X R v c m l q Z S Z x d W 9 0 O y w m c X V v d D t E Y W 4 m c X V v d D s s J n F 1 b 3 Q 7 T W V z Z W M m c X V v d D s s J n F 1 b 3 Q 7 R 2 9 k a W 5 h J n F 1 b 3 Q 7 L C Z x d W 9 0 O 1 Z y Z W R u b 3 N 0 J n F 1 b 3 Q 7 L C Z x d W 9 0 O 0 9 w a X M m c X V v d D t d I i A v P j x F b n R y e S B U e X B l P S J G a W x s U 3 R h d H V z I i B W Y W x 1 Z T 0 i c 0 N v b X B s Z X R l I i A v P j x F b n R y e S B U e X B l P S J R d W V y e U l E I i B W Y W x 1 Z T 0 i c 2 N h N T Q 5 N z Z k L T Z h N z Y t N D J h N S 0 4 N z B j L W M 1 O G E w Y j I z O D N h Y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m V 2 b m k t a X p 2 Z X N 0 Y W o t Y 2 9 2 a W Q t M T k v Q 2 h h b m d l Z C B U e X B l L n t T a W Z y Y S w w f S Z x d W 9 0 O y w m c X V v d D t T Z W N 0 a W 9 u M S 9 k b m V 2 b m k t a X p 2 Z X N 0 Y W o t Y 2 9 2 a W Q t M T k v Q 2 h h b m d l Z C B U e X B l L n t J R F R l c m l 0 b 3 J p a m U s M X 0 m c X V v d D s s J n F 1 b 3 Q 7 U 2 V j d G l v b j E v Z G 5 l d m 5 p L W l 6 d m V z d G F q L W N v d m l k L T E 5 L 0 N o Y W 5 n Z W Q g V H l w Z S 5 7 R G F u L D J 9 J n F 1 b 3 Q 7 L C Z x d W 9 0 O 1 N l Y 3 R p b 2 4 x L 2 R u Z X Z u a S 1 p e n Z l c 3 R h a i 1 j b 3 Z p Z C 0 x O S 9 D a G F u Z 2 V k I F R 5 c G U u e 0 1 l c 2 V j L D N 9 J n F 1 b 3 Q 7 L C Z x d W 9 0 O 1 N l Y 3 R p b 2 4 x L 2 R u Z X Z u a S 1 p e n Z l c 3 R h a i 1 j b 3 Z p Z C 0 x O S 9 D a G F u Z 2 V k I F R 5 c G U u e 0 d v Z G l u Y S w 0 f S Z x d W 9 0 O y w m c X V v d D t T Z W N 0 a W 9 u M S 9 k b m V 2 b m k t a X p 2 Z X N 0 Y W o t Y 2 9 2 a W Q t M T k v Q 2 h h b m d l Z C B U e X B l L n t W c m V k b m 9 z d C w 1 f S Z x d W 9 0 O y w m c X V v d D t T Z W N 0 a W 9 u M S 9 k b m V 2 b m k t a X p 2 Z X N 0 Y W o t Y 2 9 2 a W Q t M T k v Q 2 h h b m d l Z C B U e X B l L n t P c G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u Z X Z u a S 1 p e n Z l c 3 R h a i 1 j b 3 Z p Z C 0 x O S 9 D a G F u Z 2 V k I F R 5 c G U u e 1 N p Z n J h L D B 9 J n F 1 b 3 Q 7 L C Z x d W 9 0 O 1 N l Y 3 R p b 2 4 x L 2 R u Z X Z u a S 1 p e n Z l c 3 R h a i 1 j b 3 Z p Z C 0 x O S 9 D a G F u Z 2 V k I F R 5 c G U u e 0 l E V G V y a X R v c m l q Z S w x f S Z x d W 9 0 O y w m c X V v d D t T Z W N 0 a W 9 u M S 9 k b m V 2 b m k t a X p 2 Z X N 0 Y W o t Y 2 9 2 a W Q t M T k v Q 2 h h b m d l Z C B U e X B l L n t E Y W 4 s M n 0 m c X V v d D s s J n F 1 b 3 Q 7 U 2 V j d G l v b j E v Z G 5 l d m 5 p L W l 6 d m V z d G F q L W N v d m l k L T E 5 L 0 N o Y W 5 n Z W Q g V H l w Z S 5 7 T W V z Z W M s M 3 0 m c X V v d D s s J n F 1 b 3 Q 7 U 2 V j d G l v b j E v Z G 5 l d m 5 p L W l 6 d m V z d G F q L W N v d m l k L T E 5 L 0 N o Y W 5 n Z W Q g V H l w Z S 5 7 R 2 9 k a W 5 h L D R 9 J n F 1 b 3 Q 7 L C Z x d W 9 0 O 1 N l Y 3 R p b 2 4 x L 2 R u Z X Z u a S 1 p e n Z l c 3 R h a i 1 j b 3 Z p Z C 0 x O S 9 D a G F u Z 2 V k I F R 5 c G U u e 1 Z y Z W R u b 3 N 0 L D V 9 J n F 1 b 3 Q 7 L C Z x d W 9 0 O 1 N l Y 3 R p b 2 4 x L 2 R u Z X Z u a S 1 p e n Z l c 3 R h a i 1 j b 3 Z p Z C 0 x O S 9 D a G F u Z 2 V k I F R 5 c G U u e 0 9 w a X M s N n 0 m c X V v d D t d L C Z x d W 9 0 O 1 J l b G F 0 a W 9 u c 2 h p c E l u Z m 8 m c X V v d D s 6 W 1 1 9 I i A v P j x F b n R y e S B U e X B l P S J G a W x s Q 2 9 1 b n Q i I F Z h b H V l P S J s N z g y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V y Y m l h T 2 Z m a W N p Y W x E Y X R h I i A v P j w v U 3 R h Y m x l R W 5 0 c m l l c z 4 8 L 0 l 0 Z W 0 + P E l 0 Z W 0 + P E l 0 Z W 1 M b 2 N h d G l v b j 4 8 S X R l b V R 5 c G U + R m 9 y b X V s Y T w v S X R l b V R 5 c G U + P E l 0 Z W 1 Q Y X R o P l N l Y 3 R p b 2 4 x L 2 R u Z X Z u a S 1 p e n Z l c 3 R h a i 1 j b 3 Z p Z C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m V 2 b m k t a X p 2 Z X N 0 Y W o t Y 2 9 2 a W Q t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l d m 5 p L W l 6 d m V z d G F q L W N v d m l k L T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l d m 5 p L W l 6 d m V z d G F q L W N v d m l k L T E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E 1 O j A 3 O j E x L j c z M D Y 2 M T R a I i A v P j x F b n R y e S B U e X B l P S J G a W x s Q 2 9 s d W 1 u V H l w Z X M i I F Z h b H V l P S J z Q m d Z R E F 3 T U Z C Z z 0 9 I i A v P j x F b n R y e S B U e X B l P S J G a W x s Q 2 9 s d W 1 u T m F t Z X M i I F Z h b H V l P S J z W y Z x d W 9 0 O 1 N p Z n J h J n F 1 b 3 Q 7 L C Z x d W 9 0 O 0 l E V G V y a X R v c m l q Z S Z x d W 9 0 O y w m c X V v d D t E Y W 4 m c X V v d D s s J n F 1 b 3 Q 7 T W V z Z W M m c X V v d D s s J n F 1 b 3 Q 7 R 2 9 k a W 5 h J n F 1 b 3 Q 7 L C Z x d W 9 0 O 1 Z y Z W R u b 3 N 0 J n F 1 b 3 Q 7 L C Z x d W 9 0 O 0 9 w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m V 2 b m k t a X p 2 Z X N 0 Y W o t Y 2 9 2 a W Q t M T k g K D I p L 0 N o Y W 5 n Z W Q g V H l w Z S 5 7 U 2 l m c m E s M H 0 m c X V v d D s s J n F 1 b 3 Q 7 U 2 V j d G l v b j E v Z G 5 l d m 5 p L W l 6 d m V z d G F q L W N v d m l k L T E 5 I C g y K S 9 D a G F u Z 2 V k I F R 5 c G U u e 0 l E V G V y a X R v c m l q Z S w x f S Z x d W 9 0 O y w m c X V v d D t T Z W N 0 a W 9 u M S 9 k b m V 2 b m k t a X p 2 Z X N 0 Y W o t Y 2 9 2 a W Q t M T k g K D I p L 0 N o Y W 5 n Z W Q g V H l w Z S 5 7 R G F u L D J 9 J n F 1 b 3 Q 7 L C Z x d W 9 0 O 1 N l Y 3 R p b 2 4 x L 2 R u Z X Z u a S 1 p e n Z l c 3 R h a i 1 j b 3 Z p Z C 0 x O S A o M i k v Q 2 h h b m d l Z C B U e X B l L n t N Z X N l Y y w z f S Z x d W 9 0 O y w m c X V v d D t T Z W N 0 a W 9 u M S 9 k b m V 2 b m k t a X p 2 Z X N 0 Y W o t Y 2 9 2 a W Q t M T k g K D I p L 0 N o Y W 5 n Z W Q g V H l w Z S 5 7 R 2 9 k a W 5 h L D R 9 J n F 1 b 3 Q 7 L C Z x d W 9 0 O 1 N l Y 3 R p b 2 4 x L 2 R u Z X Z u a S 1 p e n Z l c 3 R h a i 1 j b 3 Z p Z C 0 x O S A o M i k v Q 2 h h b m d l Z C B U e X B l L n t W c m V k b m 9 z d C w 1 f S Z x d W 9 0 O y w m c X V v d D t T Z W N 0 a W 9 u M S 9 k b m V 2 b m k t a X p 2 Z X N 0 Y W o t Y 2 9 2 a W Q t M T k g K D I p L 0 N o Y W 5 n Z W Q g V H l w Z S 5 7 T 3 B p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b m V 2 b m k t a X p 2 Z X N 0 Y W o t Y 2 9 2 a W Q t M T k g K D I p L 0 N o Y W 5 n Z W Q g V H l w Z S 5 7 U 2 l m c m E s M H 0 m c X V v d D s s J n F 1 b 3 Q 7 U 2 V j d G l v b j E v Z G 5 l d m 5 p L W l 6 d m V z d G F q L W N v d m l k L T E 5 I C g y K S 9 D a G F u Z 2 V k I F R 5 c G U u e 0 l E V G V y a X R v c m l q Z S w x f S Z x d W 9 0 O y w m c X V v d D t T Z W N 0 a W 9 u M S 9 k b m V 2 b m k t a X p 2 Z X N 0 Y W o t Y 2 9 2 a W Q t M T k g K D I p L 0 N o Y W 5 n Z W Q g V H l w Z S 5 7 R G F u L D J 9 J n F 1 b 3 Q 7 L C Z x d W 9 0 O 1 N l Y 3 R p b 2 4 x L 2 R u Z X Z u a S 1 p e n Z l c 3 R h a i 1 j b 3 Z p Z C 0 x O S A o M i k v Q 2 h h b m d l Z C B U e X B l L n t N Z X N l Y y w z f S Z x d W 9 0 O y w m c X V v d D t T Z W N 0 a W 9 u M S 9 k b m V 2 b m k t a X p 2 Z X N 0 Y W o t Y 2 9 2 a W Q t M T k g K D I p L 0 N o Y W 5 n Z W Q g V H l w Z S 5 7 R 2 9 k a W 5 h L D R 9 J n F 1 b 3 Q 7 L C Z x d W 9 0 O 1 N l Y 3 R p b 2 4 x L 2 R u Z X Z u a S 1 p e n Z l c 3 R h a i 1 j b 3 Z p Z C 0 x O S A o M i k v Q 2 h h b m d l Z C B U e X B l L n t W c m V k b m 9 z d C w 1 f S Z x d W 9 0 O y w m c X V v d D t T Z W N 0 a W 9 u M S 9 k b m V 2 b m k t a X p 2 Z X N 0 Y W o t Y 2 9 2 a W Q t M T k g K D I p L 0 N o Y W 5 n Z W Q g V H l w Z S 5 7 T 3 B p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5 l d m 5 p L W l 6 d m V z d G F q L W N v d m l k L T E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Z X Z u a S 1 p e n Z l c 3 R h a i 1 j b 3 Z p Z C 0 x O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m V 2 b m k t a X p 2 Z X N 0 Y W o t Y 2 9 2 a W Q t M T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X X 6 X v y t D E m o T n o i C M 9 P f w A A A A A C A A A A A A A Q Z g A A A A E A A C A A A A B D 5 m e h E w B y 4 Q R x G 9 z x l i 8 a l l 8 B / 4 z p e C K 1 u P x R W g / X T A A A A A A O g A A A A A I A A C A A A A A s 3 e h K h + 8 W A 5 R E D N R J n X a u W / N D c T I Z A 7 s w v J P p P P n 9 S 1 A A A A A + 1 k l S P 9 m a s S Q u 7 + J 4 T i + f y N w N j l l 5 t q Q H w B M B u J x S b E a j / O M F R 3 2 v i 1 A H 9 f V p X T K Z V 0 e y l J r m M 6 2 0 2 J Q l e K I g F S 6 V G 2 P 7 H Q d w z J P V o 9 F 7 y U A A A A D p g d 8 7 x i V S N e Z 5 5 f u S A 2 y A r D q G Y e w y U y M 5 K x a 5 r p p k X / J b m l m A h V E 6 s C W e 7 V t J P j b G B s d f z 9 l T X 1 L 4 Z W G M l R 8 /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SerbiaOfficialData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2020-04-22T19:00:08Z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